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ate1904="1" codeName="ThisWorkbook"/>
  <mc:AlternateContent xmlns:mc="http://schemas.openxmlformats.org/markup-compatibility/2006">
    <mc:Choice Requires="x15">
      <x15ac:absPath xmlns:x15ac="http://schemas.microsoft.com/office/spreadsheetml/2010/11/ac" url="C:\Users\m.shimojima\Desktop\★諸経費関係★\◆◆◆R2工事諸経費\03_R2調査票\04_農水調査票\201225版\02_調査票\"/>
    </mc:Choice>
  </mc:AlternateContent>
  <xr:revisionPtr revIDLastSave="0" documentId="13_ncr:1_{23F9DBD4-BDD2-45DF-83FC-DBEA33CEBB56}" xr6:coauthVersionLast="45" xr6:coauthVersionMax="45" xr10:uidLastSave="{00000000-0000-0000-0000-000000000000}"/>
  <workbookProtection workbookAlgorithmName="SHA-512" workbookHashValue="XUbBt2o8lTXb07Fi1GbGTfCwRnjJRTR5JnQJ60HadJz+i24UZdxZbdhGZOQDvLTcDEqIIZTnUV4JaMlyMe1HvA==" workbookSaltValue="Ps2JQ3iNAxHsuwWFY46wLQ==" workbookSpinCount="100000" lockStructure="1"/>
  <bookViews>
    <workbookView xWindow="28680" yWindow="2820" windowWidth="29040" windowHeight="15840" tabRatio="918" xr2:uid="{00000000-000D-0000-FFFF-FFFF00000000}"/>
  </bookViews>
  <sheets>
    <sheet name="開始画面" sheetId="130" r:id="rId1"/>
    <sheet name="1_一般事項" sheetId="131" r:id="rId2"/>
    <sheet name="2_社員等従業員給料等" sheetId="132" r:id="rId3"/>
    <sheet name="3_法定福利費" sheetId="198" r:id="rId4"/>
    <sheet name="4_労務管理費" sheetId="199" r:id="rId5"/>
    <sheet name="5-1_機器材運搬費" sheetId="200" r:id="rId6"/>
    <sheet name="5-2_建設機械Ⅰ" sheetId="204" r:id="rId7"/>
    <sheet name="5-3_建設機械Ⅱ" sheetId="137" r:id="rId8"/>
    <sheet name="6_工事費" sheetId="201" r:id="rId9"/>
    <sheet name="【参照用】建設機械リスト_" sheetId="208" r:id="rId10"/>
    <sheet name="form" sheetId="205" state="hidden" r:id="rId11"/>
    <sheet name="7-1_品質管理(農水)" sheetId="214" r:id="rId12"/>
    <sheet name="7-2_特殊な品質管理(農水)" sheetId="215" r:id="rId13"/>
    <sheet name="7-3_現場条件等" sheetId="216" r:id="rId14"/>
    <sheet name="7-4_各種調査" sheetId="217" r:id="rId15"/>
    <sheet name="7-5_各種台帳" sheetId="218" r:id="rId16"/>
    <sheet name="7-6_ICT建設機械" sheetId="219" r:id="rId17"/>
    <sheet name="7-7_その他" sheetId="220" r:id="rId18"/>
    <sheet name="8-1_準備・測量(農水)" sheetId="221" r:id="rId19"/>
    <sheet name="8-2_その他(農水)" sheetId="222" r:id="rId20"/>
    <sheet name="9-1_現場環境改善_仮設備" sheetId="223" r:id="rId21"/>
    <sheet name="9-2_現場環境改善_営繕" sheetId="224" r:id="rId22"/>
    <sheet name="9-3_現場環境改善_安全" sheetId="225" r:id="rId23"/>
    <sheet name="9-4_現場環境改善_地域" sheetId="226" r:id="rId24"/>
    <sheet name="9-5_現場環境改善_その他" sheetId="227" r:id="rId25"/>
    <sheet name="10_ICT" sheetId="230" r:id="rId26"/>
    <sheet name="11_快適トイレ" sheetId="231" r:id="rId27"/>
    <sheet name="12_感染対策" sheetId="232" r:id="rId28"/>
    <sheet name="Table" sheetId="202" state="hidden" r:id="rId29"/>
    <sheet name="form (2)" sheetId="229" state="hidden" r:id="rId30"/>
    <sheet name="建設機械リスト" sheetId="228" state="hidden" r:id="rId31"/>
    <sheet name="基礎データ" sheetId="206" state="hidden" r:id="rId32"/>
  </sheets>
  <externalReferences>
    <externalReference r:id="rId33"/>
    <externalReference r:id="rId34"/>
    <externalReference r:id="rId35"/>
    <externalReference r:id="rId36"/>
    <externalReference r:id="rId37"/>
  </externalReferences>
  <definedNames>
    <definedName name="_xlnm._FilterDatabase" localSheetId="11" hidden="1">'7-1_品質管理(農水)'!$AC$35:$AC$595</definedName>
    <definedName name="_xlnm._FilterDatabase" localSheetId="12" hidden="1">'7-2_特殊な品質管理(農水)'!$E$9:$E$47</definedName>
    <definedName name="_xlnm._FilterDatabase" localSheetId="13" hidden="1">'7-3_現場条件等'!$E$9:$E$47</definedName>
    <definedName name="_xlnm._FilterDatabase" localSheetId="14" hidden="1">'7-4_各種調査'!$D$5:$D$43</definedName>
    <definedName name="_xlnm._FilterDatabase" localSheetId="15" hidden="1">'7-5_各種台帳'!$D$5:$D$43</definedName>
    <definedName name="_xlnm._FilterDatabase" localSheetId="16" hidden="1">'7-6_ICT建設機械'!$D$5:$D$43</definedName>
    <definedName name="_xlnm._FilterDatabase" localSheetId="17" hidden="1">'7-7_その他'!$D$5:$D$43</definedName>
    <definedName name="_xlnm._FilterDatabase" localSheetId="18" hidden="1">'8-1_準備・測量(農水)'!$E$5:$E$87</definedName>
    <definedName name="_xlnm._FilterDatabase" localSheetId="19" hidden="1">'8-2_その他(農水)'!$E$5:$E$118</definedName>
    <definedName name="_xlnm._FilterDatabase" localSheetId="21" hidden="1">'9-2_現場環境改善_営繕'!$A$1:$D$4</definedName>
    <definedName name="_xlnm._FilterDatabase" localSheetId="29" hidden="1">'form (2)'!$A$6:$Y$525</definedName>
    <definedName name="○×">Table!$A$64:$A$66</definedName>
    <definedName name="A1票yesno" localSheetId="31">[1]table!$B$137:$B$138</definedName>
    <definedName name="ICT_工種">Table!$B$107:$B$118</definedName>
    <definedName name="ICT_使用機械">Table!$B$150:$B$159</definedName>
    <definedName name="ICT_施工工種">Table!$B$131:$B$148</definedName>
    <definedName name="ICT_出来形管理">Table!$B$166:$B$174</definedName>
    <definedName name="ICT_出来形管理_河川浚渫">Table!$B$161:$B$164</definedName>
    <definedName name="ICT_測量">Table!$B$120:$B$129</definedName>
    <definedName name="ICT建設機械">'form (2)'!$V$6:$V$10</definedName>
    <definedName name="ICT建設機械における費用">'form (2)'!$L$6:$L$8</definedName>
    <definedName name="NATM">'form (2)'!$J$6:$J$7</definedName>
    <definedName name="_xlnm.Print_Area" localSheetId="1">'1_一般事項'!$A$2:$E$50</definedName>
    <definedName name="_xlnm.Print_Area" localSheetId="26">'11_快適トイレ'!$A$2:$U$3</definedName>
    <definedName name="_xlnm.Print_Area" localSheetId="27">'12_感染対策'!$A$1:$H$55</definedName>
    <definedName name="_xlnm.Print_Area" localSheetId="2">'2_社員等従業員給料等'!$A$1:$BV$229</definedName>
    <definedName name="_xlnm.Print_Area" localSheetId="3">'3_法定福利費'!$A$1:$BR$86</definedName>
    <definedName name="_xlnm.Print_Area" localSheetId="4">'4_労務管理費'!$A$1:$AL$25</definedName>
    <definedName name="_xlnm.Print_Area" localSheetId="5">'5-1_機器材運搬費'!$A$1:$CW$38</definedName>
    <definedName name="_xlnm.Print_Area" localSheetId="6">'5-2_建設機械Ⅰ'!$A$1:$Z$363</definedName>
    <definedName name="_xlnm.Print_Area" localSheetId="7">'5-3_建設機械Ⅱ'!$A$1:$AK$247</definedName>
    <definedName name="_xlnm.Print_Area" localSheetId="11">'7-1_品質管理(農水)'!$A$2:$O$76</definedName>
    <definedName name="_xlnm.Print_Area" localSheetId="12">'7-2_特殊な品質管理(農水)'!$A$2:$K$48</definedName>
    <definedName name="_xlnm.Print_Area" localSheetId="13">'7-3_現場条件等'!$A$2:$K$48</definedName>
    <definedName name="_xlnm.Print_Area" localSheetId="14">'7-4_各種調査'!$A$2:$I$44</definedName>
    <definedName name="_xlnm.Print_Area" localSheetId="15">'7-5_各種台帳'!$A$2:$I$44</definedName>
    <definedName name="_xlnm.Print_Area" localSheetId="16">'7-6_ICT建設機械'!$A$2:$I$44</definedName>
    <definedName name="_xlnm.Print_Area" localSheetId="17">'7-7_その他'!$A$2:$I$44</definedName>
    <definedName name="_xlnm.Print_Area" localSheetId="18">'8-1_準備・測量(農水)'!$A$2:$K$95</definedName>
    <definedName name="_xlnm.Print_Area" localSheetId="19">'8-2_その他(農水)'!$A$2:$M$119</definedName>
    <definedName name="_xlnm.Print_Area" localSheetId="20">'9-1_現場環境改善_仮設備'!$A$2:$K$22</definedName>
    <definedName name="_xlnm.Print_Area" localSheetId="21">'9-2_現場環境改善_営繕'!$A$2:$K$21</definedName>
    <definedName name="_xlnm.Print_Area" localSheetId="22">'9-3_現場環境改善_安全'!$A$2:$K$20</definedName>
    <definedName name="_xlnm.Print_Area" localSheetId="23">'9-4_現場環境改善_地域'!$A$2:$K$25</definedName>
    <definedName name="_xlnm.Print_Area" localSheetId="24">'9-5_現場環境改善_その他'!$A$2:$K$25</definedName>
    <definedName name="_xlnm.Print_Titles" localSheetId="11">'7-1_品質管理(農水)'!$4:$6</definedName>
    <definedName name="_xlnm.Print_Titles" localSheetId="12">'7-2_特殊な品質管理(農水)'!$8:$10</definedName>
    <definedName name="_xlnm.Print_Titles" localSheetId="13">'7-3_現場条件等'!$8:$10</definedName>
    <definedName name="_xlnm.Print_Titles" localSheetId="14">'7-4_各種調査'!$4:$6</definedName>
    <definedName name="_xlnm.Print_Titles" localSheetId="15">'7-5_各種台帳'!$4:$6</definedName>
    <definedName name="_xlnm.Print_Titles" localSheetId="16">'7-6_ICT建設機械'!$4:$6</definedName>
    <definedName name="_xlnm.Print_Titles" localSheetId="17">'7-7_その他'!$4:$6</definedName>
    <definedName name="_xlnm.Print_Titles" localSheetId="18">'8-1_準備・測量(農水)'!$3:$13</definedName>
    <definedName name="_xlnm.Print_Titles" localSheetId="19">'8-2_その他(農水)'!$3:$13</definedName>
    <definedName name="S2_職種" localSheetId="10">[2]Table!$A$20:$A$23</definedName>
    <definedName name="S2_職種" localSheetId="31">[3]table!$A$18:$A$21</definedName>
    <definedName name="S2_職種">Table!$A$19:$A$22</definedName>
    <definedName name="ウインチ類">建設機械リスト!$P$5:$P$11</definedName>
    <definedName name="クレーンその他の荷役機械">建設機械リスト!$E$5:$E$21</definedName>
    <definedName name="コンクリート機械">建設機械リスト!$J$5:$J$13</definedName>
    <definedName name="コンクリート補修工事">'form (2)'!$F$6</definedName>
    <definedName name="コンクリート補修工事における費用">'form (2)'!$O$6:$O$7</definedName>
    <definedName name="せん孔機械及びトンネル工事機械">建設機械リスト!$G$5:$G$47</definedName>
    <definedName name="その他">建設機械リスト!$V$5:$V$38</definedName>
    <definedName name="ブルドーザ及びスクレーパ">建設機械リスト!$B$5:$B$10</definedName>
    <definedName name="モータグレーダ及び路盤用機械">建設機械リスト!$H$5:$H$10</definedName>
    <definedName name="レンタル・リース会社" localSheetId="10">[4]table!#REF!</definedName>
    <definedName name="運搬機械">建設機械リスト!$D$5:$D$15</definedName>
    <definedName name="運搬機械名" localSheetId="29">[5]table!$A$221:$A$241</definedName>
    <definedName name="運搬機械名">Table!$A$70:$A$90</definedName>
    <definedName name="下水道工事において目視による出来形の確認が困難な場合の特別な機器に要した費用">'form (2)'!$M$6:$M$7</definedName>
    <definedName name="下請次数" localSheetId="10">[2]Table!$A$5:$A$14</definedName>
    <definedName name="下請次数">Table!$A$4:$A$9</definedName>
    <definedName name="各種台帳">'form (2)'!$S$6:$S$13</definedName>
    <definedName name="各種調査">'form (2)'!$Q$6:$Q$8</definedName>
    <definedName name="管水路試験">'form (2)'!$E$6:$E$8</definedName>
    <definedName name="基礎工事用機械">建設機械リスト!$F$5:$F$69</definedName>
    <definedName name="空気圧縮機械及び送風機">建設機械リスト!$M$5:$M$9</definedName>
    <definedName name="掘削及び積込機">建設機械リスト!$C$5:$C$14</definedName>
    <definedName name="経費算定別" localSheetId="31">[1]table!$B$66:$B$70</definedName>
    <definedName name="建設事業" localSheetId="31">[1]table!$B$144:$B$152</definedName>
    <definedName name="建設用ポンプ">建設機械リスト!$N$5:$N$14</definedName>
    <definedName name="現場の原則的休日" localSheetId="31">[1]table!$B$85:$B$89</definedName>
    <definedName name="現場条件等">'form (2)'!$I$6:$I$12</definedName>
    <definedName name="工事の工期について" localSheetId="31">[1]table!$B$92:$B$94</definedName>
    <definedName name="工事箇所" localSheetId="31">[1]table!$B$262:$B$265</definedName>
    <definedName name="工事箇所の施工形態特性" localSheetId="31">[1]table!$B$301:$B$304</definedName>
    <definedName name="港湾工事用付属機器">建設機械リスト!$U$5:$U$22</definedName>
    <definedName name="再下請" localSheetId="10">'[2]1_一般事項'!$C$20:$C$50</definedName>
    <definedName name="再下請" localSheetId="31">'[3]1_一般事項'!$C$20:$C$50</definedName>
    <definedName name="再下請">'1_一般事項'!$C$20:$C$50</definedName>
    <definedName name="作業船用付属品">建設機械リスト!$T$5:$T$14</definedName>
    <definedName name="作業不能の要因" localSheetId="31">[1]table!$B$78:$B$82</definedName>
    <definedName name="施工分散yesno" localSheetId="31">[1]table!$B$115:$B$116</definedName>
    <definedName name="施工分散昼夜" localSheetId="31">[1]table!$B$102:$B$104</definedName>
    <definedName name="施工分散有無" localSheetId="31">[1]table!$B$98:$B$99</definedName>
    <definedName name="試験盛土・土質試験">'form (2)'!$K$6:$K$7</definedName>
    <definedName name="試験測定機">建設機械リスト!$Q$5:$Q$19</definedName>
    <definedName name="資機材の保管" localSheetId="31">[1]table!$B$111:$B$112</definedName>
    <definedName name="事業主負担料率">Table!$C$50:$C$51</definedName>
    <definedName name="主作業船">建設機械リスト!$R$5:$R$30</definedName>
    <definedName name="所管名2" localSheetId="31">[1]table!$B$3:$B$13</definedName>
    <definedName name="上記以外">'form (2)'!$G$6</definedName>
    <definedName name="職種" localSheetId="31">[1]table!$B$132:$B$135</definedName>
    <definedName name="前払い金の有無によるコード" localSheetId="31">[1]table!$B$73:$B$74</definedName>
    <definedName name="地質試験">'form (2)'!$C$6:$C$9</definedName>
    <definedName name="調査項目" localSheetId="10">[4]table!#REF!</definedName>
    <definedName name="締固め機械">建設機械リスト!$I$5:$I$12</definedName>
    <definedName name="電気機器">建設機械リスト!$O$5:$O$10</definedName>
    <definedName name="都道府県" localSheetId="31">[1]table!$B$16:$B$63</definedName>
    <definedName name="道路維持用機械">建設機械リスト!$L$5:$L$21</definedName>
    <definedName name="特殊な品質管理">'form (2)'!$B$6:$B$10</definedName>
    <definedName name="軟弱地盤における機器の設置・撤去及び測定取りまとめに要した費用">'form (2)'!$N$6:$N$7</definedName>
    <definedName name="年">Table!$A$93:$A$103</definedName>
    <definedName name="付属作業船">建設機械リスト!$S$5:$S$18</definedName>
    <definedName name="舗装機械">建設機械リスト!$K$5:$K$27</definedName>
    <definedName name="溶接試験">'form (2)'!$D$6:$D$7</definedName>
    <definedName name="労災保険" localSheetId="10">[2]Table!$A$30:$A$39</definedName>
    <definedName name="労災保険" localSheetId="31">[3]table!$A$30:$A$39</definedName>
    <definedName name="労災保険">Table!$A$30:$A$39</definedName>
    <definedName name="労災保険算出方法" localSheetId="10">[2]Table!$A$43:$A$45</definedName>
    <definedName name="労災保険算出方法" localSheetId="29">[5]table!$B$199:$B$201</definedName>
    <definedName name="労災保険算出方法" localSheetId="31">[3]table!$A$43:$A$45</definedName>
    <definedName name="労災保険算出方法">Table!$A$43:$A$45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3" i="198" l="1"/>
  <c r="F33" i="198"/>
  <c r="EB105" i="201" l="1"/>
  <c r="EB104" i="201"/>
  <c r="AF5" i="137" l="1"/>
  <c r="G347" i="137"/>
  <c r="AG4" i="137"/>
  <c r="AF4" i="137"/>
  <c r="AG346" i="137"/>
  <c r="AF346" i="137"/>
  <c r="AG345" i="137"/>
  <c r="AF345" i="137"/>
  <c r="AG344" i="137"/>
  <c r="AF344" i="137"/>
  <c r="AG343" i="137"/>
  <c r="AF343" i="137"/>
  <c r="AG342" i="137"/>
  <c r="AF342" i="137"/>
  <c r="AG341" i="137"/>
  <c r="AF341" i="137"/>
  <c r="AG340" i="137"/>
  <c r="AF340" i="137"/>
  <c r="AG339" i="137"/>
  <c r="AF339" i="137"/>
  <c r="AG338" i="137"/>
  <c r="AF338" i="137"/>
  <c r="AG337" i="137"/>
  <c r="AF337" i="137"/>
  <c r="AG336" i="137"/>
  <c r="AF336" i="137"/>
  <c r="AG335" i="137"/>
  <c r="AF335" i="137"/>
  <c r="AG334" i="137"/>
  <c r="AF334" i="137"/>
  <c r="AG333" i="137"/>
  <c r="AF333" i="137"/>
  <c r="AG332" i="137"/>
  <c r="AF332" i="137"/>
  <c r="AG331" i="137"/>
  <c r="AF331" i="137"/>
  <c r="AG330" i="137"/>
  <c r="AF330" i="137"/>
  <c r="AG329" i="137"/>
  <c r="AF329" i="137"/>
  <c r="AG328" i="137"/>
  <c r="AF328" i="137"/>
  <c r="AG327" i="137"/>
  <c r="AF327" i="137"/>
  <c r="AG326" i="137"/>
  <c r="AF326" i="137"/>
  <c r="AG325" i="137"/>
  <c r="AF325" i="137"/>
  <c r="AG324" i="137"/>
  <c r="AF324" i="137"/>
  <c r="AG323" i="137"/>
  <c r="AF323" i="137"/>
  <c r="AG322" i="137"/>
  <c r="AF322" i="137"/>
  <c r="AG321" i="137"/>
  <c r="AF321" i="137"/>
  <c r="AG320" i="137"/>
  <c r="AF320" i="137"/>
  <c r="AG319" i="137"/>
  <c r="AF319" i="137"/>
  <c r="AG318" i="137"/>
  <c r="AF318" i="137"/>
  <c r="AG317" i="137"/>
  <c r="AF317" i="137"/>
  <c r="AG316" i="137"/>
  <c r="AF316" i="137"/>
  <c r="AG315" i="137"/>
  <c r="AF315" i="137"/>
  <c r="AG314" i="137"/>
  <c r="AF314" i="137"/>
  <c r="AG313" i="137"/>
  <c r="AF313" i="137"/>
  <c r="AG312" i="137"/>
  <c r="AF312" i="137"/>
  <c r="AG311" i="137"/>
  <c r="AF311" i="137"/>
  <c r="AG310" i="137"/>
  <c r="AF310" i="137"/>
  <c r="AG309" i="137"/>
  <c r="AF309" i="137"/>
  <c r="AG308" i="137"/>
  <c r="AF308" i="137"/>
  <c r="AG307" i="137"/>
  <c r="AF307" i="137"/>
  <c r="AG306" i="137"/>
  <c r="AF306" i="137"/>
  <c r="AG305" i="137"/>
  <c r="AF305" i="137"/>
  <c r="AG304" i="137"/>
  <c r="AF304" i="137"/>
  <c r="AG303" i="137"/>
  <c r="AF303" i="137"/>
  <c r="AG302" i="137"/>
  <c r="AF302" i="137"/>
  <c r="AG301" i="137"/>
  <c r="AF301" i="137"/>
  <c r="AG300" i="137"/>
  <c r="AF300" i="137"/>
  <c r="AG299" i="137"/>
  <c r="AF299" i="137"/>
  <c r="AG298" i="137"/>
  <c r="AF298" i="137"/>
  <c r="AG297" i="137"/>
  <c r="AF297" i="137"/>
  <c r="AG295" i="137"/>
  <c r="AF295" i="137"/>
  <c r="AG294" i="137"/>
  <c r="AF294" i="137"/>
  <c r="AG293" i="137"/>
  <c r="AF293" i="137"/>
  <c r="AG292" i="137"/>
  <c r="AF292" i="137"/>
  <c r="AG291" i="137"/>
  <c r="AF291" i="137"/>
  <c r="AG290" i="137"/>
  <c r="AF290" i="137"/>
  <c r="AG289" i="137"/>
  <c r="AF289" i="137"/>
  <c r="AG288" i="137"/>
  <c r="AF288" i="137"/>
  <c r="AG287" i="137"/>
  <c r="AF287" i="137"/>
  <c r="AG286" i="137"/>
  <c r="AF286" i="137"/>
  <c r="AG285" i="137"/>
  <c r="AF285" i="137"/>
  <c r="AG284" i="137"/>
  <c r="AF284" i="137"/>
  <c r="AG283" i="137"/>
  <c r="AF283" i="137"/>
  <c r="AG282" i="137"/>
  <c r="AF282" i="137"/>
  <c r="AG281" i="137"/>
  <c r="AF281" i="137"/>
  <c r="AG280" i="137"/>
  <c r="AF280" i="137"/>
  <c r="AG279" i="137"/>
  <c r="AF279" i="137"/>
  <c r="AG278" i="137"/>
  <c r="AF278" i="137"/>
  <c r="AG277" i="137"/>
  <c r="AF277" i="137"/>
  <c r="AG276" i="137"/>
  <c r="AF276" i="137"/>
  <c r="AG275" i="137"/>
  <c r="AF275" i="137"/>
  <c r="AG274" i="137"/>
  <c r="AF274" i="137"/>
  <c r="AG273" i="137"/>
  <c r="AF273" i="137"/>
  <c r="AG272" i="137"/>
  <c r="AF272" i="137"/>
  <c r="AG271" i="137"/>
  <c r="AF271" i="137"/>
  <c r="AG270" i="137"/>
  <c r="AF270" i="137"/>
  <c r="AG269" i="137"/>
  <c r="AF269" i="137"/>
  <c r="AG268" i="137"/>
  <c r="AF268" i="137"/>
  <c r="AG267" i="137"/>
  <c r="AF267" i="137"/>
  <c r="AG266" i="137"/>
  <c r="AF266" i="137"/>
  <c r="AG265" i="137"/>
  <c r="AF265" i="137"/>
  <c r="AG264" i="137"/>
  <c r="AF264" i="137"/>
  <c r="AG263" i="137"/>
  <c r="AF263" i="137"/>
  <c r="AG262" i="137"/>
  <c r="AF262" i="137"/>
  <c r="AG261" i="137"/>
  <c r="AF261" i="137"/>
  <c r="AG260" i="137"/>
  <c r="AF260" i="137"/>
  <c r="AG259" i="137"/>
  <c r="AF259" i="137"/>
  <c r="AG258" i="137"/>
  <c r="AF258" i="137"/>
  <c r="AG257" i="137"/>
  <c r="AF257" i="137"/>
  <c r="AG256" i="137"/>
  <c r="AF256" i="137"/>
  <c r="AG255" i="137"/>
  <c r="AF255" i="137"/>
  <c r="AG254" i="137"/>
  <c r="AF254" i="137"/>
  <c r="AG253" i="137"/>
  <c r="AF253" i="137"/>
  <c r="AG252" i="137"/>
  <c r="AF252" i="137"/>
  <c r="AG251" i="137"/>
  <c r="AF251" i="137"/>
  <c r="AG250" i="137"/>
  <c r="AF250" i="137"/>
  <c r="AG249" i="137"/>
  <c r="AF249" i="137"/>
  <c r="AG248" i="137"/>
  <c r="AF248" i="137"/>
  <c r="AG247" i="137"/>
  <c r="AF247" i="137"/>
  <c r="AG246" i="137"/>
  <c r="AF246" i="137"/>
  <c r="T119" i="137" l="1"/>
  <c r="T120" i="137" s="1"/>
  <c r="S119" i="137"/>
  <c r="S120" i="137" s="1"/>
  <c r="R119" i="137"/>
  <c r="Q119" i="137"/>
  <c r="P119" i="137"/>
  <c r="O119" i="137"/>
  <c r="N119" i="137"/>
  <c r="M119" i="137"/>
  <c r="L119" i="137"/>
  <c r="K119" i="137"/>
  <c r="T68" i="137"/>
  <c r="S68" i="137"/>
  <c r="R68" i="137"/>
  <c r="Q68" i="137"/>
  <c r="P68" i="137"/>
  <c r="O68" i="137"/>
  <c r="N68" i="137"/>
  <c r="M68" i="137"/>
  <c r="L68" i="137"/>
  <c r="K68" i="137"/>
  <c r="J68" i="137"/>
  <c r="R120" i="137" l="1"/>
  <c r="Q120" i="137"/>
  <c r="P120" i="137"/>
  <c r="O120" i="137"/>
  <c r="N120" i="137"/>
  <c r="M120" i="137"/>
  <c r="L120" i="137"/>
  <c r="K120" i="137"/>
  <c r="C28" i="232"/>
  <c r="C6" i="232"/>
  <c r="E16" i="230" l="1"/>
  <c r="D43" i="232"/>
  <c r="A43" i="232"/>
  <c r="D42" i="232"/>
  <c r="A42" i="232"/>
  <c r="D41" i="232"/>
  <c r="A41" i="232"/>
  <c r="D40" i="232"/>
  <c r="A40" i="232"/>
  <c r="D39" i="232"/>
  <c r="A39" i="232"/>
  <c r="D38" i="232"/>
  <c r="A38" i="232"/>
  <c r="D37" i="232"/>
  <c r="A37" i="232"/>
  <c r="D36" i="232"/>
  <c r="A36" i="232"/>
  <c r="F33" i="232"/>
  <c r="C33" i="232"/>
  <c r="D21" i="232"/>
  <c r="A21" i="232"/>
  <c r="D20" i="232"/>
  <c r="A20" i="232"/>
  <c r="D19" i="232"/>
  <c r="A19" i="232"/>
  <c r="D18" i="232"/>
  <c r="A18" i="232"/>
  <c r="D17" i="232"/>
  <c r="A17" i="232"/>
  <c r="D16" i="232"/>
  <c r="A16" i="232"/>
  <c r="D15" i="232"/>
  <c r="A15" i="232"/>
  <c r="D14" i="232"/>
  <c r="A14" i="232"/>
  <c r="F11" i="232"/>
  <c r="C11" i="232"/>
  <c r="K30" i="231"/>
  <c r="K24" i="231"/>
  <c r="R20" i="231"/>
  <c r="R26" i="231" s="1"/>
  <c r="M158" i="230"/>
  <c r="E158" i="230"/>
  <c r="O157" i="230"/>
  <c r="G157" i="230"/>
  <c r="O156" i="230"/>
  <c r="G156" i="230"/>
  <c r="O154" i="230"/>
  <c r="G154" i="230"/>
  <c r="O153" i="230"/>
  <c r="G153" i="230"/>
  <c r="O151" i="230"/>
  <c r="G151" i="230"/>
  <c r="O150" i="230"/>
  <c r="G150" i="230"/>
  <c r="O148" i="230"/>
  <c r="G148" i="230"/>
  <c r="O147" i="230"/>
  <c r="G147" i="230"/>
  <c r="O145" i="230"/>
  <c r="G145" i="230"/>
  <c r="O144" i="230"/>
  <c r="G144" i="230"/>
  <c r="M142" i="230"/>
  <c r="E142" i="230"/>
  <c r="O141" i="230"/>
  <c r="G141" i="230"/>
  <c r="O139" i="230"/>
  <c r="G139" i="230"/>
  <c r="O137" i="230"/>
  <c r="G137" i="230"/>
  <c r="O135" i="230"/>
  <c r="G135" i="230"/>
  <c r="O133" i="230"/>
  <c r="G133" i="230"/>
  <c r="M131" i="230"/>
  <c r="E131" i="230"/>
  <c r="O130" i="230"/>
  <c r="G130" i="230"/>
  <c r="O129" i="230"/>
  <c r="G129" i="230"/>
  <c r="O127" i="230"/>
  <c r="G127" i="230"/>
  <c r="O126" i="230"/>
  <c r="G126" i="230"/>
  <c r="O124" i="230"/>
  <c r="G124" i="230"/>
  <c r="O123" i="230"/>
  <c r="G123" i="230"/>
  <c r="O121" i="230"/>
  <c r="G121" i="230"/>
  <c r="O120" i="230"/>
  <c r="G120" i="230"/>
  <c r="O118" i="230"/>
  <c r="G118" i="230"/>
  <c r="O117" i="230"/>
  <c r="G117" i="230"/>
  <c r="M115" i="230"/>
  <c r="E115" i="230"/>
  <c r="O114" i="230"/>
  <c r="G114" i="230"/>
  <c r="O113" i="230"/>
  <c r="G113" i="230"/>
  <c r="O111" i="230"/>
  <c r="G111" i="230"/>
  <c r="O110" i="230"/>
  <c r="G110" i="230"/>
  <c r="O108" i="230"/>
  <c r="G108" i="230"/>
  <c r="O107" i="230"/>
  <c r="G107" i="230"/>
  <c r="O105" i="230"/>
  <c r="G105" i="230"/>
  <c r="O104" i="230"/>
  <c r="G104" i="230"/>
  <c r="O102" i="230"/>
  <c r="G102" i="230"/>
  <c r="O101" i="230"/>
  <c r="G101" i="230"/>
  <c r="M99" i="230"/>
  <c r="E99" i="230"/>
  <c r="O98" i="230"/>
  <c r="G98" i="230"/>
  <c r="O97" i="230"/>
  <c r="G97" i="230"/>
  <c r="O95" i="230"/>
  <c r="G95" i="230"/>
  <c r="O94" i="230"/>
  <c r="G94" i="230"/>
  <c r="O92" i="230"/>
  <c r="G92" i="230"/>
  <c r="O91" i="230"/>
  <c r="G91" i="230"/>
  <c r="O89" i="230"/>
  <c r="G89" i="230"/>
  <c r="O88" i="230"/>
  <c r="G88" i="230"/>
  <c r="O86" i="230"/>
  <c r="G86" i="230"/>
  <c r="O85" i="230"/>
  <c r="G85" i="230"/>
  <c r="M83" i="230"/>
  <c r="M19" i="230" s="1"/>
  <c r="E83" i="230"/>
  <c r="O82" i="230"/>
  <c r="G82" i="230"/>
  <c r="O81" i="230"/>
  <c r="G81" i="230"/>
  <c r="O79" i="230"/>
  <c r="G79" i="230"/>
  <c r="O78" i="230"/>
  <c r="G78" i="230"/>
  <c r="O76" i="230"/>
  <c r="G76" i="230"/>
  <c r="O75" i="230"/>
  <c r="G75" i="230"/>
  <c r="O73" i="230"/>
  <c r="G73" i="230"/>
  <c r="O72" i="230"/>
  <c r="G72" i="230"/>
  <c r="O70" i="230"/>
  <c r="G70" i="230"/>
  <c r="O69" i="230"/>
  <c r="G69" i="230"/>
  <c r="O67" i="230"/>
  <c r="G67" i="230"/>
  <c r="O66" i="230"/>
  <c r="G66" i="230"/>
  <c r="O64" i="230"/>
  <c r="G64" i="230"/>
  <c r="O62" i="230"/>
  <c r="G62" i="230"/>
  <c r="O61" i="230"/>
  <c r="G61" i="230"/>
  <c r="O59" i="230"/>
  <c r="G59" i="230"/>
  <c r="O57" i="230"/>
  <c r="G57" i="230"/>
  <c r="O56" i="230"/>
  <c r="G56" i="230"/>
  <c r="O54" i="230"/>
  <c r="G54" i="230"/>
  <c r="O52" i="230"/>
  <c r="G52" i="230"/>
  <c r="O51" i="230"/>
  <c r="G51" i="230"/>
  <c r="O49" i="230"/>
  <c r="G49" i="230"/>
  <c r="O47" i="230"/>
  <c r="G47" i="230"/>
  <c r="O46" i="230"/>
  <c r="G46" i="230"/>
  <c r="O44" i="230"/>
  <c r="G44" i="230"/>
  <c r="M42" i="230"/>
  <c r="E42" i="230"/>
  <c r="M36" i="230"/>
  <c r="E36" i="230"/>
  <c r="O35" i="230"/>
  <c r="G35" i="230"/>
  <c r="O34" i="230"/>
  <c r="G34" i="230"/>
  <c r="O32" i="230"/>
  <c r="G32" i="230"/>
  <c r="O31" i="230"/>
  <c r="G31" i="230"/>
  <c r="O29" i="230"/>
  <c r="G29" i="230"/>
  <c r="O28" i="230"/>
  <c r="G28" i="230"/>
  <c r="O26" i="230"/>
  <c r="G26" i="230"/>
  <c r="O25" i="230"/>
  <c r="G25" i="230"/>
  <c r="O23" i="230"/>
  <c r="G23" i="230"/>
  <c r="O22" i="230"/>
  <c r="G22" i="230"/>
  <c r="E19" i="230"/>
  <c r="EB158" i="201" l="1"/>
  <c r="F28" i="232" s="1"/>
  <c r="C25" i="232" s="1"/>
  <c r="A158" i="201"/>
  <c r="DT122" i="201"/>
  <c r="DP122" i="201"/>
  <c r="DL122" i="201"/>
  <c r="DH122" i="201"/>
  <c r="DD122" i="201"/>
  <c r="CZ122" i="201"/>
  <c r="CV122" i="201"/>
  <c r="CR122" i="201"/>
  <c r="CN122" i="201"/>
  <c r="CJ122" i="201"/>
  <c r="CF122" i="201"/>
  <c r="CB122" i="201"/>
  <c r="BX122" i="201"/>
  <c r="BT122" i="201"/>
  <c r="BP122" i="201"/>
  <c r="BL122" i="201"/>
  <c r="BH122" i="201"/>
  <c r="BD122" i="201"/>
  <c r="AZ122" i="201"/>
  <c r="AV122" i="201"/>
  <c r="AR122" i="201"/>
  <c r="AN122" i="201"/>
  <c r="AJ122" i="201"/>
  <c r="AF122" i="201"/>
  <c r="AB122" i="201"/>
  <c r="X122" i="201"/>
  <c r="T122" i="201"/>
  <c r="P122" i="201"/>
  <c r="DX123" i="201"/>
  <c r="DX124" i="201"/>
  <c r="DX125" i="201"/>
  <c r="DX126" i="201"/>
  <c r="DX127" i="201"/>
  <c r="DT123" i="201"/>
  <c r="DT124" i="201"/>
  <c r="DT125" i="201"/>
  <c r="DT126" i="201"/>
  <c r="DT127" i="201"/>
  <c r="DP123" i="201"/>
  <c r="DP124" i="201"/>
  <c r="DP125" i="201"/>
  <c r="DP126" i="201"/>
  <c r="DP127" i="201"/>
  <c r="DL123" i="201"/>
  <c r="DL124" i="201"/>
  <c r="DL125" i="201"/>
  <c r="DL126" i="201"/>
  <c r="DL127" i="201"/>
  <c r="DH123" i="201"/>
  <c r="DH124" i="201"/>
  <c r="DH125" i="201"/>
  <c r="DH126" i="201"/>
  <c r="DH127" i="201"/>
  <c r="DD123" i="201"/>
  <c r="DD124" i="201"/>
  <c r="DD125" i="201"/>
  <c r="DD126" i="201"/>
  <c r="DD127" i="201"/>
  <c r="CZ123" i="201"/>
  <c r="CZ124" i="201"/>
  <c r="CZ125" i="201"/>
  <c r="CZ126" i="201"/>
  <c r="CZ127" i="201"/>
  <c r="CV123" i="201"/>
  <c r="CV124" i="201"/>
  <c r="CV125" i="201"/>
  <c r="CV126" i="201"/>
  <c r="CV127" i="201"/>
  <c r="CR123" i="201"/>
  <c r="CR124" i="201"/>
  <c r="CR125" i="201"/>
  <c r="CR126" i="201"/>
  <c r="CR127" i="201"/>
  <c r="CN123" i="201"/>
  <c r="CN124" i="201"/>
  <c r="CN125" i="201"/>
  <c r="CN126" i="201"/>
  <c r="CN127" i="201"/>
  <c r="CJ123" i="201"/>
  <c r="CJ124" i="201"/>
  <c r="CJ125" i="201"/>
  <c r="CJ126" i="201"/>
  <c r="CJ127" i="201"/>
  <c r="CF123" i="201"/>
  <c r="CF124" i="201"/>
  <c r="CF125" i="201"/>
  <c r="CF126" i="201"/>
  <c r="CF127" i="201"/>
  <c r="CB123" i="201"/>
  <c r="CB124" i="201"/>
  <c r="CB125" i="201"/>
  <c r="CB126" i="201"/>
  <c r="CB127" i="201"/>
  <c r="BX123" i="201"/>
  <c r="BX124" i="201"/>
  <c r="BX125" i="201"/>
  <c r="BX126" i="201"/>
  <c r="BX127" i="201"/>
  <c r="BT123" i="201"/>
  <c r="BT124" i="201"/>
  <c r="BT125" i="201"/>
  <c r="BT126" i="201"/>
  <c r="BT127" i="201"/>
  <c r="BP123" i="201"/>
  <c r="BP124" i="201"/>
  <c r="BP125" i="201"/>
  <c r="BP126" i="201"/>
  <c r="BP127" i="201"/>
  <c r="BL123" i="201"/>
  <c r="BL124" i="201"/>
  <c r="BL125" i="201"/>
  <c r="BL126" i="201"/>
  <c r="BL127" i="201"/>
  <c r="BH123" i="201"/>
  <c r="BH124" i="201"/>
  <c r="BH125" i="201"/>
  <c r="BH126" i="201"/>
  <c r="BH127" i="201"/>
  <c r="BD123" i="201"/>
  <c r="BD124" i="201"/>
  <c r="BD125" i="201"/>
  <c r="BD126" i="201"/>
  <c r="BD127" i="201"/>
  <c r="AZ123" i="201"/>
  <c r="AZ124" i="201"/>
  <c r="AZ125" i="201"/>
  <c r="AZ126" i="201"/>
  <c r="AZ127" i="201"/>
  <c r="AV123" i="201"/>
  <c r="AV124" i="201"/>
  <c r="AV125" i="201"/>
  <c r="AV126" i="201"/>
  <c r="AV127" i="201"/>
  <c r="AR123" i="201"/>
  <c r="AR124" i="201"/>
  <c r="AR125" i="201"/>
  <c r="AR126" i="201"/>
  <c r="AR127" i="201"/>
  <c r="AN123" i="201"/>
  <c r="AN124" i="201"/>
  <c r="AN125" i="201"/>
  <c r="AN126" i="201"/>
  <c r="AN127" i="201"/>
  <c r="AF123" i="201"/>
  <c r="AF124" i="201"/>
  <c r="AF125" i="201"/>
  <c r="AF126" i="201"/>
  <c r="AF127" i="201"/>
  <c r="AJ123" i="201"/>
  <c r="AJ124" i="201"/>
  <c r="AJ125" i="201"/>
  <c r="AJ126" i="201"/>
  <c r="AJ127" i="201"/>
  <c r="AB123" i="201"/>
  <c r="AB124" i="201"/>
  <c r="AB125" i="201"/>
  <c r="AB126" i="201"/>
  <c r="AB127" i="201"/>
  <c r="X123" i="201"/>
  <c r="X124" i="201"/>
  <c r="X125" i="201"/>
  <c r="X126" i="201"/>
  <c r="X127" i="201"/>
  <c r="T123" i="201" l="1"/>
  <c r="T124" i="201"/>
  <c r="T125" i="201"/>
  <c r="EB125" i="201" s="1"/>
  <c r="T126" i="201"/>
  <c r="T127" i="201"/>
  <c r="P123" i="201"/>
  <c r="P124" i="201"/>
  <c r="P125" i="201"/>
  <c r="P126" i="201"/>
  <c r="P127" i="201"/>
  <c r="L123" i="201"/>
  <c r="L124" i="201"/>
  <c r="L125" i="201"/>
  <c r="L126" i="201"/>
  <c r="L127" i="201"/>
  <c r="H127" i="201"/>
  <c r="H126" i="201"/>
  <c r="H125" i="201"/>
  <c r="H124" i="201"/>
  <c r="H123" i="201"/>
  <c r="EB116" i="201"/>
  <c r="F6" i="232" s="1"/>
  <c r="EB97" i="201"/>
  <c r="EB70" i="201"/>
  <c r="EB75" i="201"/>
  <c r="EB73" i="201"/>
  <c r="EB72" i="201"/>
  <c r="EB71" i="201"/>
  <c r="EB60" i="201"/>
  <c r="EB58" i="201"/>
  <c r="EB124" i="201" l="1"/>
  <c r="D1" i="232"/>
  <c r="C3" i="232"/>
  <c r="EB127" i="201"/>
  <c r="EB126" i="201"/>
  <c r="EB123" i="201"/>
  <c r="C53" i="202" l="1"/>
  <c r="C52" i="202"/>
  <c r="A73" i="214" l="1"/>
  <c r="A70" i="214"/>
  <c r="A65" i="214"/>
  <c r="A64" i="214"/>
  <c r="A58" i="214"/>
  <c r="A52" i="214"/>
  <c r="A40" i="214"/>
  <c r="AE182" i="214"/>
  <c r="AE181" i="214"/>
  <c r="AE180" i="214"/>
  <c r="AE179" i="214"/>
  <c r="AE178" i="214"/>
  <c r="AE177" i="214"/>
  <c r="AE176" i="214"/>
  <c r="AE175" i="214"/>
  <c r="AE174" i="214"/>
  <c r="AE173" i="214"/>
  <c r="AE172" i="214"/>
  <c r="AE171" i="214"/>
  <c r="AE170" i="214"/>
  <c r="AE169" i="214"/>
  <c r="AE168" i="214"/>
  <c r="AE167" i="214"/>
  <c r="AE166" i="214"/>
  <c r="AE165" i="214"/>
  <c r="AE164" i="214"/>
  <c r="AE163" i="214"/>
  <c r="AE162" i="214"/>
  <c r="AE161" i="214"/>
  <c r="AE160" i="214"/>
  <c r="AE159" i="214"/>
  <c r="AE158" i="214"/>
  <c r="AE157" i="214"/>
  <c r="AE156" i="214"/>
  <c r="AE155" i="214"/>
  <c r="AE154" i="214"/>
  <c r="AE153" i="214"/>
  <c r="AE152" i="214"/>
  <c r="AE151" i="214"/>
  <c r="AE150" i="214"/>
  <c r="AE149" i="214"/>
  <c r="AE148" i="214"/>
  <c r="AE147" i="214"/>
  <c r="AE146" i="214"/>
  <c r="AE145" i="214"/>
  <c r="AE144" i="214"/>
  <c r="AE143" i="214"/>
  <c r="AE142" i="214"/>
  <c r="AE141" i="214"/>
  <c r="AE140" i="214"/>
  <c r="AE139" i="214"/>
  <c r="AE138" i="214"/>
  <c r="AE137" i="214"/>
  <c r="AE136" i="214"/>
  <c r="AE135" i="214"/>
  <c r="AE134" i="214"/>
  <c r="AE133" i="214"/>
  <c r="AE132" i="214"/>
  <c r="AE131" i="214"/>
  <c r="AE130" i="214"/>
  <c r="AE129" i="214"/>
  <c r="AE128" i="214"/>
  <c r="AE127" i="214"/>
  <c r="AE126" i="214"/>
  <c r="AE125" i="214"/>
  <c r="AE124" i="214"/>
  <c r="AE123" i="214"/>
  <c r="AE122" i="214"/>
  <c r="AE121" i="214"/>
  <c r="AE120" i="214"/>
  <c r="AE119" i="214"/>
  <c r="AE118" i="214"/>
  <c r="AE117" i="214"/>
  <c r="AE116" i="214"/>
  <c r="AE115" i="214"/>
  <c r="AE114" i="214"/>
  <c r="AE113" i="214"/>
  <c r="AE112" i="214"/>
  <c r="AE111" i="214"/>
  <c r="AE110" i="214"/>
  <c r="AE109" i="214"/>
  <c r="AE108" i="214"/>
  <c r="AE107" i="214"/>
  <c r="AE106" i="214"/>
  <c r="AE105" i="214"/>
  <c r="AE104" i="214"/>
  <c r="AE103" i="214"/>
  <c r="AE102" i="214"/>
  <c r="AE101" i="214"/>
  <c r="AE100" i="214"/>
  <c r="AE99" i="214"/>
  <c r="AE98" i="214"/>
  <c r="AE97" i="214"/>
  <c r="AE96" i="214"/>
  <c r="AE95" i="214"/>
  <c r="AE94" i="214"/>
  <c r="AE93" i="214"/>
  <c r="AE92" i="214"/>
  <c r="AE91" i="214"/>
  <c r="AE90" i="214"/>
  <c r="AE89" i="214"/>
  <c r="AJ88" i="214"/>
  <c r="AE88" i="214"/>
  <c r="AJ87" i="214"/>
  <c r="AE87" i="214"/>
  <c r="AJ86" i="214"/>
  <c r="AE86" i="214"/>
  <c r="AJ85" i="214"/>
  <c r="AE85" i="214"/>
  <c r="AJ84" i="214"/>
  <c r="AE84" i="214"/>
  <c r="AJ83" i="214"/>
  <c r="AE83" i="214"/>
  <c r="AJ82" i="214"/>
  <c r="AE82" i="214"/>
  <c r="AJ81" i="214"/>
  <c r="AE81" i="214"/>
  <c r="AJ80" i="214"/>
  <c r="AE80" i="214"/>
  <c r="AJ79" i="214"/>
  <c r="AE79" i="214"/>
  <c r="AJ78" i="214"/>
  <c r="AE78" i="214"/>
  <c r="AJ77" i="214"/>
  <c r="AE77" i="214"/>
  <c r="AJ76" i="214"/>
  <c r="AE76" i="214"/>
  <c r="AJ75" i="214"/>
  <c r="AE75" i="214"/>
  <c r="AJ74" i="214"/>
  <c r="AE74" i="214"/>
  <c r="W74" i="214"/>
  <c r="V74" i="214"/>
  <c r="T74" i="214"/>
  <c r="U74" i="214" s="1"/>
  <c r="S74" i="214"/>
  <c r="H74" i="214" s="1"/>
  <c r="R74" i="214"/>
  <c r="A74" i="214" s="1"/>
  <c r="AJ73" i="214"/>
  <c r="AE73" i="214"/>
  <c r="V73" i="214"/>
  <c r="W73" i="214" s="1"/>
  <c r="T73" i="214"/>
  <c r="U73" i="214" s="1"/>
  <c r="S73" i="214"/>
  <c r="H73" i="214" s="1"/>
  <c r="R73" i="214"/>
  <c r="AJ72" i="214"/>
  <c r="AE72" i="214"/>
  <c r="V72" i="214"/>
  <c r="W72" i="214" s="1"/>
  <c r="T72" i="214"/>
  <c r="U72" i="214" s="1"/>
  <c r="S72" i="214"/>
  <c r="H72" i="214" s="1"/>
  <c r="R72" i="214"/>
  <c r="A72" i="214" s="1"/>
  <c r="AJ71" i="214"/>
  <c r="AE71" i="214"/>
  <c r="V71" i="214"/>
  <c r="W71" i="214" s="1"/>
  <c r="T71" i="214"/>
  <c r="U71" i="214" s="1"/>
  <c r="S71" i="214"/>
  <c r="H71" i="214" s="1"/>
  <c r="R71" i="214"/>
  <c r="A71" i="214" s="1"/>
  <c r="AJ70" i="214"/>
  <c r="AE70" i="214"/>
  <c r="V70" i="214"/>
  <c r="W70" i="214" s="1"/>
  <c r="T70" i="214"/>
  <c r="U70" i="214" s="1"/>
  <c r="S70" i="214"/>
  <c r="H70" i="214" s="1"/>
  <c r="R70" i="214"/>
  <c r="AJ69" i="214"/>
  <c r="AE69" i="214"/>
  <c r="V69" i="214"/>
  <c r="W69" i="214" s="1"/>
  <c r="T69" i="214"/>
  <c r="U69" i="214" s="1"/>
  <c r="S69" i="214"/>
  <c r="H69" i="214" s="1"/>
  <c r="R69" i="214"/>
  <c r="A69" i="214" s="1"/>
  <c r="AJ68" i="214"/>
  <c r="AE68" i="214"/>
  <c r="V68" i="214"/>
  <c r="W68" i="214" s="1"/>
  <c r="T68" i="214"/>
  <c r="U68" i="214" s="1"/>
  <c r="S68" i="214"/>
  <c r="H68" i="214" s="1"/>
  <c r="R68" i="214"/>
  <c r="A68" i="214" s="1"/>
  <c r="AJ67" i="214"/>
  <c r="AE67" i="214"/>
  <c r="V67" i="214"/>
  <c r="W67" i="214" s="1"/>
  <c r="T67" i="214"/>
  <c r="U67" i="214" s="1"/>
  <c r="S67" i="214"/>
  <c r="H67" i="214" s="1"/>
  <c r="R67" i="214"/>
  <c r="A67" i="214" s="1"/>
  <c r="AJ66" i="214"/>
  <c r="AE66" i="214"/>
  <c r="V66" i="214"/>
  <c r="W66" i="214" s="1"/>
  <c r="T66" i="214"/>
  <c r="U66" i="214" s="1"/>
  <c r="S66" i="214"/>
  <c r="H66" i="214" s="1"/>
  <c r="R66" i="214"/>
  <c r="A66" i="214" s="1"/>
  <c r="AJ65" i="214"/>
  <c r="AE65" i="214"/>
  <c r="V65" i="214"/>
  <c r="W65" i="214" s="1"/>
  <c r="T65" i="214"/>
  <c r="U65" i="214" s="1"/>
  <c r="S65" i="214"/>
  <c r="H65" i="214" s="1"/>
  <c r="R65" i="214"/>
  <c r="AJ64" i="214"/>
  <c r="AE64" i="214"/>
  <c r="V64" i="214"/>
  <c r="W64" i="214" s="1"/>
  <c r="T64" i="214"/>
  <c r="U64" i="214" s="1"/>
  <c r="S64" i="214"/>
  <c r="H64" i="214" s="1"/>
  <c r="R64" i="214"/>
  <c r="AJ63" i="214"/>
  <c r="AE63" i="214"/>
  <c r="V63" i="214"/>
  <c r="W63" i="214" s="1"/>
  <c r="T63" i="214"/>
  <c r="U63" i="214" s="1"/>
  <c r="S63" i="214"/>
  <c r="H63" i="214" s="1"/>
  <c r="R63" i="214"/>
  <c r="A63" i="214" s="1"/>
  <c r="AJ62" i="214"/>
  <c r="AE62" i="214"/>
  <c r="W62" i="214"/>
  <c r="V62" i="214"/>
  <c r="T62" i="214"/>
  <c r="U62" i="214" s="1"/>
  <c r="S62" i="214"/>
  <c r="H62" i="214" s="1"/>
  <c r="R62" i="214"/>
  <c r="A62" i="214" s="1"/>
  <c r="AJ61" i="214"/>
  <c r="AE61" i="214"/>
  <c r="V61" i="214"/>
  <c r="W61" i="214" s="1"/>
  <c r="T61" i="214"/>
  <c r="U61" i="214" s="1"/>
  <c r="S61" i="214"/>
  <c r="H61" i="214" s="1"/>
  <c r="R61" i="214"/>
  <c r="A61" i="214" s="1"/>
  <c r="AJ60" i="214"/>
  <c r="AE60" i="214"/>
  <c r="V60" i="214"/>
  <c r="W60" i="214" s="1"/>
  <c r="T60" i="214"/>
  <c r="U60" i="214" s="1"/>
  <c r="S60" i="214"/>
  <c r="H60" i="214" s="1"/>
  <c r="R60" i="214"/>
  <c r="A60" i="214" s="1"/>
  <c r="AJ59" i="214"/>
  <c r="AE59" i="214"/>
  <c r="V59" i="214"/>
  <c r="W59" i="214" s="1"/>
  <c r="T59" i="214"/>
  <c r="U59" i="214" s="1"/>
  <c r="S59" i="214"/>
  <c r="H59" i="214" s="1"/>
  <c r="R59" i="214"/>
  <c r="A59" i="214" s="1"/>
  <c r="AJ58" i="214"/>
  <c r="AE58" i="214"/>
  <c r="W58" i="214"/>
  <c r="V58" i="214"/>
  <c r="T58" i="214"/>
  <c r="U58" i="214" s="1"/>
  <c r="S58" i="214"/>
  <c r="H58" i="214" s="1"/>
  <c r="R58" i="214"/>
  <c r="AJ57" i="214"/>
  <c r="AE57" i="214"/>
  <c r="V57" i="214"/>
  <c r="W57" i="214" s="1"/>
  <c r="T57" i="214"/>
  <c r="U57" i="214" s="1"/>
  <c r="S57" i="214"/>
  <c r="H57" i="214" s="1"/>
  <c r="R57" i="214"/>
  <c r="A57" i="214" s="1"/>
  <c r="AJ56" i="214"/>
  <c r="AE56" i="214"/>
  <c r="V56" i="214"/>
  <c r="W56" i="214" s="1"/>
  <c r="T56" i="214"/>
  <c r="U56" i="214" s="1"/>
  <c r="S56" i="214"/>
  <c r="H56" i="214" s="1"/>
  <c r="R56" i="214"/>
  <c r="A56" i="214" s="1"/>
  <c r="AJ55" i="214"/>
  <c r="AE55" i="214"/>
  <c r="V55" i="214"/>
  <c r="W55" i="214" s="1"/>
  <c r="T55" i="214"/>
  <c r="U55" i="214" s="1"/>
  <c r="S55" i="214"/>
  <c r="H55" i="214" s="1"/>
  <c r="R55" i="214"/>
  <c r="A55" i="214" s="1"/>
  <c r="AJ54" i="214"/>
  <c r="AE54" i="214"/>
  <c r="W54" i="214"/>
  <c r="V54" i="214"/>
  <c r="T54" i="214"/>
  <c r="U54" i="214" s="1"/>
  <c r="S54" i="214"/>
  <c r="H54" i="214" s="1"/>
  <c r="R54" i="214"/>
  <c r="A54" i="214" s="1"/>
  <c r="AJ53" i="214"/>
  <c r="AE53" i="214"/>
  <c r="V53" i="214"/>
  <c r="W53" i="214" s="1"/>
  <c r="T53" i="214"/>
  <c r="U53" i="214" s="1"/>
  <c r="S53" i="214"/>
  <c r="H53" i="214" s="1"/>
  <c r="R53" i="214"/>
  <c r="A53" i="214" s="1"/>
  <c r="AJ52" i="214"/>
  <c r="AE52" i="214"/>
  <c r="V52" i="214"/>
  <c r="W52" i="214" s="1"/>
  <c r="T52" i="214"/>
  <c r="U52" i="214" s="1"/>
  <c r="S52" i="214"/>
  <c r="H52" i="214" s="1"/>
  <c r="R52" i="214"/>
  <c r="AJ51" i="214"/>
  <c r="AE51" i="214"/>
  <c r="V51" i="214"/>
  <c r="W51" i="214" s="1"/>
  <c r="T51" i="214"/>
  <c r="U51" i="214" s="1"/>
  <c r="S51" i="214"/>
  <c r="H51" i="214" s="1"/>
  <c r="R51" i="214"/>
  <c r="A51" i="214" s="1"/>
  <c r="AJ50" i="214"/>
  <c r="AE50" i="214"/>
  <c r="V50" i="214"/>
  <c r="W50" i="214" s="1"/>
  <c r="T50" i="214"/>
  <c r="U50" i="214" s="1"/>
  <c r="S50" i="214"/>
  <c r="H50" i="214" s="1"/>
  <c r="R50" i="214"/>
  <c r="A50" i="214" s="1"/>
  <c r="AJ49" i="214"/>
  <c r="AE49" i="214"/>
  <c r="V49" i="214"/>
  <c r="W49" i="214" s="1"/>
  <c r="T49" i="214"/>
  <c r="U49" i="214" s="1"/>
  <c r="S49" i="214"/>
  <c r="H49" i="214" s="1"/>
  <c r="R49" i="214"/>
  <c r="A49" i="214" s="1"/>
  <c r="AJ48" i="214"/>
  <c r="AE48" i="214"/>
  <c r="V48" i="214"/>
  <c r="W48" i="214" s="1"/>
  <c r="T48" i="214"/>
  <c r="U48" i="214" s="1"/>
  <c r="S48" i="214"/>
  <c r="H48" i="214" s="1"/>
  <c r="R48" i="214"/>
  <c r="A48" i="214" s="1"/>
  <c r="AJ47" i="214"/>
  <c r="AE47" i="214"/>
  <c r="V47" i="214"/>
  <c r="W47" i="214" s="1"/>
  <c r="T47" i="214"/>
  <c r="U47" i="214" s="1"/>
  <c r="S47" i="214"/>
  <c r="H47" i="214" s="1"/>
  <c r="R47" i="214"/>
  <c r="A47" i="214" s="1"/>
  <c r="AJ46" i="214"/>
  <c r="AE46" i="214"/>
  <c r="V46" i="214"/>
  <c r="W46" i="214" s="1"/>
  <c r="T46" i="214"/>
  <c r="U46" i="214" s="1"/>
  <c r="S46" i="214"/>
  <c r="H46" i="214" s="1"/>
  <c r="R46" i="214"/>
  <c r="A46" i="214" s="1"/>
  <c r="AJ45" i="214"/>
  <c r="AE45" i="214"/>
  <c r="V45" i="214"/>
  <c r="W45" i="214" s="1"/>
  <c r="T45" i="214"/>
  <c r="U45" i="214" s="1"/>
  <c r="S45" i="214"/>
  <c r="H45" i="214" s="1"/>
  <c r="R45" i="214"/>
  <c r="A45" i="214" s="1"/>
  <c r="AJ44" i="214"/>
  <c r="AE44" i="214"/>
  <c r="V44" i="214"/>
  <c r="W44" i="214" s="1"/>
  <c r="T44" i="214"/>
  <c r="U44" i="214" s="1"/>
  <c r="S44" i="214"/>
  <c r="H44" i="214" s="1"/>
  <c r="R44" i="214"/>
  <c r="A44" i="214" s="1"/>
  <c r="AJ43" i="214"/>
  <c r="AE43" i="214"/>
  <c r="V43" i="214"/>
  <c r="W43" i="214" s="1"/>
  <c r="T43" i="214"/>
  <c r="U43" i="214" s="1"/>
  <c r="S43" i="214"/>
  <c r="H43" i="214" s="1"/>
  <c r="R43" i="214"/>
  <c r="A43" i="214" s="1"/>
  <c r="AJ42" i="214"/>
  <c r="AE42" i="214"/>
  <c r="V42" i="214"/>
  <c r="W42" i="214" s="1"/>
  <c r="T42" i="214"/>
  <c r="U42" i="214" s="1"/>
  <c r="S42" i="214"/>
  <c r="H42" i="214" s="1"/>
  <c r="R42" i="214"/>
  <c r="A42" i="214" s="1"/>
  <c r="AJ41" i="214"/>
  <c r="AE41" i="214"/>
  <c r="V41" i="214"/>
  <c r="W41" i="214" s="1"/>
  <c r="T41" i="214"/>
  <c r="U41" i="214" s="1"/>
  <c r="S41" i="214"/>
  <c r="H41" i="214" s="1"/>
  <c r="R41" i="214"/>
  <c r="A41" i="214" s="1"/>
  <c r="AJ40" i="214"/>
  <c r="AE40" i="214"/>
  <c r="V40" i="214"/>
  <c r="W40" i="214" s="1"/>
  <c r="T40" i="214"/>
  <c r="U40" i="214" s="1"/>
  <c r="S40" i="214"/>
  <c r="H40" i="214" s="1"/>
  <c r="R40" i="214"/>
  <c r="AJ39" i="214"/>
  <c r="AE39" i="214"/>
  <c r="V39" i="214"/>
  <c r="W39" i="214" s="1"/>
  <c r="T39" i="214"/>
  <c r="U39" i="214" s="1"/>
  <c r="S39" i="214"/>
  <c r="H39" i="214" s="1"/>
  <c r="R39" i="214"/>
  <c r="A39" i="214" s="1"/>
  <c r="AJ38" i="214"/>
  <c r="AE38" i="214"/>
  <c r="V38" i="214"/>
  <c r="W38" i="214" s="1"/>
  <c r="T38" i="214"/>
  <c r="U38" i="214" s="1"/>
  <c r="S38" i="214"/>
  <c r="H38" i="214" s="1"/>
  <c r="R38" i="214"/>
  <c r="A38" i="214" s="1"/>
  <c r="AJ37" i="214"/>
  <c r="AE37" i="214"/>
  <c r="V37" i="214"/>
  <c r="W37" i="214" s="1"/>
  <c r="T37" i="214"/>
  <c r="U37" i="214" s="1"/>
  <c r="S37" i="214"/>
  <c r="H37" i="214" s="1"/>
  <c r="R37" i="214"/>
  <c r="A37" i="214" s="1"/>
  <c r="AJ36" i="214"/>
  <c r="AE36" i="214"/>
  <c r="V36" i="214"/>
  <c r="W36" i="214" s="1"/>
  <c r="T36" i="214"/>
  <c r="U36" i="214" s="1"/>
  <c r="S36" i="214"/>
  <c r="H36" i="214" s="1"/>
  <c r="R36" i="214"/>
  <c r="A36" i="214" s="1"/>
  <c r="V35" i="214"/>
  <c r="W35" i="214" s="1"/>
  <c r="T35" i="214"/>
  <c r="U35" i="214" s="1"/>
  <c r="S35" i="214"/>
  <c r="H35" i="214" s="1"/>
  <c r="R35" i="214"/>
  <c r="A35" i="214" s="1"/>
  <c r="AH37" i="214" l="1"/>
  <c r="AH38" i="214" s="1"/>
  <c r="AH39" i="214" s="1"/>
  <c r="AH40" i="214" s="1"/>
  <c r="AH41" i="214" s="1"/>
  <c r="AH42" i="214" s="1"/>
  <c r="AH43" i="214" s="1"/>
  <c r="AH44" i="214" s="1"/>
  <c r="AH45" i="214" s="1"/>
  <c r="AH46" i="214" s="1"/>
  <c r="AH47" i="214" s="1"/>
  <c r="AH48" i="214" s="1"/>
  <c r="AH49" i="214" s="1"/>
  <c r="AH50" i="214" s="1"/>
  <c r="AH51" i="214" s="1"/>
  <c r="AH52" i="214" s="1"/>
  <c r="AH53" i="214" s="1"/>
  <c r="AH54" i="214" s="1"/>
  <c r="AH55" i="214" s="1"/>
  <c r="AH56" i="214" s="1"/>
  <c r="AH57" i="214" s="1"/>
  <c r="AH58" i="214" s="1"/>
  <c r="AH59" i="214" s="1"/>
  <c r="AH60" i="214" s="1"/>
  <c r="AH61" i="214" s="1"/>
  <c r="AH62" i="214" s="1"/>
  <c r="AH63" i="214" s="1"/>
  <c r="AH64" i="214" s="1"/>
  <c r="AH65" i="214" s="1"/>
  <c r="AH66" i="214" s="1"/>
  <c r="AH67" i="214" s="1"/>
  <c r="AH68" i="214" s="1"/>
  <c r="AH69" i="214" s="1"/>
  <c r="AH70" i="214" s="1"/>
  <c r="AH71" i="214" s="1"/>
  <c r="AH72" i="214" s="1"/>
  <c r="AH73" i="214" s="1"/>
  <c r="AH74" i="214" s="1"/>
  <c r="AH75" i="214" s="1"/>
  <c r="AH76" i="214" s="1"/>
  <c r="AH77" i="214" s="1"/>
  <c r="AH78" i="214" s="1"/>
  <c r="AH79" i="214" s="1"/>
  <c r="AH80" i="214" s="1"/>
  <c r="AH81" i="214" s="1"/>
  <c r="AH82" i="214" s="1"/>
  <c r="AH83" i="214" s="1"/>
  <c r="AH84" i="214" s="1"/>
  <c r="AH85" i="214" s="1"/>
  <c r="AH86" i="214" s="1"/>
  <c r="AH87" i="214" s="1"/>
  <c r="AH88" i="214" s="1"/>
  <c r="AH89" i="214" s="1"/>
  <c r="AH90" i="214" s="1"/>
  <c r="AH91" i="214" s="1"/>
  <c r="AH92" i="214" s="1"/>
  <c r="AH93" i="214" s="1"/>
  <c r="AH94" i="214" s="1"/>
  <c r="AH95" i="214" s="1"/>
  <c r="AH96" i="214" s="1"/>
  <c r="AH97" i="214" s="1"/>
  <c r="AH98" i="214" s="1"/>
  <c r="AH99" i="214" s="1"/>
  <c r="AH100" i="214" s="1"/>
  <c r="AH101" i="214" s="1"/>
  <c r="AH102" i="214" s="1"/>
  <c r="AH103" i="214" s="1"/>
  <c r="AH104" i="214" s="1"/>
  <c r="AH105" i="214" s="1"/>
  <c r="AH106" i="214" s="1"/>
  <c r="AH107" i="214" s="1"/>
  <c r="AH108" i="214" s="1"/>
  <c r="AH109" i="214" s="1"/>
  <c r="AH110" i="214" s="1"/>
  <c r="AH111" i="214" s="1"/>
  <c r="AH112" i="214" s="1"/>
  <c r="AH113" i="214" s="1"/>
  <c r="AH114" i="214" s="1"/>
  <c r="AH115" i="214" s="1"/>
  <c r="AH116" i="214" s="1"/>
  <c r="AH117" i="214" s="1"/>
  <c r="AH118" i="214" s="1"/>
  <c r="AH119" i="214" s="1"/>
  <c r="AH120" i="214" s="1"/>
  <c r="AH121" i="214" s="1"/>
  <c r="AH122" i="214" s="1"/>
  <c r="AH123" i="214" s="1"/>
  <c r="AH124" i="214" s="1"/>
  <c r="AH125" i="214" s="1"/>
  <c r="AH126" i="214" s="1"/>
  <c r="AH127" i="214" s="1"/>
  <c r="AH128" i="214" s="1"/>
  <c r="AH129" i="214" s="1"/>
  <c r="AH130" i="214" s="1"/>
  <c r="AH131" i="214" s="1"/>
  <c r="AH132" i="214" s="1"/>
  <c r="AH133" i="214" s="1"/>
  <c r="AH134" i="214" s="1"/>
  <c r="AH135" i="214" s="1"/>
  <c r="AH136" i="214" s="1"/>
  <c r="AH137" i="214" s="1"/>
  <c r="AH138" i="214" s="1"/>
  <c r="AH139" i="214" s="1"/>
  <c r="AH140" i="214" s="1"/>
  <c r="AH141" i="214" s="1"/>
  <c r="AH142" i="214" s="1"/>
  <c r="AH143" i="214" s="1"/>
  <c r="AH144" i="214" s="1"/>
  <c r="AH145" i="214" s="1"/>
  <c r="AH146" i="214" s="1"/>
  <c r="AH147" i="214" s="1"/>
  <c r="AH148" i="214" s="1"/>
  <c r="AH149" i="214" s="1"/>
  <c r="AH150" i="214" s="1"/>
  <c r="AH151" i="214" s="1"/>
  <c r="AH152" i="214" s="1"/>
  <c r="AH153" i="214" s="1"/>
  <c r="AH154" i="214" s="1"/>
  <c r="AH155" i="214" s="1"/>
  <c r="AH156" i="214" s="1"/>
  <c r="AH157" i="214" s="1"/>
  <c r="AH158" i="214" s="1"/>
  <c r="AH159" i="214" s="1"/>
  <c r="AH160" i="214" s="1"/>
  <c r="AH161" i="214" s="1"/>
  <c r="AH162" i="214" s="1"/>
  <c r="AH163" i="214" s="1"/>
  <c r="AH164" i="214" s="1"/>
  <c r="AH165" i="214" s="1"/>
  <c r="AH166" i="214" s="1"/>
  <c r="AH167" i="214" s="1"/>
  <c r="AH168" i="214" s="1"/>
  <c r="AH169" i="214" s="1"/>
  <c r="AH170" i="214" s="1"/>
  <c r="AH171" i="214" s="1"/>
  <c r="AH172" i="214" s="1"/>
  <c r="AH173" i="214" s="1"/>
  <c r="AH174" i="214" s="1"/>
  <c r="AH175" i="214" s="1"/>
  <c r="AH176" i="214" s="1"/>
  <c r="AH177" i="214" s="1"/>
  <c r="AH178" i="214" s="1"/>
  <c r="AH179" i="214" s="1"/>
  <c r="AH180" i="214" s="1"/>
  <c r="AH181" i="214" s="1"/>
  <c r="AH182" i="214" s="1"/>
  <c r="A247" i="204" l="1"/>
  <c r="A133" i="204"/>
  <c r="A19" i="204"/>
  <c r="D7" i="220" l="1"/>
  <c r="A297" i="137"/>
  <c r="A246" i="137"/>
  <c r="A132" i="137"/>
  <c r="A18" i="137"/>
  <c r="A69" i="137"/>
  <c r="EB161" i="201" l="1"/>
  <c r="EB160" i="201"/>
  <c r="EB119" i="201"/>
  <c r="EB118" i="201"/>
  <c r="EB107" i="201"/>
  <c r="EB92" i="201"/>
  <c r="EB91" i="201"/>
  <c r="EB131" i="201" l="1"/>
  <c r="H188" i="201" l="1"/>
  <c r="EB159" i="201"/>
  <c r="EB157" i="201"/>
  <c r="EB156" i="201"/>
  <c r="DX110" i="201"/>
  <c r="DT110" i="201"/>
  <c r="DP110" i="201"/>
  <c r="DL110" i="201"/>
  <c r="DH110" i="201"/>
  <c r="DD110" i="201"/>
  <c r="CZ110" i="201"/>
  <c r="CV110" i="201"/>
  <c r="CR110" i="201"/>
  <c r="CN110" i="201"/>
  <c r="CJ110" i="201"/>
  <c r="CF110" i="201"/>
  <c r="CB110" i="201"/>
  <c r="BX110" i="201"/>
  <c r="BT110" i="201"/>
  <c r="BP110" i="201"/>
  <c r="BL110" i="201"/>
  <c r="BH110" i="201"/>
  <c r="BD110" i="201"/>
  <c r="AZ110" i="201"/>
  <c r="AV110" i="201"/>
  <c r="AR110" i="201"/>
  <c r="AN110" i="201"/>
  <c r="AJ110" i="201"/>
  <c r="AF110" i="201"/>
  <c r="AB110" i="201"/>
  <c r="X110" i="201"/>
  <c r="EB108" i="201"/>
  <c r="EB100" i="201"/>
  <c r="EB99" i="201"/>
  <c r="DX98" i="201"/>
  <c r="DT98" i="201"/>
  <c r="DP98" i="201"/>
  <c r="DL98" i="201"/>
  <c r="DH98" i="201"/>
  <c r="DD98" i="201"/>
  <c r="CZ98" i="201"/>
  <c r="CV98" i="201"/>
  <c r="CR98" i="201"/>
  <c r="CN98" i="201"/>
  <c r="CJ98" i="201"/>
  <c r="CF98" i="201"/>
  <c r="CB98" i="201"/>
  <c r="BX98" i="201"/>
  <c r="BT98" i="201"/>
  <c r="BP98" i="201"/>
  <c r="BL98" i="201"/>
  <c r="BH98" i="201"/>
  <c r="BD98" i="201"/>
  <c r="AZ98" i="201"/>
  <c r="AV98" i="201"/>
  <c r="AR98" i="201"/>
  <c r="AN98" i="201"/>
  <c r="AJ98" i="201"/>
  <c r="AF98" i="201"/>
  <c r="AB98" i="201"/>
  <c r="X98" i="201"/>
  <c r="T98" i="201"/>
  <c r="P98" i="201"/>
  <c r="L98" i="201"/>
  <c r="H98" i="201"/>
  <c r="EB79" i="201"/>
  <c r="EB78" i="201"/>
  <c r="EB77" i="201"/>
  <c r="EB98" i="201" l="1"/>
  <c r="C7" i="227" l="1"/>
  <c r="C7" i="226"/>
  <c r="C7" i="225"/>
  <c r="C7" i="224"/>
  <c r="C7" i="223"/>
  <c r="E7" i="222" l="1"/>
  <c r="E7" i="221"/>
  <c r="D7" i="219"/>
  <c r="D7" i="218"/>
  <c r="D7" i="217"/>
  <c r="E11" i="216"/>
  <c r="E11" i="215"/>
  <c r="G7" i="214"/>
  <c r="O24" i="227" l="1"/>
  <c r="Q24" i="227" s="1"/>
  <c r="F24" i="227" s="1"/>
  <c r="N24" i="227"/>
  <c r="P24" i="227" s="1"/>
  <c r="A24" i="227" s="1"/>
  <c r="O23" i="227"/>
  <c r="Q23" i="227" s="1"/>
  <c r="F23" i="227" s="1"/>
  <c r="N23" i="227"/>
  <c r="P23" i="227" s="1"/>
  <c r="A23" i="227" s="1"/>
  <c r="O22" i="227"/>
  <c r="Q22" i="227" s="1"/>
  <c r="F22" i="227" s="1"/>
  <c r="N22" i="227"/>
  <c r="P22" i="227" s="1"/>
  <c r="A22" i="227" s="1"/>
  <c r="O21" i="227"/>
  <c r="Q21" i="227" s="1"/>
  <c r="F21" i="227" s="1"/>
  <c r="N21" i="227"/>
  <c r="P21" i="227" s="1"/>
  <c r="A21" i="227" s="1"/>
  <c r="P20" i="227"/>
  <c r="A20" i="227" s="1"/>
  <c r="O20" i="227"/>
  <c r="Q20" i="227" s="1"/>
  <c r="F20" i="227" s="1"/>
  <c r="N20" i="227"/>
  <c r="O19" i="227"/>
  <c r="Q19" i="227" s="1"/>
  <c r="F19" i="227" s="1"/>
  <c r="N19" i="227"/>
  <c r="P19" i="227" s="1"/>
  <c r="A19" i="227" s="1"/>
  <c r="O18" i="227"/>
  <c r="Q18" i="227" s="1"/>
  <c r="F18" i="227" s="1"/>
  <c r="N18" i="227"/>
  <c r="P18" i="227" s="1"/>
  <c r="A18" i="227" s="1"/>
  <c r="O17" i="227"/>
  <c r="Q17" i="227" s="1"/>
  <c r="F17" i="227" s="1"/>
  <c r="N17" i="227"/>
  <c r="P17" i="227" s="1"/>
  <c r="A17" i="227" s="1"/>
  <c r="P16" i="227"/>
  <c r="A16" i="227" s="1"/>
  <c r="O16" i="227"/>
  <c r="Q16" i="227" s="1"/>
  <c r="F16" i="227" s="1"/>
  <c r="N16" i="227"/>
  <c r="O15" i="227"/>
  <c r="Q15" i="227" s="1"/>
  <c r="F15" i="227" s="1"/>
  <c r="N15" i="227"/>
  <c r="P15" i="227" s="1"/>
  <c r="A15" i="227" s="1"/>
  <c r="H12" i="227"/>
  <c r="C12" i="227"/>
  <c r="O24" i="226"/>
  <c r="F24" i="226" s="1"/>
  <c r="N24" i="226"/>
  <c r="A24" i="226" s="1"/>
  <c r="O23" i="226"/>
  <c r="F23" i="226" s="1"/>
  <c r="N23" i="226"/>
  <c r="A23" i="226" s="1"/>
  <c r="O22" i="226"/>
  <c r="F22" i="226" s="1"/>
  <c r="N22" i="226"/>
  <c r="A22" i="226" s="1"/>
  <c r="O21" i="226"/>
  <c r="F21" i="226" s="1"/>
  <c r="N21" i="226"/>
  <c r="A21" i="226" s="1"/>
  <c r="O20" i="226"/>
  <c r="F20" i="226" s="1"/>
  <c r="N20" i="226"/>
  <c r="A20" i="226" s="1"/>
  <c r="O19" i="226"/>
  <c r="F19" i="226" s="1"/>
  <c r="N19" i="226"/>
  <c r="A19" i="226" s="1"/>
  <c r="O18" i="226"/>
  <c r="F18" i="226" s="1"/>
  <c r="N18" i="226"/>
  <c r="A18" i="226" s="1"/>
  <c r="O17" i="226"/>
  <c r="F17" i="226" s="1"/>
  <c r="N17" i="226"/>
  <c r="A17" i="226" s="1"/>
  <c r="O16" i="226"/>
  <c r="F16" i="226" s="1"/>
  <c r="N16" i="226"/>
  <c r="A16" i="226" s="1"/>
  <c r="O15" i="226"/>
  <c r="F15" i="226" s="1"/>
  <c r="N15" i="226"/>
  <c r="A15" i="226" s="1"/>
  <c r="H12" i="226"/>
  <c r="C12" i="226"/>
  <c r="I23" i="225"/>
  <c r="D23" i="225"/>
  <c r="O19" i="225"/>
  <c r="F19" i="225" s="1"/>
  <c r="N19" i="225"/>
  <c r="A19" i="225" s="1"/>
  <c r="O18" i="225"/>
  <c r="F18" i="225" s="1"/>
  <c r="N18" i="225"/>
  <c r="A18" i="225" s="1"/>
  <c r="O17" i="225"/>
  <c r="F17" i="225" s="1"/>
  <c r="N17" i="225"/>
  <c r="A17" i="225" s="1"/>
  <c r="O16" i="225"/>
  <c r="F16" i="225" s="1"/>
  <c r="N16" i="225"/>
  <c r="A16" i="225" s="1"/>
  <c r="O15" i="225"/>
  <c r="F15" i="225" s="1"/>
  <c r="N15" i="225"/>
  <c r="A15" i="225" s="1"/>
  <c r="H12" i="225"/>
  <c r="C12" i="225"/>
  <c r="O21" i="224"/>
  <c r="N21" i="224"/>
  <c r="A21" i="224" s="1"/>
  <c r="F21" i="224"/>
  <c r="O19" i="224"/>
  <c r="F19" i="224" s="1"/>
  <c r="N19" i="224"/>
  <c r="A19" i="224"/>
  <c r="O18" i="224"/>
  <c r="N18" i="224"/>
  <c r="F18" i="224"/>
  <c r="A18" i="224"/>
  <c r="O17" i="224"/>
  <c r="F17" i="224" s="1"/>
  <c r="N17" i="224"/>
  <c r="A17" i="224" s="1"/>
  <c r="O16" i="224"/>
  <c r="F16" i="224" s="1"/>
  <c r="N16" i="224"/>
  <c r="A16" i="224"/>
  <c r="O15" i="224"/>
  <c r="N15" i="224"/>
  <c r="A15" i="224" s="1"/>
  <c r="F15" i="224"/>
  <c r="H12" i="224"/>
  <c r="C12" i="224"/>
  <c r="O21" i="223"/>
  <c r="F21" i="223" s="1"/>
  <c r="N21" i="223"/>
  <c r="A21" i="223" s="1"/>
  <c r="O20" i="223"/>
  <c r="F20" i="223" s="1"/>
  <c r="N20" i="223"/>
  <c r="A20" i="223" s="1"/>
  <c r="O19" i="223"/>
  <c r="F19" i="223" s="1"/>
  <c r="N19" i="223"/>
  <c r="A19" i="223" s="1"/>
  <c r="O18" i="223"/>
  <c r="F18" i="223" s="1"/>
  <c r="N18" i="223"/>
  <c r="A18" i="223" s="1"/>
  <c r="O17" i="223"/>
  <c r="F17" i="223" s="1"/>
  <c r="N17" i="223"/>
  <c r="A17" i="223" s="1"/>
  <c r="O16" i="223"/>
  <c r="N16" i="223"/>
  <c r="A16" i="223" s="1"/>
  <c r="F16" i="223"/>
  <c r="O15" i="223"/>
  <c r="F15" i="223" s="1"/>
  <c r="N15" i="223"/>
  <c r="A15" i="223" s="1"/>
  <c r="H12" i="223"/>
  <c r="C12" i="223"/>
  <c r="K118" i="222"/>
  <c r="E118" i="222"/>
  <c r="P117" i="222"/>
  <c r="G117" i="222" s="1"/>
  <c r="O117" i="222"/>
  <c r="A117" i="222" s="1"/>
  <c r="P116" i="222"/>
  <c r="G116" i="222" s="1"/>
  <c r="O116" i="222"/>
  <c r="A116" i="222" s="1"/>
  <c r="P115" i="222"/>
  <c r="G115" i="222" s="1"/>
  <c r="O115" i="222"/>
  <c r="A115" i="222" s="1"/>
  <c r="P114" i="222"/>
  <c r="G114" i="222" s="1"/>
  <c r="O114" i="222"/>
  <c r="A114" i="222" s="1"/>
  <c r="P113" i="222"/>
  <c r="G113" i="222" s="1"/>
  <c r="O113" i="222"/>
  <c r="A113" i="222" s="1"/>
  <c r="P112" i="222"/>
  <c r="G112" i="222" s="1"/>
  <c r="O112" i="222"/>
  <c r="A112" i="222" s="1"/>
  <c r="P111" i="222"/>
  <c r="G111" i="222" s="1"/>
  <c r="O111" i="222"/>
  <c r="A111" i="222" s="1"/>
  <c r="P110" i="222"/>
  <c r="O110" i="222"/>
  <c r="A110" i="222" s="1"/>
  <c r="G110" i="222"/>
  <c r="P109" i="222"/>
  <c r="G109" i="222" s="1"/>
  <c r="O109" i="222"/>
  <c r="A109" i="222" s="1"/>
  <c r="P108" i="222"/>
  <c r="G108" i="222" s="1"/>
  <c r="O108" i="222"/>
  <c r="A108" i="222" s="1"/>
  <c r="K102" i="222"/>
  <c r="K103" i="222" s="1"/>
  <c r="K11" i="222" s="1"/>
  <c r="E102" i="222"/>
  <c r="E103" i="222" s="1"/>
  <c r="E11" i="222" s="1"/>
  <c r="P101" i="222"/>
  <c r="O101" i="222"/>
  <c r="P100" i="222"/>
  <c r="O100" i="222"/>
  <c r="P99" i="222"/>
  <c r="O99" i="222"/>
  <c r="P98" i="222"/>
  <c r="O98" i="222"/>
  <c r="P97" i="222"/>
  <c r="O97" i="222"/>
  <c r="P96" i="222"/>
  <c r="O96" i="222"/>
  <c r="P95" i="222"/>
  <c r="O95" i="222"/>
  <c r="P94" i="222"/>
  <c r="O94" i="222"/>
  <c r="P93" i="222"/>
  <c r="O93" i="222"/>
  <c r="P92" i="222"/>
  <c r="O92" i="222"/>
  <c r="G85" i="222"/>
  <c r="A85" i="222"/>
  <c r="G84" i="222"/>
  <c r="A84" i="222"/>
  <c r="G83" i="222"/>
  <c r="A83" i="222"/>
  <c r="G81" i="222"/>
  <c r="A81" i="222"/>
  <c r="G80" i="222"/>
  <c r="A80" i="222"/>
  <c r="G79" i="222"/>
  <c r="A79" i="222"/>
  <c r="G77" i="222"/>
  <c r="A77" i="222"/>
  <c r="G76" i="222"/>
  <c r="A76" i="222"/>
  <c r="G75" i="222"/>
  <c r="A75" i="222"/>
  <c r="K68" i="222"/>
  <c r="K69" i="222" s="1"/>
  <c r="K10" i="222" s="1"/>
  <c r="E68" i="222"/>
  <c r="E69" i="222" s="1"/>
  <c r="E10" i="222" s="1"/>
  <c r="P67" i="222"/>
  <c r="G67" i="222" s="1"/>
  <c r="O67" i="222"/>
  <c r="A67" i="222"/>
  <c r="P66" i="222"/>
  <c r="G66" i="222" s="1"/>
  <c r="O66" i="222"/>
  <c r="A66" i="222"/>
  <c r="P65" i="222"/>
  <c r="G65" i="222" s="1"/>
  <c r="O65" i="222"/>
  <c r="A65" i="222"/>
  <c r="P64" i="222"/>
  <c r="G64" i="222" s="1"/>
  <c r="O64" i="222"/>
  <c r="A64" i="222"/>
  <c r="P63" i="222"/>
  <c r="O63" i="222"/>
  <c r="A63" i="222" s="1"/>
  <c r="G63" i="222"/>
  <c r="P62" i="222"/>
  <c r="G62" i="222" s="1"/>
  <c r="O62" i="222"/>
  <c r="A62" i="222"/>
  <c r="P61" i="222"/>
  <c r="G61" i="222" s="1"/>
  <c r="O61" i="222"/>
  <c r="A61" i="222"/>
  <c r="P60" i="222"/>
  <c r="O60" i="222"/>
  <c r="G60" i="222"/>
  <c r="A60" i="222"/>
  <c r="P59" i="222"/>
  <c r="G59" i="222" s="1"/>
  <c r="O59" i="222"/>
  <c r="A59" i="222"/>
  <c r="P58" i="222"/>
  <c r="G58" i="222" s="1"/>
  <c r="O58" i="222"/>
  <c r="A58" i="222" s="1"/>
  <c r="K49" i="222"/>
  <c r="E49" i="222"/>
  <c r="G48" i="222"/>
  <c r="A48" i="222"/>
  <c r="G47" i="222"/>
  <c r="A47" i="222"/>
  <c r="G46" i="222"/>
  <c r="A46" i="222"/>
  <c r="G45" i="222"/>
  <c r="A45" i="222"/>
  <c r="G44" i="222"/>
  <c r="A44" i="222"/>
  <c r="G43" i="222"/>
  <c r="A43" i="222"/>
  <c r="G42" i="222"/>
  <c r="A42" i="222"/>
  <c r="G41" i="222"/>
  <c r="A41" i="222"/>
  <c r="G40" i="222"/>
  <c r="A40" i="222"/>
  <c r="G39" i="222"/>
  <c r="A39" i="222"/>
  <c r="G38" i="222"/>
  <c r="A38" i="222"/>
  <c r="G35" i="222"/>
  <c r="A35" i="222"/>
  <c r="K30" i="222"/>
  <c r="K31" i="222" s="1"/>
  <c r="K9" i="222" s="1"/>
  <c r="E30" i="222"/>
  <c r="E31" i="222" s="1"/>
  <c r="E9" i="222" s="1"/>
  <c r="P29" i="222"/>
  <c r="G29" i="222" s="1"/>
  <c r="O29" i="222"/>
  <c r="A29" i="222" s="1"/>
  <c r="P28" i="222"/>
  <c r="G28" i="222" s="1"/>
  <c r="O28" i="222"/>
  <c r="A28" i="222" s="1"/>
  <c r="P27" i="222"/>
  <c r="G27" i="222" s="1"/>
  <c r="O27" i="222"/>
  <c r="A27" i="222" s="1"/>
  <c r="P26" i="222"/>
  <c r="G26" i="222" s="1"/>
  <c r="O26" i="222"/>
  <c r="A26" i="222" s="1"/>
  <c r="P25" i="222"/>
  <c r="O25" i="222"/>
  <c r="A25" i="222" s="1"/>
  <c r="G25" i="222"/>
  <c r="P24" i="222"/>
  <c r="G24" i="222" s="1"/>
  <c r="O24" i="222"/>
  <c r="A24" i="222" s="1"/>
  <c r="P23" i="222"/>
  <c r="G23" i="222" s="1"/>
  <c r="O23" i="222"/>
  <c r="A23" i="222" s="1"/>
  <c r="P22" i="222"/>
  <c r="G22" i="222" s="1"/>
  <c r="O22" i="222"/>
  <c r="A22" i="222" s="1"/>
  <c r="P21" i="222"/>
  <c r="G21" i="222" s="1"/>
  <c r="O21" i="222"/>
  <c r="A21" i="222" s="1"/>
  <c r="P20" i="222"/>
  <c r="G20" i="222" s="1"/>
  <c r="O20" i="222"/>
  <c r="A20" i="222" s="1"/>
  <c r="G17" i="222"/>
  <c r="A17" i="222"/>
  <c r="K12" i="222"/>
  <c r="E12" i="222"/>
  <c r="F94" i="221"/>
  <c r="A94" i="221"/>
  <c r="F93" i="221"/>
  <c r="A93" i="221"/>
  <c r="F92" i="221"/>
  <c r="A92" i="221"/>
  <c r="J85" i="221"/>
  <c r="J86" i="221" s="1"/>
  <c r="J12" i="221" s="1"/>
  <c r="E85" i="221"/>
  <c r="E86" i="221" s="1"/>
  <c r="E12" i="221" s="1"/>
  <c r="N84" i="221"/>
  <c r="F84" i="221" s="1"/>
  <c r="M84" i="221"/>
  <c r="A84" i="221" s="1"/>
  <c r="N83" i="221"/>
  <c r="F83" i="221" s="1"/>
  <c r="M83" i="221"/>
  <c r="A83" i="221" s="1"/>
  <c r="N82" i="221"/>
  <c r="F82" i="221" s="1"/>
  <c r="M82" i="221"/>
  <c r="A82" i="221" s="1"/>
  <c r="N81" i="221"/>
  <c r="F81" i="221" s="1"/>
  <c r="M81" i="221"/>
  <c r="A81" i="221" s="1"/>
  <c r="N80" i="221"/>
  <c r="F80" i="221" s="1"/>
  <c r="M80" i="221"/>
  <c r="A80" i="221" s="1"/>
  <c r="N79" i="221"/>
  <c r="F79" i="221" s="1"/>
  <c r="M79" i="221"/>
  <c r="A79" i="221" s="1"/>
  <c r="N78" i="221"/>
  <c r="F78" i="221" s="1"/>
  <c r="M78" i="221"/>
  <c r="A78" i="221"/>
  <c r="N77" i="221"/>
  <c r="F77" i="221" s="1"/>
  <c r="M77" i="221"/>
  <c r="A77" i="221" s="1"/>
  <c r="N76" i="221"/>
  <c r="F76" i="221" s="1"/>
  <c r="M76" i="221"/>
  <c r="A76" i="221" s="1"/>
  <c r="N75" i="221"/>
  <c r="F75" i="221" s="1"/>
  <c r="M75" i="221"/>
  <c r="A75" i="221" s="1"/>
  <c r="J68" i="221"/>
  <c r="J69" i="221" s="1"/>
  <c r="J11" i="221" s="1"/>
  <c r="E68" i="221"/>
  <c r="E69" i="221" s="1"/>
  <c r="E11" i="221" s="1"/>
  <c r="N67" i="221"/>
  <c r="F67" i="221" s="1"/>
  <c r="M67" i="221"/>
  <c r="A67" i="221" s="1"/>
  <c r="N66" i="221"/>
  <c r="F66" i="221" s="1"/>
  <c r="M66" i="221"/>
  <c r="A66" i="221" s="1"/>
  <c r="N65" i="221"/>
  <c r="M65" i="221"/>
  <c r="A65" i="221" s="1"/>
  <c r="F65" i="221"/>
  <c r="N64" i="221"/>
  <c r="F64" i="221" s="1"/>
  <c r="M64" i="221"/>
  <c r="A64" i="221" s="1"/>
  <c r="N63" i="221"/>
  <c r="F63" i="221" s="1"/>
  <c r="M63" i="221"/>
  <c r="A63" i="221" s="1"/>
  <c r="N62" i="221"/>
  <c r="F62" i="221" s="1"/>
  <c r="M62" i="221"/>
  <c r="A62" i="221" s="1"/>
  <c r="N61" i="221"/>
  <c r="F61" i="221" s="1"/>
  <c r="M61" i="221"/>
  <c r="A61" i="221" s="1"/>
  <c r="N60" i="221"/>
  <c r="F60" i="221" s="1"/>
  <c r="M60" i="221"/>
  <c r="A60" i="221" s="1"/>
  <c r="N59" i="221"/>
  <c r="F59" i="221" s="1"/>
  <c r="M59" i="221"/>
  <c r="A59" i="221"/>
  <c r="N58" i="221"/>
  <c r="F58" i="221" s="1"/>
  <c r="M58" i="221"/>
  <c r="A58" i="221" s="1"/>
  <c r="J50" i="221"/>
  <c r="J51" i="221" s="1"/>
  <c r="J10" i="221" s="1"/>
  <c r="E50" i="221"/>
  <c r="E51" i="221" s="1"/>
  <c r="E10" i="221" s="1"/>
  <c r="N49" i="221"/>
  <c r="F49" i="221" s="1"/>
  <c r="M49" i="221"/>
  <c r="A49" i="221" s="1"/>
  <c r="N48" i="221"/>
  <c r="F48" i="221" s="1"/>
  <c r="M48" i="221"/>
  <c r="A48" i="221" s="1"/>
  <c r="N47" i="221"/>
  <c r="F47" i="221" s="1"/>
  <c r="M47" i="221"/>
  <c r="A47" i="221"/>
  <c r="N46" i="221"/>
  <c r="F46" i="221" s="1"/>
  <c r="M46" i="221"/>
  <c r="A46" i="221" s="1"/>
  <c r="N45" i="221"/>
  <c r="M45" i="221"/>
  <c r="A45" i="221" s="1"/>
  <c r="F45" i="221"/>
  <c r="N44" i="221"/>
  <c r="F44" i="221" s="1"/>
  <c r="M44" i="221"/>
  <c r="A44" i="221" s="1"/>
  <c r="N43" i="221"/>
  <c r="M43" i="221"/>
  <c r="A43" i="221" s="1"/>
  <c r="F43" i="221"/>
  <c r="N42" i="221"/>
  <c r="M42" i="221"/>
  <c r="A42" i="221" s="1"/>
  <c r="F42" i="221"/>
  <c r="N41" i="221"/>
  <c r="F41" i="221" s="1"/>
  <c r="M41" i="221"/>
  <c r="A41" i="221"/>
  <c r="N40" i="221"/>
  <c r="M40" i="221"/>
  <c r="F40" i="221"/>
  <c r="A40" i="221"/>
  <c r="J32" i="221"/>
  <c r="J33" i="221" s="1"/>
  <c r="J9" i="221" s="1"/>
  <c r="E32" i="221"/>
  <c r="E33" i="221" s="1"/>
  <c r="E9" i="221" s="1"/>
  <c r="N31" i="221"/>
  <c r="F31" i="221" s="1"/>
  <c r="M31" i="221"/>
  <c r="A31" i="221" s="1"/>
  <c r="N30" i="221"/>
  <c r="F30" i="221" s="1"/>
  <c r="M30" i="221"/>
  <c r="A30" i="221" s="1"/>
  <c r="N29" i="221"/>
  <c r="F29" i="221" s="1"/>
  <c r="M29" i="221"/>
  <c r="A29" i="221" s="1"/>
  <c r="N28" i="221"/>
  <c r="F28" i="221" s="1"/>
  <c r="M28" i="221"/>
  <c r="A28" i="221"/>
  <c r="N27" i="221"/>
  <c r="F27" i="221" s="1"/>
  <c r="M27" i="221"/>
  <c r="A27" i="221" s="1"/>
  <c r="N26" i="221"/>
  <c r="F26" i="221" s="1"/>
  <c r="M26" i="221"/>
  <c r="A26" i="221"/>
  <c r="N25" i="221"/>
  <c r="F25" i="221" s="1"/>
  <c r="M25" i="221"/>
  <c r="A25" i="221" s="1"/>
  <c r="N24" i="221"/>
  <c r="F24" i="221" s="1"/>
  <c r="M24" i="221"/>
  <c r="A24" i="221" s="1"/>
  <c r="N23" i="221"/>
  <c r="F23" i="221" s="1"/>
  <c r="M23" i="221"/>
  <c r="A23" i="221"/>
  <c r="N22" i="221"/>
  <c r="F22" i="221" s="1"/>
  <c r="M22" i="221"/>
  <c r="A22" i="221" s="1"/>
  <c r="G15" i="221"/>
  <c r="B15" i="221"/>
  <c r="M43" i="220"/>
  <c r="E43" i="220" s="1"/>
  <c r="L43" i="220"/>
  <c r="A43" i="220" s="1"/>
  <c r="M42" i="220"/>
  <c r="E42" i="220" s="1"/>
  <c r="L42" i="220"/>
  <c r="A42" i="220" s="1"/>
  <c r="M41" i="220"/>
  <c r="E41" i="220" s="1"/>
  <c r="L41" i="220"/>
  <c r="A41" i="220" s="1"/>
  <c r="M40" i="220"/>
  <c r="E40" i="220" s="1"/>
  <c r="L40" i="220"/>
  <c r="A40" i="220" s="1"/>
  <c r="M39" i="220"/>
  <c r="E39" i="220" s="1"/>
  <c r="L39" i="220"/>
  <c r="A39" i="220" s="1"/>
  <c r="M38" i="220"/>
  <c r="E38" i="220" s="1"/>
  <c r="L38" i="220"/>
  <c r="A38" i="220" s="1"/>
  <c r="M37" i="220"/>
  <c r="E37" i="220" s="1"/>
  <c r="L37" i="220"/>
  <c r="A37" i="220" s="1"/>
  <c r="M36" i="220"/>
  <c r="E36" i="220" s="1"/>
  <c r="L36" i="220"/>
  <c r="A36" i="220" s="1"/>
  <c r="M35" i="220"/>
  <c r="E35" i="220" s="1"/>
  <c r="L35" i="220"/>
  <c r="A35" i="220" s="1"/>
  <c r="M34" i="220"/>
  <c r="E34" i="220" s="1"/>
  <c r="L34" i="220"/>
  <c r="A34" i="220" s="1"/>
  <c r="M33" i="220"/>
  <c r="E33" i="220" s="1"/>
  <c r="L33" i="220"/>
  <c r="A33" i="220" s="1"/>
  <c r="M32" i="220"/>
  <c r="E32" i="220" s="1"/>
  <c r="L32" i="220"/>
  <c r="A32" i="220" s="1"/>
  <c r="M31" i="220"/>
  <c r="E31" i="220" s="1"/>
  <c r="L31" i="220"/>
  <c r="A31" i="220" s="1"/>
  <c r="M30" i="220"/>
  <c r="E30" i="220" s="1"/>
  <c r="L30" i="220"/>
  <c r="A30" i="220" s="1"/>
  <c r="M29" i="220"/>
  <c r="E29" i="220" s="1"/>
  <c r="L29" i="220"/>
  <c r="A29" i="220" s="1"/>
  <c r="M28" i="220"/>
  <c r="E28" i="220" s="1"/>
  <c r="L28" i="220"/>
  <c r="A28" i="220" s="1"/>
  <c r="M27" i="220"/>
  <c r="E27" i="220" s="1"/>
  <c r="L27" i="220"/>
  <c r="A27" i="220" s="1"/>
  <c r="M26" i="220"/>
  <c r="E26" i="220" s="1"/>
  <c r="L26" i="220"/>
  <c r="A26" i="220" s="1"/>
  <c r="M25" i="220"/>
  <c r="E25" i="220" s="1"/>
  <c r="L25" i="220"/>
  <c r="A25" i="220" s="1"/>
  <c r="M24" i="220"/>
  <c r="E24" i="220" s="1"/>
  <c r="L24" i="220"/>
  <c r="A24" i="220" s="1"/>
  <c r="M23" i="220"/>
  <c r="E23" i="220" s="1"/>
  <c r="L23" i="220"/>
  <c r="A23" i="220" s="1"/>
  <c r="M22" i="220"/>
  <c r="E22" i="220" s="1"/>
  <c r="L22" i="220"/>
  <c r="A22" i="220" s="1"/>
  <c r="M21" i="220"/>
  <c r="E21" i="220" s="1"/>
  <c r="L21" i="220"/>
  <c r="A21" i="220" s="1"/>
  <c r="M20" i="220"/>
  <c r="E20" i="220" s="1"/>
  <c r="L20" i="220"/>
  <c r="A20" i="220" s="1"/>
  <c r="M19" i="220"/>
  <c r="E19" i="220" s="1"/>
  <c r="L19" i="220"/>
  <c r="A19" i="220" s="1"/>
  <c r="M18" i="220"/>
  <c r="E18" i="220" s="1"/>
  <c r="L18" i="220"/>
  <c r="A18" i="220" s="1"/>
  <c r="M17" i="220"/>
  <c r="E17" i="220" s="1"/>
  <c r="L17" i="220"/>
  <c r="A17" i="220" s="1"/>
  <c r="M16" i="220"/>
  <c r="E16" i="220" s="1"/>
  <c r="L16" i="220"/>
  <c r="A16" i="220" s="1"/>
  <c r="M15" i="220"/>
  <c r="E15" i="220" s="1"/>
  <c r="L15" i="220"/>
  <c r="A15" i="220" s="1"/>
  <c r="M14" i="220"/>
  <c r="E14" i="220" s="1"/>
  <c r="L14" i="220"/>
  <c r="A14" i="220" s="1"/>
  <c r="H11" i="220"/>
  <c r="D11" i="220"/>
  <c r="M43" i="219"/>
  <c r="E43" i="219" s="1"/>
  <c r="L43" i="219"/>
  <c r="A43" i="219" s="1"/>
  <c r="M42" i="219"/>
  <c r="E42" i="219" s="1"/>
  <c r="L42" i="219"/>
  <c r="A42" i="219" s="1"/>
  <c r="M41" i="219"/>
  <c r="E41" i="219" s="1"/>
  <c r="L41" i="219"/>
  <c r="A41" i="219" s="1"/>
  <c r="M40" i="219"/>
  <c r="E40" i="219" s="1"/>
  <c r="L40" i="219"/>
  <c r="A40" i="219" s="1"/>
  <c r="M39" i="219"/>
  <c r="E39" i="219" s="1"/>
  <c r="L39" i="219"/>
  <c r="A39" i="219" s="1"/>
  <c r="M38" i="219"/>
  <c r="E38" i="219" s="1"/>
  <c r="L38" i="219"/>
  <c r="A38" i="219" s="1"/>
  <c r="M37" i="219"/>
  <c r="E37" i="219" s="1"/>
  <c r="L37" i="219"/>
  <c r="A37" i="219" s="1"/>
  <c r="M36" i="219"/>
  <c r="E36" i="219" s="1"/>
  <c r="L36" i="219"/>
  <c r="A36" i="219" s="1"/>
  <c r="M35" i="219"/>
  <c r="E35" i="219" s="1"/>
  <c r="L35" i="219"/>
  <c r="A35" i="219" s="1"/>
  <c r="M34" i="219"/>
  <c r="E34" i="219" s="1"/>
  <c r="L34" i="219"/>
  <c r="A34" i="219" s="1"/>
  <c r="M33" i="219"/>
  <c r="E33" i="219" s="1"/>
  <c r="L33" i="219"/>
  <c r="A33" i="219" s="1"/>
  <c r="M32" i="219"/>
  <c r="E32" i="219" s="1"/>
  <c r="L32" i="219"/>
  <c r="A32" i="219" s="1"/>
  <c r="M31" i="219"/>
  <c r="E31" i="219" s="1"/>
  <c r="L31" i="219"/>
  <c r="A31" i="219" s="1"/>
  <c r="M30" i="219"/>
  <c r="E30" i="219" s="1"/>
  <c r="L30" i="219"/>
  <c r="A30" i="219" s="1"/>
  <c r="M29" i="219"/>
  <c r="E29" i="219" s="1"/>
  <c r="L29" i="219"/>
  <c r="A29" i="219" s="1"/>
  <c r="M28" i="219"/>
  <c r="E28" i="219" s="1"/>
  <c r="L28" i="219"/>
  <c r="A28" i="219" s="1"/>
  <c r="M27" i="219"/>
  <c r="E27" i="219" s="1"/>
  <c r="L27" i="219"/>
  <c r="A27" i="219" s="1"/>
  <c r="M26" i="219"/>
  <c r="E26" i="219" s="1"/>
  <c r="L26" i="219"/>
  <c r="A26" i="219" s="1"/>
  <c r="M25" i="219"/>
  <c r="E25" i="219" s="1"/>
  <c r="L25" i="219"/>
  <c r="A25" i="219" s="1"/>
  <c r="M24" i="219"/>
  <c r="E24" i="219" s="1"/>
  <c r="L24" i="219"/>
  <c r="A24" i="219" s="1"/>
  <c r="M23" i="219"/>
  <c r="E23" i="219" s="1"/>
  <c r="L23" i="219"/>
  <c r="A23" i="219" s="1"/>
  <c r="M22" i="219"/>
  <c r="E22" i="219" s="1"/>
  <c r="L22" i="219"/>
  <c r="A22" i="219" s="1"/>
  <c r="M21" i="219"/>
  <c r="E21" i="219" s="1"/>
  <c r="L21" i="219"/>
  <c r="A21" i="219" s="1"/>
  <c r="M20" i="219"/>
  <c r="E20" i="219" s="1"/>
  <c r="L20" i="219"/>
  <c r="A20" i="219" s="1"/>
  <c r="M19" i="219"/>
  <c r="E19" i="219" s="1"/>
  <c r="L19" i="219"/>
  <c r="A19" i="219" s="1"/>
  <c r="M18" i="219"/>
  <c r="E18" i="219" s="1"/>
  <c r="L18" i="219"/>
  <c r="A18" i="219" s="1"/>
  <c r="M17" i="219"/>
  <c r="E17" i="219" s="1"/>
  <c r="L17" i="219"/>
  <c r="A17" i="219" s="1"/>
  <c r="M16" i="219"/>
  <c r="E16" i="219" s="1"/>
  <c r="L16" i="219"/>
  <c r="A16" i="219" s="1"/>
  <c r="M15" i="219"/>
  <c r="E15" i="219" s="1"/>
  <c r="L15" i="219"/>
  <c r="A15" i="219" s="1"/>
  <c r="M14" i="219"/>
  <c r="E14" i="219" s="1"/>
  <c r="L14" i="219"/>
  <c r="A14" i="219" s="1"/>
  <c r="H11" i="219"/>
  <c r="D11" i="219"/>
  <c r="M43" i="218"/>
  <c r="E43" i="218" s="1"/>
  <c r="L43" i="218"/>
  <c r="A43" i="218" s="1"/>
  <c r="M42" i="218"/>
  <c r="E42" i="218" s="1"/>
  <c r="L42" i="218"/>
  <c r="A42" i="218" s="1"/>
  <c r="M41" i="218"/>
  <c r="E41" i="218" s="1"/>
  <c r="L41" i="218"/>
  <c r="A41" i="218" s="1"/>
  <c r="M40" i="218"/>
  <c r="E40" i="218" s="1"/>
  <c r="L40" i="218"/>
  <c r="A40" i="218" s="1"/>
  <c r="M39" i="218"/>
  <c r="E39" i="218" s="1"/>
  <c r="L39" i="218"/>
  <c r="A39" i="218" s="1"/>
  <c r="M38" i="218"/>
  <c r="E38" i="218" s="1"/>
  <c r="L38" i="218"/>
  <c r="A38" i="218" s="1"/>
  <c r="M37" i="218"/>
  <c r="E37" i="218" s="1"/>
  <c r="L37" i="218"/>
  <c r="A37" i="218" s="1"/>
  <c r="M36" i="218"/>
  <c r="E36" i="218" s="1"/>
  <c r="L36" i="218"/>
  <c r="A36" i="218" s="1"/>
  <c r="M35" i="218"/>
  <c r="E35" i="218" s="1"/>
  <c r="L35" i="218"/>
  <c r="A35" i="218" s="1"/>
  <c r="M34" i="218"/>
  <c r="E34" i="218" s="1"/>
  <c r="L34" i="218"/>
  <c r="A34" i="218" s="1"/>
  <c r="M33" i="218"/>
  <c r="E33" i="218" s="1"/>
  <c r="L33" i="218"/>
  <c r="A33" i="218" s="1"/>
  <c r="M32" i="218"/>
  <c r="E32" i="218" s="1"/>
  <c r="L32" i="218"/>
  <c r="A32" i="218" s="1"/>
  <c r="M31" i="218"/>
  <c r="E31" i="218" s="1"/>
  <c r="L31" i="218"/>
  <c r="A31" i="218" s="1"/>
  <c r="M30" i="218"/>
  <c r="E30" i="218" s="1"/>
  <c r="L30" i="218"/>
  <c r="A30" i="218" s="1"/>
  <c r="M29" i="218"/>
  <c r="E29" i="218" s="1"/>
  <c r="L29" i="218"/>
  <c r="A29" i="218" s="1"/>
  <c r="M28" i="218"/>
  <c r="E28" i="218" s="1"/>
  <c r="L28" i="218"/>
  <c r="A28" i="218" s="1"/>
  <c r="M27" i="218"/>
  <c r="E27" i="218" s="1"/>
  <c r="L27" i="218"/>
  <c r="A27" i="218" s="1"/>
  <c r="M26" i="218"/>
  <c r="E26" i="218" s="1"/>
  <c r="L26" i="218"/>
  <c r="A26" i="218" s="1"/>
  <c r="M25" i="218"/>
  <c r="E25" i="218" s="1"/>
  <c r="L25" i="218"/>
  <c r="A25" i="218" s="1"/>
  <c r="M24" i="218"/>
  <c r="E24" i="218" s="1"/>
  <c r="L24" i="218"/>
  <c r="A24" i="218" s="1"/>
  <c r="M23" i="218"/>
  <c r="E23" i="218" s="1"/>
  <c r="L23" i="218"/>
  <c r="A23" i="218" s="1"/>
  <c r="M22" i="218"/>
  <c r="E22" i="218" s="1"/>
  <c r="L22" i="218"/>
  <c r="A22" i="218" s="1"/>
  <c r="M21" i="218"/>
  <c r="E21" i="218" s="1"/>
  <c r="L21" i="218"/>
  <c r="A21" i="218" s="1"/>
  <c r="M20" i="218"/>
  <c r="E20" i="218" s="1"/>
  <c r="L20" i="218"/>
  <c r="A20" i="218" s="1"/>
  <c r="M19" i="218"/>
  <c r="E19" i="218" s="1"/>
  <c r="L19" i="218"/>
  <c r="A19" i="218" s="1"/>
  <c r="M18" i="218"/>
  <c r="E18" i="218" s="1"/>
  <c r="L18" i="218"/>
  <c r="A18" i="218" s="1"/>
  <c r="M17" i="218"/>
  <c r="E17" i="218" s="1"/>
  <c r="L17" i="218"/>
  <c r="A17" i="218" s="1"/>
  <c r="M16" i="218"/>
  <c r="E16" i="218" s="1"/>
  <c r="L16" i="218"/>
  <c r="A16" i="218" s="1"/>
  <c r="M15" i="218"/>
  <c r="E15" i="218" s="1"/>
  <c r="L15" i="218"/>
  <c r="A15" i="218" s="1"/>
  <c r="M14" i="218"/>
  <c r="E14" i="218" s="1"/>
  <c r="L14" i="218"/>
  <c r="A14" i="218" s="1"/>
  <c r="H11" i="218"/>
  <c r="D11" i="218"/>
  <c r="M43" i="217"/>
  <c r="E43" i="217" s="1"/>
  <c r="L43" i="217"/>
  <c r="A43" i="217" s="1"/>
  <c r="M42" i="217"/>
  <c r="E42" i="217" s="1"/>
  <c r="L42" i="217"/>
  <c r="A42" i="217" s="1"/>
  <c r="M41" i="217"/>
  <c r="E41" i="217" s="1"/>
  <c r="L41" i="217"/>
  <c r="A41" i="217" s="1"/>
  <c r="M40" i="217"/>
  <c r="E40" i="217" s="1"/>
  <c r="L40" i="217"/>
  <c r="A40" i="217" s="1"/>
  <c r="M39" i="217"/>
  <c r="E39" i="217" s="1"/>
  <c r="L39" i="217"/>
  <c r="A39" i="217" s="1"/>
  <c r="M38" i="217"/>
  <c r="E38" i="217" s="1"/>
  <c r="L38" i="217"/>
  <c r="A38" i="217" s="1"/>
  <c r="M37" i="217"/>
  <c r="E37" i="217" s="1"/>
  <c r="L37" i="217"/>
  <c r="A37" i="217" s="1"/>
  <c r="M36" i="217"/>
  <c r="E36" i="217" s="1"/>
  <c r="L36" i="217"/>
  <c r="A36" i="217" s="1"/>
  <c r="M35" i="217"/>
  <c r="E35" i="217" s="1"/>
  <c r="L35" i="217"/>
  <c r="A35" i="217" s="1"/>
  <c r="M34" i="217"/>
  <c r="E34" i="217" s="1"/>
  <c r="L34" i="217"/>
  <c r="A34" i="217" s="1"/>
  <c r="M33" i="217"/>
  <c r="E33" i="217" s="1"/>
  <c r="L33" i="217"/>
  <c r="A33" i="217" s="1"/>
  <c r="M32" i="217"/>
  <c r="E32" i="217" s="1"/>
  <c r="L32" i="217"/>
  <c r="A32" i="217" s="1"/>
  <c r="M31" i="217"/>
  <c r="E31" i="217" s="1"/>
  <c r="L31" i="217"/>
  <c r="A31" i="217" s="1"/>
  <c r="M30" i="217"/>
  <c r="E30" i="217" s="1"/>
  <c r="L30" i="217"/>
  <c r="A30" i="217" s="1"/>
  <c r="M29" i="217"/>
  <c r="E29" i="217" s="1"/>
  <c r="L29" i="217"/>
  <c r="A29" i="217" s="1"/>
  <c r="M28" i="217"/>
  <c r="E28" i="217" s="1"/>
  <c r="L28" i="217"/>
  <c r="A28" i="217" s="1"/>
  <c r="M27" i="217"/>
  <c r="E27" i="217" s="1"/>
  <c r="L27" i="217"/>
  <c r="A27" i="217" s="1"/>
  <c r="M26" i="217"/>
  <c r="E26" i="217" s="1"/>
  <c r="L26" i="217"/>
  <c r="A26" i="217" s="1"/>
  <c r="M25" i="217"/>
  <c r="E25" i="217" s="1"/>
  <c r="L25" i="217"/>
  <c r="A25" i="217" s="1"/>
  <c r="M24" i="217"/>
  <c r="E24" i="217" s="1"/>
  <c r="L24" i="217"/>
  <c r="A24" i="217" s="1"/>
  <c r="M23" i="217"/>
  <c r="E23" i="217" s="1"/>
  <c r="L23" i="217"/>
  <c r="A23" i="217" s="1"/>
  <c r="M22" i="217"/>
  <c r="E22" i="217" s="1"/>
  <c r="L22" i="217"/>
  <c r="A22" i="217" s="1"/>
  <c r="M21" i="217"/>
  <c r="E21" i="217" s="1"/>
  <c r="L21" i="217"/>
  <c r="A21" i="217" s="1"/>
  <c r="M20" i="217"/>
  <c r="E20" i="217" s="1"/>
  <c r="L20" i="217"/>
  <c r="A20" i="217" s="1"/>
  <c r="M19" i="217"/>
  <c r="E19" i="217" s="1"/>
  <c r="L19" i="217"/>
  <c r="A19" i="217" s="1"/>
  <c r="M18" i="217"/>
  <c r="E18" i="217" s="1"/>
  <c r="L18" i="217"/>
  <c r="A18" i="217" s="1"/>
  <c r="M17" i="217"/>
  <c r="E17" i="217" s="1"/>
  <c r="L17" i="217"/>
  <c r="A17" i="217" s="1"/>
  <c r="M16" i="217"/>
  <c r="E16" i="217" s="1"/>
  <c r="L16" i="217"/>
  <c r="A16" i="217" s="1"/>
  <c r="M15" i="217"/>
  <c r="E15" i="217" s="1"/>
  <c r="L15" i="217"/>
  <c r="A15" i="217" s="1"/>
  <c r="M14" i="217"/>
  <c r="E14" i="217" s="1"/>
  <c r="L14" i="217"/>
  <c r="A14" i="217" s="1"/>
  <c r="H11" i="217"/>
  <c r="D11" i="217"/>
  <c r="O47" i="216"/>
  <c r="F47" i="216" s="1"/>
  <c r="N47" i="216"/>
  <c r="A47" i="216" s="1"/>
  <c r="O46" i="216"/>
  <c r="F46" i="216" s="1"/>
  <c r="N46" i="216"/>
  <c r="A46" i="216" s="1"/>
  <c r="O45" i="216"/>
  <c r="F45" i="216" s="1"/>
  <c r="N45" i="216"/>
  <c r="A45" i="216" s="1"/>
  <c r="O44" i="216"/>
  <c r="F44" i="216" s="1"/>
  <c r="N44" i="216"/>
  <c r="A44" i="216" s="1"/>
  <c r="O43" i="216"/>
  <c r="F43" i="216" s="1"/>
  <c r="N43" i="216"/>
  <c r="A43" i="216" s="1"/>
  <c r="O42" i="216"/>
  <c r="F42" i="216" s="1"/>
  <c r="N42" i="216"/>
  <c r="A42" i="216" s="1"/>
  <c r="O41" i="216"/>
  <c r="F41" i="216" s="1"/>
  <c r="N41" i="216"/>
  <c r="A41" i="216" s="1"/>
  <c r="O40" i="216"/>
  <c r="F40" i="216" s="1"/>
  <c r="N40" i="216"/>
  <c r="A40" i="216" s="1"/>
  <c r="O39" i="216"/>
  <c r="F39" i="216" s="1"/>
  <c r="N39" i="216"/>
  <c r="A39" i="216" s="1"/>
  <c r="O38" i="216"/>
  <c r="F38" i="216" s="1"/>
  <c r="N38" i="216"/>
  <c r="A38" i="216" s="1"/>
  <c r="O37" i="216"/>
  <c r="F37" i="216" s="1"/>
  <c r="N37" i="216"/>
  <c r="A37" i="216" s="1"/>
  <c r="O36" i="216"/>
  <c r="F36" i="216" s="1"/>
  <c r="N36" i="216"/>
  <c r="A36" i="216" s="1"/>
  <c r="O35" i="216"/>
  <c r="F35" i="216" s="1"/>
  <c r="N35" i="216"/>
  <c r="A35" i="216" s="1"/>
  <c r="O34" i="216"/>
  <c r="F34" i="216" s="1"/>
  <c r="N34" i="216"/>
  <c r="A34" i="216" s="1"/>
  <c r="O33" i="216"/>
  <c r="F33" i="216" s="1"/>
  <c r="N33" i="216"/>
  <c r="A33" i="216" s="1"/>
  <c r="O32" i="216"/>
  <c r="F32" i="216" s="1"/>
  <c r="N32" i="216"/>
  <c r="A32" i="216" s="1"/>
  <c r="O31" i="216"/>
  <c r="F31" i="216" s="1"/>
  <c r="N31" i="216"/>
  <c r="A31" i="216" s="1"/>
  <c r="O30" i="216"/>
  <c r="F30" i="216" s="1"/>
  <c r="N30" i="216"/>
  <c r="A30" i="216" s="1"/>
  <c r="O29" i="216"/>
  <c r="F29" i="216" s="1"/>
  <c r="N29" i="216"/>
  <c r="A29" i="216" s="1"/>
  <c r="O28" i="216"/>
  <c r="F28" i="216" s="1"/>
  <c r="N28" i="216"/>
  <c r="A28" i="216" s="1"/>
  <c r="O27" i="216"/>
  <c r="F27" i="216" s="1"/>
  <c r="N27" i="216"/>
  <c r="A27" i="216" s="1"/>
  <c r="O26" i="216"/>
  <c r="F26" i="216" s="1"/>
  <c r="N26" i="216"/>
  <c r="A26" i="216" s="1"/>
  <c r="O25" i="216"/>
  <c r="F25" i="216" s="1"/>
  <c r="N25" i="216"/>
  <c r="A25" i="216" s="1"/>
  <c r="O24" i="216"/>
  <c r="F24" i="216" s="1"/>
  <c r="N24" i="216"/>
  <c r="A24" i="216" s="1"/>
  <c r="O23" i="216"/>
  <c r="F23" i="216" s="1"/>
  <c r="N23" i="216"/>
  <c r="A23" i="216" s="1"/>
  <c r="O22" i="216"/>
  <c r="F22" i="216" s="1"/>
  <c r="N22" i="216"/>
  <c r="A22" i="216" s="1"/>
  <c r="O21" i="216"/>
  <c r="F21" i="216" s="1"/>
  <c r="N21" i="216"/>
  <c r="A21" i="216" s="1"/>
  <c r="O20" i="216"/>
  <c r="F20" i="216" s="1"/>
  <c r="N20" i="216"/>
  <c r="A20" i="216" s="1"/>
  <c r="O19" i="216"/>
  <c r="F19" i="216" s="1"/>
  <c r="N19" i="216"/>
  <c r="A19" i="216" s="1"/>
  <c r="O18" i="216"/>
  <c r="F18" i="216" s="1"/>
  <c r="N18" i="216"/>
  <c r="A18" i="216" s="1"/>
  <c r="J15" i="216"/>
  <c r="E15" i="216"/>
  <c r="O47" i="215"/>
  <c r="F47" i="215" s="1"/>
  <c r="N47" i="215"/>
  <c r="A47" i="215" s="1"/>
  <c r="O46" i="215"/>
  <c r="F46" i="215" s="1"/>
  <c r="N46" i="215"/>
  <c r="A46" i="215" s="1"/>
  <c r="O45" i="215"/>
  <c r="F45" i="215" s="1"/>
  <c r="N45" i="215"/>
  <c r="A45" i="215" s="1"/>
  <c r="O44" i="215"/>
  <c r="F44" i="215" s="1"/>
  <c r="N44" i="215"/>
  <c r="A44" i="215" s="1"/>
  <c r="O43" i="215"/>
  <c r="F43" i="215" s="1"/>
  <c r="N43" i="215"/>
  <c r="A43" i="215" s="1"/>
  <c r="O42" i="215"/>
  <c r="F42" i="215" s="1"/>
  <c r="N42" i="215"/>
  <c r="A42" i="215" s="1"/>
  <c r="O41" i="215"/>
  <c r="F41" i="215" s="1"/>
  <c r="N41" i="215"/>
  <c r="A41" i="215" s="1"/>
  <c r="O40" i="215"/>
  <c r="F40" i="215" s="1"/>
  <c r="N40" i="215"/>
  <c r="A40" i="215" s="1"/>
  <c r="O39" i="215"/>
  <c r="F39" i="215" s="1"/>
  <c r="N39" i="215"/>
  <c r="A39" i="215" s="1"/>
  <c r="O38" i="215"/>
  <c r="F38" i="215" s="1"/>
  <c r="N38" i="215"/>
  <c r="A38" i="215" s="1"/>
  <c r="O37" i="215"/>
  <c r="F37" i="215" s="1"/>
  <c r="N37" i="215"/>
  <c r="A37" i="215" s="1"/>
  <c r="O36" i="215"/>
  <c r="F36" i="215" s="1"/>
  <c r="N36" i="215"/>
  <c r="A36" i="215" s="1"/>
  <c r="O35" i="215"/>
  <c r="F35" i="215" s="1"/>
  <c r="N35" i="215"/>
  <c r="A35" i="215" s="1"/>
  <c r="O34" i="215"/>
  <c r="F34" i="215" s="1"/>
  <c r="N34" i="215"/>
  <c r="A34" i="215" s="1"/>
  <c r="O33" i="215"/>
  <c r="F33" i="215" s="1"/>
  <c r="N33" i="215"/>
  <c r="A33" i="215" s="1"/>
  <c r="O32" i="215"/>
  <c r="F32" i="215" s="1"/>
  <c r="N32" i="215"/>
  <c r="A32" i="215" s="1"/>
  <c r="O31" i="215"/>
  <c r="F31" i="215" s="1"/>
  <c r="N31" i="215"/>
  <c r="A31" i="215" s="1"/>
  <c r="O30" i="215"/>
  <c r="F30" i="215" s="1"/>
  <c r="N30" i="215"/>
  <c r="A30" i="215" s="1"/>
  <c r="O29" i="215"/>
  <c r="F29" i="215" s="1"/>
  <c r="N29" i="215"/>
  <c r="A29" i="215" s="1"/>
  <c r="O28" i="215"/>
  <c r="F28" i="215" s="1"/>
  <c r="N28" i="215"/>
  <c r="A28" i="215" s="1"/>
  <c r="O27" i="215"/>
  <c r="F27" i="215" s="1"/>
  <c r="N27" i="215"/>
  <c r="A27" i="215" s="1"/>
  <c r="O26" i="215"/>
  <c r="F26" i="215" s="1"/>
  <c r="N26" i="215"/>
  <c r="A26" i="215" s="1"/>
  <c r="O25" i="215"/>
  <c r="F25" i="215" s="1"/>
  <c r="N25" i="215"/>
  <c r="A25" i="215" s="1"/>
  <c r="O24" i="215"/>
  <c r="F24" i="215" s="1"/>
  <c r="N24" i="215"/>
  <c r="A24" i="215" s="1"/>
  <c r="O23" i="215"/>
  <c r="F23" i="215" s="1"/>
  <c r="N23" i="215"/>
  <c r="A23" i="215" s="1"/>
  <c r="O22" i="215"/>
  <c r="F22" i="215" s="1"/>
  <c r="N22" i="215"/>
  <c r="A22" i="215" s="1"/>
  <c r="O21" i="215"/>
  <c r="F21" i="215" s="1"/>
  <c r="N21" i="215"/>
  <c r="A21" i="215" s="1"/>
  <c r="O20" i="215"/>
  <c r="F20" i="215" s="1"/>
  <c r="N20" i="215"/>
  <c r="A20" i="215" s="1"/>
  <c r="O19" i="215"/>
  <c r="F19" i="215" s="1"/>
  <c r="N19" i="215"/>
  <c r="A19" i="215" s="1"/>
  <c r="O18" i="215"/>
  <c r="F18" i="215" s="1"/>
  <c r="N18" i="215"/>
  <c r="A18" i="215" s="1"/>
  <c r="J15" i="215"/>
  <c r="E15" i="215"/>
  <c r="N75" i="214"/>
  <c r="N13" i="214" s="1"/>
  <c r="N29" i="214" s="1"/>
  <c r="G75" i="214"/>
  <c r="G13" i="214" s="1"/>
  <c r="G29" i="214" s="1"/>
  <c r="A21" i="214"/>
  <c r="A20" i="214"/>
  <c r="A18" i="214"/>
  <c r="A15" i="214"/>
  <c r="AI7" i="199"/>
  <c r="AH7" i="199"/>
  <c r="AH6" i="199"/>
  <c r="AI6" i="199" s="1"/>
  <c r="AI13" i="199"/>
  <c r="DX122" i="201" s="1"/>
  <c r="AH13" i="199"/>
  <c r="C63" i="132"/>
  <c r="BQ63" i="132"/>
  <c r="BU63" i="132"/>
  <c r="C64" i="132"/>
  <c r="BQ64" i="132"/>
  <c r="BU64" i="132"/>
  <c r="BV64" i="132" s="1"/>
  <c r="C65" i="132"/>
  <c r="BQ65" i="132"/>
  <c r="BU65" i="132"/>
  <c r="C66" i="132"/>
  <c r="BQ66" i="132"/>
  <c r="BU66" i="132"/>
  <c r="BV66" i="132"/>
  <c r="C67" i="132"/>
  <c r="BQ67" i="132"/>
  <c r="BU67" i="132"/>
  <c r="C68" i="132"/>
  <c r="BQ68" i="132"/>
  <c r="BU68" i="132"/>
  <c r="C69" i="132"/>
  <c r="BQ69" i="132"/>
  <c r="BU69" i="132"/>
  <c r="C70" i="132"/>
  <c r="BQ70" i="132"/>
  <c r="BU70" i="132"/>
  <c r="C71" i="132"/>
  <c r="BQ71" i="132"/>
  <c r="BU71" i="132"/>
  <c r="C72" i="132"/>
  <c r="BQ72" i="132"/>
  <c r="BU72" i="132"/>
  <c r="C73" i="132"/>
  <c r="BQ73" i="132"/>
  <c r="BU73" i="132"/>
  <c r="C74" i="132"/>
  <c r="BQ74" i="132"/>
  <c r="BU74" i="132"/>
  <c r="C75" i="132"/>
  <c r="BQ75" i="132"/>
  <c r="BU75" i="132"/>
  <c r="C76" i="132"/>
  <c r="BQ76" i="132"/>
  <c r="BU76" i="132"/>
  <c r="C77" i="132"/>
  <c r="BQ77" i="132"/>
  <c r="BV77" i="132" s="1"/>
  <c r="BU77" i="132"/>
  <c r="C78" i="132"/>
  <c r="BQ78" i="132"/>
  <c r="BU78" i="132"/>
  <c r="C79" i="132"/>
  <c r="BQ79" i="132"/>
  <c r="BU79" i="132"/>
  <c r="BV79" i="132" s="1"/>
  <c r="C80" i="132"/>
  <c r="BQ80" i="132"/>
  <c r="BU80" i="132"/>
  <c r="C81" i="132"/>
  <c r="BQ81" i="132"/>
  <c r="BU81" i="132"/>
  <c r="C82" i="132"/>
  <c r="BQ82" i="132"/>
  <c r="BU82" i="132"/>
  <c r="C83" i="132"/>
  <c r="BQ83" i="132"/>
  <c r="BU83" i="132"/>
  <c r="C84" i="132"/>
  <c r="BQ84" i="132"/>
  <c r="BU84" i="132"/>
  <c r="C85" i="132"/>
  <c r="BQ85" i="132"/>
  <c r="BU85" i="132"/>
  <c r="C86" i="132"/>
  <c r="BQ86" i="132"/>
  <c r="BU86" i="132"/>
  <c r="C87" i="132"/>
  <c r="BQ87" i="132"/>
  <c r="BU87" i="132"/>
  <c r="C88" i="132"/>
  <c r="BQ88" i="132"/>
  <c r="BU88" i="132"/>
  <c r="C89" i="132"/>
  <c r="BQ89" i="132"/>
  <c r="BU89" i="132"/>
  <c r="C90" i="132"/>
  <c r="BQ90" i="132"/>
  <c r="BU90" i="132"/>
  <c r="C91" i="132"/>
  <c r="BQ91" i="132"/>
  <c r="BU91" i="132"/>
  <c r="BV91" i="132"/>
  <c r="C92" i="132"/>
  <c r="BQ92" i="132"/>
  <c r="BV92" i="132" s="1"/>
  <c r="BU92" i="132"/>
  <c r="C93" i="132"/>
  <c r="BQ93" i="132"/>
  <c r="BU93" i="132"/>
  <c r="C94" i="132"/>
  <c r="BQ94" i="132"/>
  <c r="BU94" i="132"/>
  <c r="C95" i="132"/>
  <c r="BQ95" i="132"/>
  <c r="BU95" i="132"/>
  <c r="C96" i="132"/>
  <c r="BQ96" i="132"/>
  <c r="BU96" i="132"/>
  <c r="C97" i="132"/>
  <c r="BQ97" i="132"/>
  <c r="BU97" i="132"/>
  <c r="C98" i="132"/>
  <c r="BQ98" i="132"/>
  <c r="BU98" i="132"/>
  <c r="C99" i="132"/>
  <c r="BQ99" i="132"/>
  <c r="BU99" i="132"/>
  <c r="C100" i="132"/>
  <c r="BQ100" i="132"/>
  <c r="BV100" i="132" s="1"/>
  <c r="BU100" i="132"/>
  <c r="C101" i="132"/>
  <c r="BQ101" i="132"/>
  <c r="BU101" i="132"/>
  <c r="BV101" i="132" s="1"/>
  <c r="C102" i="132"/>
  <c r="BQ102" i="132"/>
  <c r="BU102" i="132"/>
  <c r="C103" i="132"/>
  <c r="BQ103" i="132"/>
  <c r="BV103" i="132" s="1"/>
  <c r="BU103" i="132"/>
  <c r="C104" i="132"/>
  <c r="BQ104" i="132"/>
  <c r="BU104" i="132"/>
  <c r="C105" i="132"/>
  <c r="BQ105" i="132"/>
  <c r="BU105" i="132"/>
  <c r="C106" i="132"/>
  <c r="BQ106" i="132"/>
  <c r="BU106" i="132"/>
  <c r="C107" i="132"/>
  <c r="BQ107" i="132"/>
  <c r="BV107" i="132" s="1"/>
  <c r="BU107" i="132"/>
  <c r="C108" i="132"/>
  <c r="BQ108" i="132"/>
  <c r="BU108" i="132"/>
  <c r="C109" i="132"/>
  <c r="BQ109" i="132"/>
  <c r="BU109" i="132"/>
  <c r="C110" i="132"/>
  <c r="BQ110" i="132"/>
  <c r="BU110" i="132"/>
  <c r="C111" i="132"/>
  <c r="BQ111" i="132"/>
  <c r="BU111" i="132"/>
  <c r="C112" i="132"/>
  <c r="BQ112" i="132"/>
  <c r="BU112" i="132"/>
  <c r="BV88" i="132" l="1"/>
  <c r="BV80" i="132"/>
  <c r="BV98" i="132"/>
  <c r="H1" i="225"/>
  <c r="B1" i="221"/>
  <c r="BV82" i="132"/>
  <c r="H1" i="224"/>
  <c r="BV104" i="132"/>
  <c r="BV89" i="132"/>
  <c r="BV69" i="132"/>
  <c r="BV70" i="132"/>
  <c r="BV112" i="132"/>
  <c r="BV85" i="132"/>
  <c r="B1" i="222"/>
  <c r="BV74" i="132"/>
  <c r="BV97" i="132"/>
  <c r="G1" i="222"/>
  <c r="B1" i="223"/>
  <c r="BV76" i="132"/>
  <c r="H1" i="223"/>
  <c r="B1" i="225"/>
  <c r="B1" i="226"/>
  <c r="BV99" i="132"/>
  <c r="BV72" i="132"/>
  <c r="BV95" i="132"/>
  <c r="BV110" i="132"/>
  <c r="BV106" i="132"/>
  <c r="BV83" i="132"/>
  <c r="H1" i="226"/>
  <c r="BV71" i="132"/>
  <c r="G1" i="221"/>
  <c r="B1" i="224"/>
  <c r="I1" i="216"/>
  <c r="A25" i="214"/>
  <c r="A19" i="214"/>
  <c r="A23" i="214"/>
  <c r="A17" i="214"/>
  <c r="A22" i="214"/>
  <c r="A16" i="214"/>
  <c r="A24" i="214"/>
  <c r="A14" i="214"/>
  <c r="G1" i="219"/>
  <c r="B1" i="215"/>
  <c r="B1" i="227"/>
  <c r="B1" i="219"/>
  <c r="G1" i="217"/>
  <c r="B1" i="220"/>
  <c r="E13" i="221"/>
  <c r="B1" i="217"/>
  <c r="B1" i="218"/>
  <c r="G1" i="220"/>
  <c r="J13" i="221"/>
  <c r="G1" i="218"/>
  <c r="I1" i="215"/>
  <c r="H1" i="227"/>
  <c r="B1" i="216"/>
  <c r="E13" i="222"/>
  <c r="K13" i="222"/>
  <c r="BV109" i="132"/>
  <c r="BV84" i="132"/>
  <c r="BV73" i="132"/>
  <c r="BV94" i="132"/>
  <c r="BV65" i="132"/>
  <c r="BV93" i="132"/>
  <c r="BV86" i="132"/>
  <c r="BV68" i="132"/>
  <c r="BV67" i="132"/>
  <c r="BV63" i="132"/>
  <c r="BV108" i="132"/>
  <c r="BV111" i="132"/>
  <c r="BV75" i="132"/>
  <c r="BV78" i="132"/>
  <c r="BV81" i="132"/>
  <c r="BV87" i="132"/>
  <c r="BV90" i="132"/>
  <c r="BV96" i="132"/>
  <c r="BV102" i="132"/>
  <c r="BV105" i="132"/>
  <c r="B1" i="214" l="1"/>
  <c r="L29" i="201"/>
  <c r="EB115" i="201" l="1"/>
  <c r="H7" i="227" s="1"/>
  <c r="C4" i="227" s="1"/>
  <c r="D3" i="227" s="1"/>
  <c r="D1" i="227" s="1"/>
  <c r="EB114" i="201"/>
  <c r="H7" i="226" s="1"/>
  <c r="C4" i="226" s="1"/>
  <c r="D3" i="226" s="1"/>
  <c r="D1" i="226" s="1"/>
  <c r="EB113" i="201"/>
  <c r="H7" i="225" s="1"/>
  <c r="C4" i="225" s="1"/>
  <c r="D3" i="225" s="1"/>
  <c r="D1" i="225" s="1"/>
  <c r="EB112" i="201"/>
  <c r="H7" i="224" s="1"/>
  <c r="C4" i="224" s="1"/>
  <c r="D3" i="224" s="1"/>
  <c r="D1" i="224" s="1"/>
  <c r="T110" i="201"/>
  <c r="P110" i="201"/>
  <c r="L110" i="201"/>
  <c r="H110" i="201"/>
  <c r="EB111" i="201"/>
  <c r="H7" i="223" s="1"/>
  <c r="C4" i="223" s="1"/>
  <c r="D3" i="223" s="1"/>
  <c r="D1" i="223" s="1"/>
  <c r="A182" i="201"/>
  <c r="A184" i="201" s="1"/>
  <c r="A186" i="201" s="1"/>
  <c r="A188" i="201" s="1"/>
  <c r="A176" i="201"/>
  <c r="A112" i="201"/>
  <c r="A113" i="201" s="1"/>
  <c r="A114" i="201" s="1"/>
  <c r="A115" i="201" l="1"/>
  <c r="A117" i="201" s="1"/>
  <c r="A116" i="201"/>
  <c r="A120" i="201"/>
  <c r="A121" i="201" s="1"/>
  <c r="A122" i="201" s="1"/>
  <c r="A128" i="201" s="1"/>
  <c r="A129" i="201" s="1"/>
  <c r="A130" i="201" s="1"/>
  <c r="A132" i="201" s="1"/>
  <c r="A133" i="201" s="1"/>
  <c r="A134" i="201" s="1"/>
  <c r="A135" i="201" s="1"/>
  <c r="A136" i="201" s="1"/>
  <c r="A137" i="201" s="1"/>
  <c r="A138" i="201" s="1"/>
  <c r="A139" i="201" s="1"/>
  <c r="A140" i="201" s="1"/>
  <c r="A141" i="201" s="1"/>
  <c r="A142" i="201" s="1"/>
  <c r="A143" i="201" s="1"/>
  <c r="A144" i="201" s="1"/>
  <c r="A145" i="201" s="1"/>
  <c r="A146" i="201" s="1"/>
  <c r="A147" i="201" s="1"/>
  <c r="A148" i="201" s="1"/>
  <c r="A149" i="201" s="1"/>
  <c r="A150" i="201" s="1"/>
  <c r="A151" i="201" s="1"/>
  <c r="A152" i="201" s="1"/>
  <c r="A153" i="201" s="1"/>
  <c r="A154" i="201" s="1"/>
  <c r="A155" i="201" s="1"/>
  <c r="A156" i="201" s="1"/>
  <c r="A157" i="201" s="1"/>
  <c r="A159" i="201" s="1"/>
  <c r="A160" i="201" s="1"/>
  <c r="A161" i="201" s="1"/>
  <c r="A162" i="201" s="1"/>
  <c r="A163" i="201" s="1"/>
  <c r="A164" i="201" s="1"/>
  <c r="A165" i="201" s="1"/>
  <c r="A166" i="201" s="1"/>
  <c r="A167" i="201" s="1"/>
  <c r="A168" i="201" s="1"/>
  <c r="A169" i="201" s="1"/>
  <c r="A118" i="201"/>
  <c r="A119" i="201" s="1"/>
  <c r="EB110" i="201"/>
  <c r="CT15" i="200"/>
  <c r="CU15" i="200" s="1"/>
  <c r="A131" i="201" l="1"/>
  <c r="DX62" i="201"/>
  <c r="DT62" i="201"/>
  <c r="DP62" i="201"/>
  <c r="DL62" i="201"/>
  <c r="DH62" i="201"/>
  <c r="DD62" i="201"/>
  <c r="CZ62" i="201"/>
  <c r="CV62" i="201"/>
  <c r="CR62" i="201"/>
  <c r="CN62" i="201"/>
  <c r="CJ62" i="201"/>
  <c r="CF62" i="201"/>
  <c r="CB62" i="201"/>
  <c r="BX62" i="201"/>
  <c r="BT62" i="201"/>
  <c r="BP62" i="201"/>
  <c r="BL62" i="201"/>
  <c r="BH62" i="201"/>
  <c r="BD62" i="201"/>
  <c r="AZ62" i="201"/>
  <c r="AV62" i="201"/>
  <c r="AR62" i="201"/>
  <c r="AN62" i="201"/>
  <c r="AJ62" i="201"/>
  <c r="AF62" i="201"/>
  <c r="AB62" i="201"/>
  <c r="X62" i="201"/>
  <c r="T62" i="201"/>
  <c r="P62" i="201"/>
  <c r="L62" i="201"/>
  <c r="H62" i="201"/>
  <c r="EB64" i="201"/>
  <c r="EB63" i="201"/>
  <c r="A171" i="201" l="1"/>
  <c r="A172" i="201" s="1"/>
  <c r="A173" i="201" s="1"/>
  <c r="A175" i="201" s="1"/>
  <c r="A177" i="201" s="1"/>
  <c r="A179" i="201" s="1"/>
  <c r="A181" i="201" s="1"/>
  <c r="A183" i="201" s="1"/>
  <c r="A185" i="201" s="1"/>
  <c r="A187" i="201" s="1"/>
  <c r="A189" i="201" s="1"/>
  <c r="EB62" i="201"/>
  <c r="T189" i="201"/>
  <c r="T188" i="201"/>
  <c r="L188" i="201" l="1"/>
  <c r="DX188" i="201"/>
  <c r="T190" i="201"/>
  <c r="AT346" i="137" l="1"/>
  <c r="AS346" i="137"/>
  <c r="AR346" i="137"/>
  <c r="AQ346" i="137"/>
  <c r="AP346" i="137"/>
  <c r="AO346" i="137"/>
  <c r="AT345" i="137"/>
  <c r="AS345" i="137"/>
  <c r="AR345" i="137"/>
  <c r="AQ345" i="137"/>
  <c r="AP345" i="137"/>
  <c r="AO345" i="137"/>
  <c r="AT344" i="137"/>
  <c r="AS344" i="137"/>
  <c r="AR344" i="137"/>
  <c r="AQ344" i="137"/>
  <c r="AP344" i="137"/>
  <c r="AO344" i="137"/>
  <c r="AT343" i="137"/>
  <c r="AS343" i="137"/>
  <c r="AR343" i="137"/>
  <c r="AQ343" i="137"/>
  <c r="AP343" i="137"/>
  <c r="AO343" i="137"/>
  <c r="AT342" i="137"/>
  <c r="AS342" i="137"/>
  <c r="AR342" i="137"/>
  <c r="AQ342" i="137"/>
  <c r="AP342" i="137"/>
  <c r="AO342" i="137"/>
  <c r="AT341" i="137"/>
  <c r="AS341" i="137"/>
  <c r="AR341" i="137"/>
  <c r="AQ341" i="137"/>
  <c r="AP341" i="137"/>
  <c r="AO341" i="137"/>
  <c r="AT340" i="137"/>
  <c r="AS340" i="137"/>
  <c r="AR340" i="137"/>
  <c r="AQ340" i="137"/>
  <c r="AP340" i="137"/>
  <c r="AO340" i="137"/>
  <c r="AT339" i="137"/>
  <c r="AS339" i="137"/>
  <c r="AR339" i="137"/>
  <c r="AQ339" i="137"/>
  <c r="AP339" i="137"/>
  <c r="AO339" i="137"/>
  <c r="AT338" i="137"/>
  <c r="AS338" i="137"/>
  <c r="AR338" i="137"/>
  <c r="AQ338" i="137"/>
  <c r="AP338" i="137"/>
  <c r="AO338" i="137"/>
  <c r="AT337" i="137"/>
  <c r="AS337" i="137"/>
  <c r="AR337" i="137"/>
  <c r="AQ337" i="137"/>
  <c r="AP337" i="137"/>
  <c r="AO337" i="137"/>
  <c r="AT336" i="137"/>
  <c r="AS336" i="137"/>
  <c r="AR336" i="137"/>
  <c r="AQ336" i="137"/>
  <c r="AP336" i="137"/>
  <c r="AO336" i="137"/>
  <c r="AT335" i="137"/>
  <c r="AS335" i="137"/>
  <c r="AR335" i="137"/>
  <c r="AQ335" i="137"/>
  <c r="AP335" i="137"/>
  <c r="AO335" i="137"/>
  <c r="AT334" i="137"/>
  <c r="AS334" i="137"/>
  <c r="AR334" i="137"/>
  <c r="AQ334" i="137"/>
  <c r="AP334" i="137"/>
  <c r="AO334" i="137"/>
  <c r="AT333" i="137"/>
  <c r="AS333" i="137"/>
  <c r="AR333" i="137"/>
  <c r="AQ333" i="137"/>
  <c r="AP333" i="137"/>
  <c r="AO333" i="137"/>
  <c r="AT332" i="137"/>
  <c r="AS332" i="137"/>
  <c r="AR332" i="137"/>
  <c r="AQ332" i="137"/>
  <c r="AP332" i="137"/>
  <c r="AO332" i="137"/>
  <c r="AT331" i="137"/>
  <c r="AS331" i="137"/>
  <c r="AR331" i="137"/>
  <c r="AQ331" i="137"/>
  <c r="AP331" i="137"/>
  <c r="AO331" i="137"/>
  <c r="AT330" i="137"/>
  <c r="AS330" i="137"/>
  <c r="AR330" i="137"/>
  <c r="AQ330" i="137"/>
  <c r="AP330" i="137"/>
  <c r="AO330" i="137"/>
  <c r="AT329" i="137"/>
  <c r="AS329" i="137"/>
  <c r="AR329" i="137"/>
  <c r="AQ329" i="137"/>
  <c r="AP329" i="137"/>
  <c r="AO329" i="137"/>
  <c r="AT328" i="137"/>
  <c r="AS328" i="137"/>
  <c r="AR328" i="137"/>
  <c r="AQ328" i="137"/>
  <c r="AP328" i="137"/>
  <c r="AO328" i="137"/>
  <c r="AT327" i="137"/>
  <c r="AS327" i="137"/>
  <c r="AR327" i="137"/>
  <c r="AQ327" i="137"/>
  <c r="AP327" i="137"/>
  <c r="AO327" i="137"/>
  <c r="AT326" i="137"/>
  <c r="AS326" i="137"/>
  <c r="AR326" i="137"/>
  <c r="AQ326" i="137"/>
  <c r="AP326" i="137"/>
  <c r="AO326" i="137"/>
  <c r="AT325" i="137"/>
  <c r="AS325" i="137"/>
  <c r="AR325" i="137"/>
  <c r="AQ325" i="137"/>
  <c r="AP325" i="137"/>
  <c r="AO325" i="137"/>
  <c r="AT324" i="137"/>
  <c r="AS324" i="137"/>
  <c r="AR324" i="137"/>
  <c r="AQ324" i="137"/>
  <c r="AP324" i="137"/>
  <c r="AO324" i="137"/>
  <c r="AT323" i="137"/>
  <c r="AS323" i="137"/>
  <c r="AR323" i="137"/>
  <c r="AQ323" i="137"/>
  <c r="AP323" i="137"/>
  <c r="AO323" i="137"/>
  <c r="AT322" i="137"/>
  <c r="AS322" i="137"/>
  <c r="AR322" i="137"/>
  <c r="AQ322" i="137"/>
  <c r="AP322" i="137"/>
  <c r="AO322" i="137"/>
  <c r="AT321" i="137"/>
  <c r="AS321" i="137"/>
  <c r="AR321" i="137"/>
  <c r="AQ321" i="137"/>
  <c r="AP321" i="137"/>
  <c r="AO321" i="137"/>
  <c r="AO320" i="137"/>
  <c r="AT319" i="137"/>
  <c r="AS319" i="137"/>
  <c r="AR319" i="137"/>
  <c r="AQ319" i="137"/>
  <c r="AP319" i="137"/>
  <c r="AO319" i="137"/>
  <c r="AT318" i="137"/>
  <c r="AS318" i="137"/>
  <c r="AR318" i="137"/>
  <c r="AQ318" i="137"/>
  <c r="AP318" i="137"/>
  <c r="AO318" i="137"/>
  <c r="AT317" i="137"/>
  <c r="AS317" i="137"/>
  <c r="AR317" i="137"/>
  <c r="AQ317" i="137"/>
  <c r="AP317" i="137"/>
  <c r="AO317" i="137"/>
  <c r="AT316" i="137"/>
  <c r="AS316" i="137"/>
  <c r="AR316" i="137"/>
  <c r="AQ316" i="137"/>
  <c r="AP316" i="137"/>
  <c r="AO316" i="137"/>
  <c r="AT315" i="137"/>
  <c r="AS315" i="137"/>
  <c r="AR315" i="137"/>
  <c r="AQ315" i="137"/>
  <c r="AP315" i="137"/>
  <c r="AO315" i="137"/>
  <c r="AT314" i="137"/>
  <c r="AS314" i="137"/>
  <c r="AR314" i="137"/>
  <c r="AQ314" i="137"/>
  <c r="AP314" i="137"/>
  <c r="AO314" i="137"/>
  <c r="AT313" i="137"/>
  <c r="AS313" i="137"/>
  <c r="AR313" i="137"/>
  <c r="AQ313" i="137"/>
  <c r="AP313" i="137"/>
  <c r="AO313" i="137"/>
  <c r="AT312" i="137"/>
  <c r="AS312" i="137"/>
  <c r="AR312" i="137"/>
  <c r="AQ312" i="137"/>
  <c r="AP312" i="137"/>
  <c r="AO312" i="137"/>
  <c r="AT311" i="137"/>
  <c r="AS311" i="137"/>
  <c r="AR311" i="137"/>
  <c r="AQ311" i="137"/>
  <c r="AP311" i="137"/>
  <c r="AO311" i="137"/>
  <c r="AT310" i="137"/>
  <c r="AS310" i="137"/>
  <c r="AR310" i="137"/>
  <c r="AQ310" i="137"/>
  <c r="AP310" i="137"/>
  <c r="AO310" i="137"/>
  <c r="AT309" i="137"/>
  <c r="AS309" i="137"/>
  <c r="AR309" i="137"/>
  <c r="AQ309" i="137"/>
  <c r="AP309" i="137"/>
  <c r="AO309" i="137"/>
  <c r="AT308" i="137"/>
  <c r="AS308" i="137"/>
  <c r="AR308" i="137"/>
  <c r="AQ308" i="137"/>
  <c r="AP308" i="137"/>
  <c r="AO308" i="137"/>
  <c r="AT307" i="137"/>
  <c r="AS307" i="137"/>
  <c r="AR307" i="137"/>
  <c r="AQ307" i="137"/>
  <c r="AP307" i="137"/>
  <c r="AO307" i="137"/>
  <c r="AT306" i="137"/>
  <c r="AS306" i="137"/>
  <c r="AR306" i="137"/>
  <c r="AQ306" i="137"/>
  <c r="AP306" i="137"/>
  <c r="AO306" i="137"/>
  <c r="AT305" i="137"/>
  <c r="AS305" i="137"/>
  <c r="AR305" i="137"/>
  <c r="AQ305" i="137"/>
  <c r="AP305" i="137"/>
  <c r="AO305" i="137"/>
  <c r="AT304" i="137"/>
  <c r="AS304" i="137"/>
  <c r="AR304" i="137"/>
  <c r="AQ304" i="137"/>
  <c r="AP304" i="137"/>
  <c r="AO304" i="137"/>
  <c r="AT303" i="137"/>
  <c r="AS303" i="137"/>
  <c r="AR303" i="137"/>
  <c r="AQ303" i="137"/>
  <c r="AP303" i="137"/>
  <c r="AO303" i="137"/>
  <c r="AT302" i="137"/>
  <c r="AS302" i="137"/>
  <c r="AR302" i="137"/>
  <c r="AQ302" i="137"/>
  <c r="AP302" i="137"/>
  <c r="AO302" i="137"/>
  <c r="AT301" i="137"/>
  <c r="AS301" i="137"/>
  <c r="AR301" i="137"/>
  <c r="AQ301" i="137"/>
  <c r="AP301" i="137"/>
  <c r="AO301" i="137"/>
  <c r="AT300" i="137"/>
  <c r="AS300" i="137"/>
  <c r="AR300" i="137"/>
  <c r="AQ300" i="137"/>
  <c r="AP300" i="137"/>
  <c r="AO300" i="137"/>
  <c r="AT299" i="137"/>
  <c r="AS299" i="137"/>
  <c r="AR299" i="137"/>
  <c r="AQ299" i="137"/>
  <c r="AP299" i="137"/>
  <c r="AO299" i="137"/>
  <c r="AT298" i="137"/>
  <c r="AS298" i="137"/>
  <c r="AR298" i="137"/>
  <c r="AQ298" i="137"/>
  <c r="AP298" i="137"/>
  <c r="AO298" i="137"/>
  <c r="AT297" i="137"/>
  <c r="AS297" i="137"/>
  <c r="AR297" i="137"/>
  <c r="AQ297" i="137"/>
  <c r="AP297" i="137"/>
  <c r="AO297" i="137"/>
  <c r="AT295" i="137"/>
  <c r="AS295" i="137"/>
  <c r="AR295" i="137"/>
  <c r="AQ295" i="137"/>
  <c r="AP295" i="137"/>
  <c r="AO295" i="137"/>
  <c r="AT294" i="137"/>
  <c r="AS294" i="137"/>
  <c r="AR294" i="137"/>
  <c r="AQ294" i="137"/>
  <c r="AP294" i="137"/>
  <c r="AO294" i="137"/>
  <c r="AT293" i="137"/>
  <c r="AS293" i="137"/>
  <c r="AR293" i="137"/>
  <c r="AQ293" i="137"/>
  <c r="AP293" i="137"/>
  <c r="AO293" i="137"/>
  <c r="AT292" i="137"/>
  <c r="AS292" i="137"/>
  <c r="AR292" i="137"/>
  <c r="AQ292" i="137"/>
  <c r="AP292" i="137"/>
  <c r="AO292" i="137"/>
  <c r="AT291" i="137"/>
  <c r="AS291" i="137"/>
  <c r="AR291" i="137"/>
  <c r="AQ291" i="137"/>
  <c r="AP291" i="137"/>
  <c r="AO291" i="137"/>
  <c r="AT290" i="137"/>
  <c r="AS290" i="137"/>
  <c r="AR290" i="137"/>
  <c r="AQ290" i="137"/>
  <c r="AP290" i="137"/>
  <c r="AO290" i="137"/>
  <c r="AT289" i="137"/>
  <c r="AS289" i="137"/>
  <c r="AR289" i="137"/>
  <c r="AQ289" i="137"/>
  <c r="AP289" i="137"/>
  <c r="AO289" i="137"/>
  <c r="AT288" i="137"/>
  <c r="AS288" i="137"/>
  <c r="AR288" i="137"/>
  <c r="AQ288" i="137"/>
  <c r="AP288" i="137"/>
  <c r="AO288" i="137"/>
  <c r="AT287" i="137"/>
  <c r="AS287" i="137"/>
  <c r="AR287" i="137"/>
  <c r="AQ287" i="137"/>
  <c r="AP287" i="137"/>
  <c r="AO287" i="137"/>
  <c r="AT286" i="137"/>
  <c r="AS286" i="137"/>
  <c r="AR286" i="137"/>
  <c r="AQ286" i="137"/>
  <c r="AP286" i="137"/>
  <c r="AO286" i="137"/>
  <c r="AT285" i="137"/>
  <c r="AS285" i="137"/>
  <c r="AR285" i="137"/>
  <c r="AQ285" i="137"/>
  <c r="AP285" i="137"/>
  <c r="AO285" i="137"/>
  <c r="AT284" i="137"/>
  <c r="AS284" i="137"/>
  <c r="AR284" i="137"/>
  <c r="AQ284" i="137"/>
  <c r="AP284" i="137"/>
  <c r="AO284" i="137"/>
  <c r="AT283" i="137"/>
  <c r="AS283" i="137"/>
  <c r="AR283" i="137"/>
  <c r="AQ283" i="137"/>
  <c r="AP283" i="137"/>
  <c r="AO283" i="137"/>
  <c r="AT282" i="137"/>
  <c r="AS282" i="137"/>
  <c r="AR282" i="137"/>
  <c r="AQ282" i="137"/>
  <c r="AP282" i="137"/>
  <c r="AO282" i="137"/>
  <c r="AT281" i="137"/>
  <c r="AS281" i="137"/>
  <c r="AR281" i="137"/>
  <c r="AQ281" i="137"/>
  <c r="AP281" i="137"/>
  <c r="AO281" i="137"/>
  <c r="AT280" i="137"/>
  <c r="AS280" i="137"/>
  <c r="AR280" i="137"/>
  <c r="AQ280" i="137"/>
  <c r="AP280" i="137"/>
  <c r="AO280" i="137"/>
  <c r="AT279" i="137"/>
  <c r="AS279" i="137"/>
  <c r="AR279" i="137"/>
  <c r="AQ279" i="137"/>
  <c r="AP279" i="137"/>
  <c r="AO279" i="137"/>
  <c r="AT278" i="137"/>
  <c r="AS278" i="137"/>
  <c r="AR278" i="137"/>
  <c r="AQ278" i="137"/>
  <c r="AP278" i="137"/>
  <c r="AO278" i="137"/>
  <c r="AT277" i="137"/>
  <c r="AS277" i="137"/>
  <c r="AR277" i="137"/>
  <c r="AQ277" i="137"/>
  <c r="AP277" i="137"/>
  <c r="AO277" i="137"/>
  <c r="AT276" i="137"/>
  <c r="AS276" i="137"/>
  <c r="AR276" i="137"/>
  <c r="AQ276" i="137"/>
  <c r="AP276" i="137"/>
  <c r="AO276" i="137"/>
  <c r="AT275" i="137"/>
  <c r="AS275" i="137"/>
  <c r="AR275" i="137"/>
  <c r="AQ275" i="137"/>
  <c r="AP275" i="137"/>
  <c r="AO275" i="137"/>
  <c r="AT274" i="137"/>
  <c r="AS274" i="137"/>
  <c r="AR274" i="137"/>
  <c r="AQ274" i="137"/>
  <c r="AP274" i="137"/>
  <c r="AO274" i="137"/>
  <c r="AT273" i="137"/>
  <c r="AS273" i="137"/>
  <c r="AR273" i="137"/>
  <c r="AQ273" i="137"/>
  <c r="AP273" i="137"/>
  <c r="AO273" i="137"/>
  <c r="AT272" i="137"/>
  <c r="AS272" i="137"/>
  <c r="AR272" i="137"/>
  <c r="AQ272" i="137"/>
  <c r="AP272" i="137"/>
  <c r="AO272" i="137"/>
  <c r="AT271" i="137"/>
  <c r="AS271" i="137"/>
  <c r="AR271" i="137"/>
  <c r="AQ271" i="137"/>
  <c r="AP271" i="137"/>
  <c r="AO271" i="137"/>
  <c r="AT270" i="137"/>
  <c r="AS270" i="137"/>
  <c r="AR270" i="137"/>
  <c r="AQ270" i="137"/>
  <c r="AP270" i="137"/>
  <c r="AO270" i="137"/>
  <c r="AT269" i="137"/>
  <c r="AS269" i="137"/>
  <c r="AR269" i="137"/>
  <c r="AQ269" i="137"/>
  <c r="AP269" i="137"/>
  <c r="AO269" i="137"/>
  <c r="AT268" i="137"/>
  <c r="AS268" i="137"/>
  <c r="AR268" i="137"/>
  <c r="AQ268" i="137"/>
  <c r="AP268" i="137"/>
  <c r="AO268" i="137"/>
  <c r="AT267" i="137"/>
  <c r="AS267" i="137"/>
  <c r="AR267" i="137"/>
  <c r="AQ267" i="137"/>
  <c r="AP267" i="137"/>
  <c r="AO267" i="137"/>
  <c r="AT266" i="137"/>
  <c r="AS266" i="137"/>
  <c r="AR266" i="137"/>
  <c r="AQ266" i="137"/>
  <c r="AP266" i="137"/>
  <c r="AO266" i="137"/>
  <c r="AT265" i="137"/>
  <c r="AS265" i="137"/>
  <c r="AR265" i="137"/>
  <c r="AQ265" i="137"/>
  <c r="AP265" i="137"/>
  <c r="AO265" i="137"/>
  <c r="AT264" i="137"/>
  <c r="AS264" i="137"/>
  <c r="AR264" i="137"/>
  <c r="AQ264" i="137"/>
  <c r="AP264" i="137"/>
  <c r="AO264" i="137"/>
  <c r="AT263" i="137"/>
  <c r="AS263" i="137"/>
  <c r="AR263" i="137"/>
  <c r="AQ263" i="137"/>
  <c r="AP263" i="137"/>
  <c r="AO263" i="137"/>
  <c r="AT262" i="137"/>
  <c r="AS262" i="137"/>
  <c r="AR262" i="137"/>
  <c r="AQ262" i="137"/>
  <c r="AP262" i="137"/>
  <c r="AO262" i="137"/>
  <c r="AT261" i="137"/>
  <c r="AS261" i="137"/>
  <c r="AR261" i="137"/>
  <c r="AQ261" i="137"/>
  <c r="AP261" i="137"/>
  <c r="AO261" i="137"/>
  <c r="AT260" i="137"/>
  <c r="AS260" i="137"/>
  <c r="AR260" i="137"/>
  <c r="AQ260" i="137"/>
  <c r="AP260" i="137"/>
  <c r="AO260" i="137"/>
  <c r="AT259" i="137"/>
  <c r="AS259" i="137"/>
  <c r="AR259" i="137"/>
  <c r="AQ259" i="137"/>
  <c r="AP259" i="137"/>
  <c r="AO259" i="137"/>
  <c r="AT258" i="137"/>
  <c r="AS258" i="137"/>
  <c r="AR258" i="137"/>
  <c r="AQ258" i="137"/>
  <c r="AP258" i="137"/>
  <c r="AO258" i="137"/>
  <c r="AT257" i="137"/>
  <c r="AS257" i="137"/>
  <c r="AR257" i="137"/>
  <c r="AQ257" i="137"/>
  <c r="AP257" i="137"/>
  <c r="AO257" i="137"/>
  <c r="AT256" i="137"/>
  <c r="AS256" i="137"/>
  <c r="AR256" i="137"/>
  <c r="AQ256" i="137"/>
  <c r="AP256" i="137"/>
  <c r="AO256" i="137"/>
  <c r="AT255" i="137"/>
  <c r="AS255" i="137"/>
  <c r="AR255" i="137"/>
  <c r="AQ255" i="137"/>
  <c r="AP255" i="137"/>
  <c r="AO255" i="137"/>
  <c r="AT254" i="137"/>
  <c r="AS254" i="137"/>
  <c r="AR254" i="137"/>
  <c r="AQ254" i="137"/>
  <c r="AP254" i="137"/>
  <c r="AO254" i="137"/>
  <c r="AT253" i="137"/>
  <c r="AS253" i="137"/>
  <c r="AR253" i="137"/>
  <c r="AQ253" i="137"/>
  <c r="AP253" i="137"/>
  <c r="AO253" i="137"/>
  <c r="AT252" i="137"/>
  <c r="AS252" i="137"/>
  <c r="AR252" i="137"/>
  <c r="AQ252" i="137"/>
  <c r="AP252" i="137"/>
  <c r="AO252" i="137"/>
  <c r="AT251" i="137"/>
  <c r="AS251" i="137"/>
  <c r="AR251" i="137"/>
  <c r="AQ251" i="137"/>
  <c r="AP251" i="137"/>
  <c r="AO251" i="137"/>
  <c r="AT250" i="137"/>
  <c r="AS250" i="137"/>
  <c r="AR250" i="137"/>
  <c r="AQ250" i="137"/>
  <c r="AP250" i="137"/>
  <c r="AO250" i="137"/>
  <c r="AT249" i="137"/>
  <c r="AS249" i="137"/>
  <c r="AR249" i="137"/>
  <c r="AQ249" i="137"/>
  <c r="AP249" i="137"/>
  <c r="AO249" i="137"/>
  <c r="AT248" i="137"/>
  <c r="AS248" i="137"/>
  <c r="AR248" i="137"/>
  <c r="AQ248" i="137"/>
  <c r="AP248" i="137"/>
  <c r="AO248" i="137"/>
  <c r="AT247" i="137"/>
  <c r="AS247" i="137"/>
  <c r="AR247" i="137"/>
  <c r="AQ247" i="137"/>
  <c r="AP247" i="137"/>
  <c r="AO247" i="137"/>
  <c r="AT246" i="137"/>
  <c r="AS246" i="137"/>
  <c r="AR246" i="137"/>
  <c r="AQ246" i="137"/>
  <c r="AC347" i="137"/>
  <c r="AB347" i="137"/>
  <c r="AC296" i="137"/>
  <c r="AB296" i="137"/>
  <c r="B346" i="137"/>
  <c r="B345" i="137"/>
  <c r="B344" i="137"/>
  <c r="B343" i="137"/>
  <c r="B342" i="137"/>
  <c r="B341" i="137"/>
  <c r="B340" i="137"/>
  <c r="B339" i="137"/>
  <c r="B338" i="137"/>
  <c r="B337" i="137"/>
  <c r="B336" i="137"/>
  <c r="B335" i="137"/>
  <c r="B334" i="137"/>
  <c r="B333" i="137"/>
  <c r="B332" i="137"/>
  <c r="B331" i="137"/>
  <c r="B330" i="137"/>
  <c r="B329" i="137"/>
  <c r="B328" i="137"/>
  <c r="B327" i="137"/>
  <c r="B326" i="137"/>
  <c r="B325" i="137"/>
  <c r="B324" i="137"/>
  <c r="B323" i="137"/>
  <c r="B322" i="137"/>
  <c r="B321" i="137"/>
  <c r="B320" i="137"/>
  <c r="B319" i="137"/>
  <c r="B318" i="137"/>
  <c r="B317" i="137"/>
  <c r="B316" i="137"/>
  <c r="B315" i="137"/>
  <c r="B314" i="137"/>
  <c r="B313" i="137"/>
  <c r="B312" i="137"/>
  <c r="B311" i="137"/>
  <c r="B310" i="137"/>
  <c r="B309" i="137"/>
  <c r="B308" i="137"/>
  <c r="B307" i="137"/>
  <c r="B306" i="137"/>
  <c r="B305" i="137"/>
  <c r="B304" i="137"/>
  <c r="B303" i="137"/>
  <c r="B302" i="137"/>
  <c r="B301" i="137"/>
  <c r="B300" i="137"/>
  <c r="B299" i="137"/>
  <c r="B298" i="137"/>
  <c r="B297" i="137"/>
  <c r="AP320" i="137" l="1"/>
  <c r="AC348" i="137"/>
  <c r="AB348" i="137"/>
  <c r="D344" i="137"/>
  <c r="D336" i="137"/>
  <c r="D328" i="137"/>
  <c r="D312" i="137"/>
  <c r="D304" i="137"/>
  <c r="C295" i="137"/>
  <c r="C294" i="137"/>
  <c r="C293" i="137"/>
  <c r="C292" i="137"/>
  <c r="C291" i="137"/>
  <c r="C290" i="137"/>
  <c r="D289" i="137"/>
  <c r="C289" i="137"/>
  <c r="D288" i="137"/>
  <c r="C288" i="137"/>
  <c r="C287" i="137"/>
  <c r="C286" i="137"/>
  <c r="C285" i="137"/>
  <c r="C284" i="137"/>
  <c r="C283" i="137"/>
  <c r="C282" i="137"/>
  <c r="C281" i="137"/>
  <c r="D280" i="137"/>
  <c r="C280" i="137"/>
  <c r="C279" i="137"/>
  <c r="C278" i="137"/>
  <c r="C277" i="137"/>
  <c r="C276" i="137"/>
  <c r="C275" i="137"/>
  <c r="D274" i="137"/>
  <c r="C274" i="137"/>
  <c r="C273" i="137"/>
  <c r="C272" i="137"/>
  <c r="C271" i="137"/>
  <c r="C270" i="137"/>
  <c r="C269" i="137"/>
  <c r="C268" i="137"/>
  <c r="C267" i="137"/>
  <c r="C266" i="137"/>
  <c r="C265" i="137"/>
  <c r="D264" i="137"/>
  <c r="C264" i="137"/>
  <c r="C263" i="137"/>
  <c r="C262" i="137"/>
  <c r="C261" i="137"/>
  <c r="C260" i="137"/>
  <c r="C259" i="137"/>
  <c r="C258" i="137"/>
  <c r="C257" i="137"/>
  <c r="C256" i="137"/>
  <c r="C255" i="137"/>
  <c r="C254" i="137"/>
  <c r="C253" i="137"/>
  <c r="C252" i="137"/>
  <c r="C251" i="137"/>
  <c r="C250" i="137"/>
  <c r="D249" i="137"/>
  <c r="C249" i="137"/>
  <c r="C248" i="137"/>
  <c r="C247" i="137"/>
  <c r="B247" i="137"/>
  <c r="B248" i="137" s="1"/>
  <c r="B249" i="137" s="1"/>
  <c r="B250" i="137" s="1"/>
  <c r="B251" i="137" s="1"/>
  <c r="B252" i="137" s="1"/>
  <c r="B253" i="137" s="1"/>
  <c r="B254" i="137" s="1"/>
  <c r="B255" i="137" s="1"/>
  <c r="B256" i="137" s="1"/>
  <c r="B257" i="137" s="1"/>
  <c r="B258" i="137" s="1"/>
  <c r="B259" i="137" s="1"/>
  <c r="B260" i="137" s="1"/>
  <c r="B261" i="137" s="1"/>
  <c r="B262" i="137" s="1"/>
  <c r="B263" i="137" s="1"/>
  <c r="B264" i="137" s="1"/>
  <c r="B265" i="137" s="1"/>
  <c r="B266" i="137" s="1"/>
  <c r="B267" i="137" s="1"/>
  <c r="B268" i="137" s="1"/>
  <c r="B269" i="137" s="1"/>
  <c r="B270" i="137" s="1"/>
  <c r="B271" i="137" s="1"/>
  <c r="B272" i="137" s="1"/>
  <c r="B273" i="137" s="1"/>
  <c r="B274" i="137" s="1"/>
  <c r="B275" i="137" s="1"/>
  <c r="B276" i="137" s="1"/>
  <c r="B277" i="137" s="1"/>
  <c r="B278" i="137" s="1"/>
  <c r="B279" i="137" s="1"/>
  <c r="B280" i="137" s="1"/>
  <c r="B281" i="137" s="1"/>
  <c r="B282" i="137" s="1"/>
  <c r="B283" i="137" s="1"/>
  <c r="B284" i="137" s="1"/>
  <c r="B285" i="137" s="1"/>
  <c r="B286" i="137" s="1"/>
  <c r="B287" i="137" s="1"/>
  <c r="B288" i="137" s="1"/>
  <c r="B289" i="137" s="1"/>
  <c r="B290" i="137" s="1"/>
  <c r="B291" i="137" s="1"/>
  <c r="B292" i="137" s="1"/>
  <c r="B293" i="137" s="1"/>
  <c r="B294" i="137" s="1"/>
  <c r="B295" i="137" s="1"/>
  <c r="AP246" i="137"/>
  <c r="AO246" i="137"/>
  <c r="C246" i="137"/>
  <c r="G296" i="137"/>
  <c r="AQ320" i="137" l="1"/>
  <c r="AR320" i="137" s="1"/>
  <c r="D246" i="137"/>
  <c r="D303" i="137"/>
  <c r="D311" i="137"/>
  <c r="D319" i="137"/>
  <c r="D327" i="137"/>
  <c r="D335" i="137"/>
  <c r="D343" i="137"/>
  <c r="D302" i="137"/>
  <c r="D310" i="137"/>
  <c r="D318" i="137"/>
  <c r="D326" i="137"/>
  <c r="D334" i="137"/>
  <c r="D342" i="137"/>
  <c r="D286" i="137"/>
  <c r="D272" i="137"/>
  <c r="D275" i="137"/>
  <c r="D268" i="137"/>
  <c r="D254" i="137"/>
  <c r="D255" i="137"/>
  <c r="D263" i="137"/>
  <c r="D270" i="137"/>
  <c r="D248" i="137"/>
  <c r="D256" i="137"/>
  <c r="D283" i="137"/>
  <c r="D278" i="137"/>
  <c r="D269" i="137"/>
  <c r="D277" i="137"/>
  <c r="AF296" i="137"/>
  <c r="D251" i="137"/>
  <c r="D271" i="137"/>
  <c r="D284" i="137"/>
  <c r="D267" i="137"/>
  <c r="D273" i="137"/>
  <c r="D287" i="137"/>
  <c r="D260" i="137"/>
  <c r="D261" i="137"/>
  <c r="D281" i="137"/>
  <c r="D295" i="137"/>
  <c r="D285" i="137"/>
  <c r="D290" i="137"/>
  <c r="D294" i="137"/>
  <c r="D265" i="137"/>
  <c r="D279" i="137"/>
  <c r="D252" i="137"/>
  <c r="D258" i="137"/>
  <c r="D262" i="137"/>
  <c r="D292" i="137"/>
  <c r="D293" i="137"/>
  <c r="D282" i="137"/>
  <c r="AG296" i="137"/>
  <c r="D276" i="137"/>
  <c r="D250" i="137"/>
  <c r="D257" i="137"/>
  <c r="D291" i="137"/>
  <c r="D253" i="137"/>
  <c r="D259" i="137"/>
  <c r="D266" i="137"/>
  <c r="D247" i="137"/>
  <c r="D305" i="137"/>
  <c r="D313" i="137"/>
  <c r="D329" i="137"/>
  <c r="D341" i="137"/>
  <c r="D314" i="137"/>
  <c r="D322" i="137"/>
  <c r="D301" i="137"/>
  <c r="D309" i="137"/>
  <c r="D317" i="137"/>
  <c r="D325" i="137"/>
  <c r="D333" i="137"/>
  <c r="D345" i="137"/>
  <c r="AF347" i="137"/>
  <c r="D321" i="137"/>
  <c r="D298" i="137"/>
  <c r="D330" i="137"/>
  <c r="D299" i="137"/>
  <c r="AG347" i="137"/>
  <c r="D307" i="137"/>
  <c r="D315" i="137"/>
  <c r="D323" i="137"/>
  <c r="D331" i="137"/>
  <c r="D339" i="137"/>
  <c r="D297" i="137"/>
  <c r="D337" i="137"/>
  <c r="D306" i="137"/>
  <c r="D338" i="137"/>
  <c r="D300" i="137"/>
  <c r="D308" i="137"/>
  <c r="D316" i="137"/>
  <c r="D324" i="137"/>
  <c r="D332" i="137"/>
  <c r="D340" i="137"/>
  <c r="D346" i="137"/>
  <c r="AS320" i="137" l="1"/>
  <c r="AF348" i="137"/>
  <c r="AG348" i="137"/>
  <c r="AT320" i="137" l="1"/>
  <c r="D320" i="137" s="1"/>
  <c r="EH22" i="201"/>
  <c r="DX23" i="201"/>
  <c r="DT23" i="201"/>
  <c r="DP23" i="201"/>
  <c r="DL23" i="201"/>
  <c r="DH23" i="201"/>
  <c r="DD23" i="201"/>
  <c r="CZ23" i="201"/>
  <c r="CV23" i="201"/>
  <c r="CR23" i="201"/>
  <c r="CN23" i="201"/>
  <c r="CJ23" i="201"/>
  <c r="CF23" i="201"/>
  <c r="CB23" i="201"/>
  <c r="BX23" i="201"/>
  <c r="BT23" i="201"/>
  <c r="BP23" i="201"/>
  <c r="BL23" i="201"/>
  <c r="BH23" i="201"/>
  <c r="BD23" i="201"/>
  <c r="AZ23" i="201"/>
  <c r="AV23" i="201"/>
  <c r="AR23" i="201"/>
  <c r="AN23" i="201"/>
  <c r="AJ23" i="201"/>
  <c r="AF23" i="201"/>
  <c r="AB23" i="201"/>
  <c r="X23" i="201"/>
  <c r="T23" i="201"/>
  <c r="P23" i="201"/>
  <c r="L23" i="201"/>
  <c r="H23" i="201"/>
  <c r="EB26" i="201"/>
  <c r="EB25" i="201"/>
  <c r="EB89" i="201" l="1"/>
  <c r="E26" i="200"/>
  <c r="CT21" i="200"/>
  <c r="CU21" i="200" s="1"/>
  <c r="H7" i="219" l="1"/>
  <c r="D4" i="219" s="1"/>
  <c r="E3" i="219" s="1"/>
  <c r="D1" i="219" s="1"/>
  <c r="M16" i="230"/>
  <c r="D13" i="230" s="1"/>
  <c r="E12" i="230" s="1"/>
  <c r="B232" i="137"/>
  <c r="B231" i="137"/>
  <c r="B230" i="137"/>
  <c r="B229" i="137"/>
  <c r="B228" i="137"/>
  <c r="B227" i="137"/>
  <c r="B226" i="137"/>
  <c r="B225" i="137"/>
  <c r="B224" i="137"/>
  <c r="B223" i="137"/>
  <c r="B222" i="137"/>
  <c r="B221" i="137"/>
  <c r="B220" i="137"/>
  <c r="B219" i="137"/>
  <c r="B218" i="137"/>
  <c r="B217" i="137"/>
  <c r="B216" i="137"/>
  <c r="B215" i="137"/>
  <c r="B214" i="137"/>
  <c r="B213" i="137"/>
  <c r="B212" i="137"/>
  <c r="B211" i="137"/>
  <c r="B210" i="137"/>
  <c r="B209" i="137"/>
  <c r="B208" i="137"/>
  <c r="B207" i="137"/>
  <c r="B206" i="137"/>
  <c r="B205" i="137"/>
  <c r="B204" i="137"/>
  <c r="B203" i="137"/>
  <c r="B202" i="137"/>
  <c r="B201" i="137"/>
  <c r="B200" i="137"/>
  <c r="B199" i="137"/>
  <c r="B198" i="137"/>
  <c r="B197" i="137"/>
  <c r="B196" i="137"/>
  <c r="B195" i="137"/>
  <c r="B194" i="137"/>
  <c r="B193" i="137"/>
  <c r="B192" i="137"/>
  <c r="B191" i="137"/>
  <c r="B190" i="137"/>
  <c r="B189" i="137"/>
  <c r="B188" i="137"/>
  <c r="B187" i="137"/>
  <c r="B186" i="137"/>
  <c r="B185" i="137"/>
  <c r="B184" i="137"/>
  <c r="B183" i="137"/>
  <c r="B118" i="137"/>
  <c r="B117" i="137"/>
  <c r="B116" i="137"/>
  <c r="B115" i="137"/>
  <c r="B114" i="137"/>
  <c r="B113" i="137"/>
  <c r="B112" i="137"/>
  <c r="B111" i="137"/>
  <c r="B110" i="137"/>
  <c r="B109" i="137"/>
  <c r="B108" i="137"/>
  <c r="B107" i="137"/>
  <c r="B106" i="137"/>
  <c r="B105" i="137"/>
  <c r="B104" i="137"/>
  <c r="B103" i="137"/>
  <c r="B102" i="137"/>
  <c r="B101" i="137"/>
  <c r="B100" i="137"/>
  <c r="B99" i="137"/>
  <c r="B98" i="137"/>
  <c r="B97" i="137"/>
  <c r="B96" i="137"/>
  <c r="B95" i="137"/>
  <c r="B94" i="137"/>
  <c r="B93" i="137"/>
  <c r="B92" i="137"/>
  <c r="B91" i="137"/>
  <c r="B90" i="137"/>
  <c r="B89" i="137"/>
  <c r="B88" i="137"/>
  <c r="B87" i="137"/>
  <c r="B86" i="137"/>
  <c r="B85" i="137"/>
  <c r="B84" i="137"/>
  <c r="B83" i="137"/>
  <c r="B82" i="137"/>
  <c r="B81" i="137"/>
  <c r="B80" i="137"/>
  <c r="B79" i="137"/>
  <c r="B78" i="137"/>
  <c r="B77" i="137"/>
  <c r="B76" i="137"/>
  <c r="B75" i="137"/>
  <c r="B74" i="137"/>
  <c r="B73" i="137"/>
  <c r="B72" i="137"/>
  <c r="B71" i="137"/>
  <c r="B70" i="137"/>
  <c r="B69" i="137"/>
  <c r="B347" i="204"/>
  <c r="B346" i="204"/>
  <c r="B345" i="204"/>
  <c r="B344" i="204"/>
  <c r="B343" i="204"/>
  <c r="B342" i="204"/>
  <c r="B341" i="204"/>
  <c r="B340" i="204"/>
  <c r="B339" i="204"/>
  <c r="B338" i="204"/>
  <c r="B337" i="204"/>
  <c r="B336" i="204"/>
  <c r="B335" i="204"/>
  <c r="B334" i="204"/>
  <c r="B333" i="204"/>
  <c r="B332" i="204"/>
  <c r="B331" i="204"/>
  <c r="B330" i="204"/>
  <c r="B329" i="204"/>
  <c r="B328" i="204"/>
  <c r="B327" i="204"/>
  <c r="B326" i="204"/>
  <c r="B325" i="204"/>
  <c r="B324" i="204"/>
  <c r="B323" i="204"/>
  <c r="B322" i="204"/>
  <c r="B321" i="204"/>
  <c r="B320" i="204"/>
  <c r="B319" i="204"/>
  <c r="B318" i="204"/>
  <c r="B317" i="204"/>
  <c r="B316" i="204"/>
  <c r="B315" i="204"/>
  <c r="B314" i="204"/>
  <c r="B313" i="204"/>
  <c r="B312" i="204"/>
  <c r="B311" i="204"/>
  <c r="B310" i="204"/>
  <c r="B309" i="204"/>
  <c r="B308" i="204"/>
  <c r="B307" i="204"/>
  <c r="B306" i="204"/>
  <c r="B305" i="204"/>
  <c r="B304" i="204"/>
  <c r="B303" i="204"/>
  <c r="B302" i="204"/>
  <c r="B301" i="204"/>
  <c r="B300" i="204"/>
  <c r="B299" i="204"/>
  <c r="B298" i="204"/>
  <c r="B233" i="204"/>
  <c r="B232" i="204"/>
  <c r="B231" i="204"/>
  <c r="B230" i="204"/>
  <c r="B229" i="204"/>
  <c r="B228" i="204"/>
  <c r="B227" i="204"/>
  <c r="B226" i="204"/>
  <c r="B225" i="204"/>
  <c r="B224" i="204"/>
  <c r="B223" i="204"/>
  <c r="B222" i="204"/>
  <c r="B221" i="204"/>
  <c r="B220" i="204"/>
  <c r="B219" i="204"/>
  <c r="B218" i="204"/>
  <c r="B217" i="204"/>
  <c r="B216" i="204"/>
  <c r="B215" i="204"/>
  <c r="B214" i="204"/>
  <c r="B213" i="204"/>
  <c r="B212" i="204"/>
  <c r="B211" i="204"/>
  <c r="B210" i="204"/>
  <c r="B209" i="204"/>
  <c r="B208" i="204"/>
  <c r="B207" i="204"/>
  <c r="B206" i="204"/>
  <c r="B205" i="204"/>
  <c r="B204" i="204"/>
  <c r="B203" i="204"/>
  <c r="B202" i="204"/>
  <c r="B201" i="204"/>
  <c r="B200" i="204"/>
  <c r="B199" i="204"/>
  <c r="B198" i="204"/>
  <c r="B197" i="204"/>
  <c r="B196" i="204"/>
  <c r="B195" i="204"/>
  <c r="B194" i="204"/>
  <c r="B193" i="204"/>
  <c r="B192" i="204"/>
  <c r="B191" i="204"/>
  <c r="B190" i="204"/>
  <c r="B189" i="204"/>
  <c r="B188" i="204"/>
  <c r="B187" i="204"/>
  <c r="B186" i="204"/>
  <c r="B185" i="204"/>
  <c r="B184" i="204"/>
  <c r="B119" i="204"/>
  <c r="B118" i="204"/>
  <c r="B117" i="204"/>
  <c r="B116" i="204"/>
  <c r="B115" i="204"/>
  <c r="B114" i="204"/>
  <c r="B113" i="204"/>
  <c r="B112" i="204"/>
  <c r="B111" i="204"/>
  <c r="B110" i="204"/>
  <c r="B109" i="204"/>
  <c r="B108" i="204"/>
  <c r="B107" i="204"/>
  <c r="B106" i="204"/>
  <c r="B105" i="204"/>
  <c r="B104" i="204"/>
  <c r="B103" i="204"/>
  <c r="B102" i="204"/>
  <c r="B101" i="204"/>
  <c r="B100" i="204"/>
  <c r="B99" i="204"/>
  <c r="B98" i="204"/>
  <c r="B97" i="204"/>
  <c r="B96" i="204"/>
  <c r="B95" i="204"/>
  <c r="B94" i="204"/>
  <c r="B93" i="204"/>
  <c r="B92" i="204"/>
  <c r="B91" i="204"/>
  <c r="B90" i="204"/>
  <c r="B89" i="204"/>
  <c r="B88" i="204"/>
  <c r="B87" i="204"/>
  <c r="B86" i="204"/>
  <c r="B85" i="204"/>
  <c r="B84" i="204"/>
  <c r="B83" i="204"/>
  <c r="B82" i="204"/>
  <c r="B81" i="204"/>
  <c r="B80" i="204"/>
  <c r="B79" i="204"/>
  <c r="B78" i="204"/>
  <c r="B77" i="204"/>
  <c r="B76" i="204"/>
  <c r="B75" i="204"/>
  <c r="B74" i="204"/>
  <c r="B73" i="204"/>
  <c r="B72" i="204"/>
  <c r="B71" i="204"/>
  <c r="B70" i="204"/>
  <c r="EB106" i="201" l="1"/>
  <c r="EB103" i="201" l="1"/>
  <c r="EB109" i="201"/>
  <c r="EB76" i="201" l="1"/>
  <c r="EB61" i="201"/>
  <c r="R5" i="206" l="1"/>
  <c r="Q5" i="206"/>
  <c r="E5" i="206"/>
  <c r="A5" i="206" s="1"/>
  <c r="EB74" i="201" l="1"/>
  <c r="EB24" i="201" l="1"/>
  <c r="BC344" i="205" l="1"/>
  <c r="BB344" i="205"/>
  <c r="BC343" i="205"/>
  <c r="BB343" i="205"/>
  <c r="BC342" i="205"/>
  <c r="BB342" i="205"/>
  <c r="BC341" i="205"/>
  <c r="BB341" i="205"/>
  <c r="BC340" i="205"/>
  <c r="BB340" i="205"/>
  <c r="BC339" i="205"/>
  <c r="BB339" i="205"/>
  <c r="BC338" i="205"/>
  <c r="BB338" i="205"/>
  <c r="BC337" i="205"/>
  <c r="BB337" i="205"/>
  <c r="BC336" i="205"/>
  <c r="BB336" i="205"/>
  <c r="BC335" i="205"/>
  <c r="BB335" i="205"/>
  <c r="BC334" i="205"/>
  <c r="BB334" i="205"/>
  <c r="BC333" i="205"/>
  <c r="BB333" i="205"/>
  <c r="BC332" i="205"/>
  <c r="BB332" i="205"/>
  <c r="BC331" i="205"/>
  <c r="BB331" i="205"/>
  <c r="BC330" i="205"/>
  <c r="BB330" i="205"/>
  <c r="BC329" i="205"/>
  <c r="BB329" i="205"/>
  <c r="BC328" i="205"/>
  <c r="BB328" i="205"/>
  <c r="BC327" i="205"/>
  <c r="BB327" i="205"/>
  <c r="BC326" i="205"/>
  <c r="BB326" i="205"/>
  <c r="BC325" i="205"/>
  <c r="BB325" i="205"/>
  <c r="BC324" i="205"/>
  <c r="BB324" i="205"/>
  <c r="BC323" i="205"/>
  <c r="BB323" i="205"/>
  <c r="BC322" i="205"/>
  <c r="BB322" i="205"/>
  <c r="BC321" i="205"/>
  <c r="BB321" i="205"/>
  <c r="BC320" i="205"/>
  <c r="BB320" i="205"/>
  <c r="BC319" i="205"/>
  <c r="BB319" i="205"/>
  <c r="BC318" i="205"/>
  <c r="BB318" i="205"/>
  <c r="BC317" i="205"/>
  <c r="BB317" i="205"/>
  <c r="BC316" i="205"/>
  <c r="BB316" i="205"/>
  <c r="BC315" i="205"/>
  <c r="BB315" i="205"/>
  <c r="BC314" i="205"/>
  <c r="BB314" i="205"/>
  <c r="BC313" i="205"/>
  <c r="BB313" i="205"/>
  <c r="BC312" i="205"/>
  <c r="BB312" i="205"/>
  <c r="BC311" i="205"/>
  <c r="BB311" i="205"/>
  <c r="BC310" i="205"/>
  <c r="BB310" i="205"/>
  <c r="BC309" i="205"/>
  <c r="BB309" i="205"/>
  <c r="BC308" i="205"/>
  <c r="BB308" i="205"/>
  <c r="BC307" i="205"/>
  <c r="BB307" i="205"/>
  <c r="BC306" i="205"/>
  <c r="BB306" i="205"/>
  <c r="BC305" i="205"/>
  <c r="BB305" i="205"/>
  <c r="BC304" i="205"/>
  <c r="BB304" i="205"/>
  <c r="BC303" i="205"/>
  <c r="BB303" i="205"/>
  <c r="BC302" i="205"/>
  <c r="BB302" i="205"/>
  <c r="BC301" i="205"/>
  <c r="BB301" i="205"/>
  <c r="BC300" i="205"/>
  <c r="BB300" i="205"/>
  <c r="BC299" i="205"/>
  <c r="BB299" i="205"/>
  <c r="BC298" i="205"/>
  <c r="BB298" i="205"/>
  <c r="BC297" i="205"/>
  <c r="BB297" i="205"/>
  <c r="BC296" i="205"/>
  <c r="BB296" i="205"/>
  <c r="BC295" i="205"/>
  <c r="BB295" i="205"/>
  <c r="BC294" i="205"/>
  <c r="BB294" i="205"/>
  <c r="BC293" i="205"/>
  <c r="BB293" i="205"/>
  <c r="BC292" i="205"/>
  <c r="BB292" i="205"/>
  <c r="BC291" i="205"/>
  <c r="BB291" i="205"/>
  <c r="BC290" i="205"/>
  <c r="BB290" i="205"/>
  <c r="BC289" i="205"/>
  <c r="BB289" i="205"/>
  <c r="BC288" i="205"/>
  <c r="BB288" i="205"/>
  <c r="BC287" i="205"/>
  <c r="BB287" i="205"/>
  <c r="BC286" i="205"/>
  <c r="BB286" i="205"/>
  <c r="BC285" i="205"/>
  <c r="BB285" i="205"/>
  <c r="BC284" i="205"/>
  <c r="BB284" i="205"/>
  <c r="BC283" i="205"/>
  <c r="BB283" i="205"/>
  <c r="BC282" i="205"/>
  <c r="BB282" i="205"/>
  <c r="BC281" i="205"/>
  <c r="BB281" i="205"/>
  <c r="BC280" i="205"/>
  <c r="BB280" i="205"/>
  <c r="BC279" i="205"/>
  <c r="BB279" i="205"/>
  <c r="BC278" i="205"/>
  <c r="BB278" i="205"/>
  <c r="BC277" i="205"/>
  <c r="BB277" i="205"/>
  <c r="BC276" i="205"/>
  <c r="BB276" i="205"/>
  <c r="BC275" i="205"/>
  <c r="BB275" i="205"/>
  <c r="BC274" i="205"/>
  <c r="BB274" i="205"/>
  <c r="BC273" i="205"/>
  <c r="BB273" i="205"/>
  <c r="BC272" i="205"/>
  <c r="BB272" i="205"/>
  <c r="BC271" i="205"/>
  <c r="BB271" i="205"/>
  <c r="BC270" i="205"/>
  <c r="BB270" i="205"/>
  <c r="BC269" i="205"/>
  <c r="BB269" i="205"/>
  <c r="BC268" i="205"/>
  <c r="BB268" i="205"/>
  <c r="BC267" i="205"/>
  <c r="BB267" i="205"/>
  <c r="BC266" i="205"/>
  <c r="BB266" i="205"/>
  <c r="BC265" i="205"/>
  <c r="BB265" i="205"/>
  <c r="BC264" i="205"/>
  <c r="BB264" i="205"/>
  <c r="BC263" i="205"/>
  <c r="BB263" i="205"/>
  <c r="BC262" i="205"/>
  <c r="BB262" i="205"/>
  <c r="BC261" i="205"/>
  <c r="BB261" i="205"/>
  <c r="BC260" i="205"/>
  <c r="BB260" i="205"/>
  <c r="BC259" i="205"/>
  <c r="BB259" i="205"/>
  <c r="BC258" i="205"/>
  <c r="BB258" i="205"/>
  <c r="BC257" i="205"/>
  <c r="BB257" i="205"/>
  <c r="BC256" i="205"/>
  <c r="BB256" i="205"/>
  <c r="BC255" i="205"/>
  <c r="BB255" i="205"/>
  <c r="BC254" i="205"/>
  <c r="BB254" i="205"/>
  <c r="BC253" i="205"/>
  <c r="BB253" i="205"/>
  <c r="BC252" i="205"/>
  <c r="BB252" i="205"/>
  <c r="BC251" i="205"/>
  <c r="BB251" i="205"/>
  <c r="BC250" i="205"/>
  <c r="BB250" i="205"/>
  <c r="BC249" i="205"/>
  <c r="BB249" i="205"/>
  <c r="BC248" i="205"/>
  <c r="BB248" i="205"/>
  <c r="BC247" i="205"/>
  <c r="BB247" i="205"/>
  <c r="BC246" i="205"/>
  <c r="BB246" i="205"/>
  <c r="BC245" i="205"/>
  <c r="BB245" i="205"/>
  <c r="BC244" i="205"/>
  <c r="BB244" i="205"/>
  <c r="BC243" i="205"/>
  <c r="BB243" i="205"/>
  <c r="BC242" i="205"/>
  <c r="BB242" i="205"/>
  <c r="BC241" i="205"/>
  <c r="BB241" i="205"/>
  <c r="BC240" i="205"/>
  <c r="BB240" i="205"/>
  <c r="BC239" i="205"/>
  <c r="BB239" i="205"/>
  <c r="BC238" i="205"/>
  <c r="BB238" i="205"/>
  <c r="BC237" i="205"/>
  <c r="BB237" i="205"/>
  <c r="BC236" i="205"/>
  <c r="BB236" i="205"/>
  <c r="BC235" i="205"/>
  <c r="BB235" i="205"/>
  <c r="BC234" i="205"/>
  <c r="BB234" i="205"/>
  <c r="BC233" i="205"/>
  <c r="BB233" i="205"/>
  <c r="BC232" i="205"/>
  <c r="BB232" i="205"/>
  <c r="BC231" i="205"/>
  <c r="BB231" i="205"/>
  <c r="BC230" i="205"/>
  <c r="BB230" i="205"/>
  <c r="BC229" i="205"/>
  <c r="BB229" i="205"/>
  <c r="BC228" i="205"/>
  <c r="BB228" i="205"/>
  <c r="BC227" i="205"/>
  <c r="BB227" i="205"/>
  <c r="BC226" i="205"/>
  <c r="BB226" i="205"/>
  <c r="BC225" i="205"/>
  <c r="BB225" i="205"/>
  <c r="BC224" i="205"/>
  <c r="BB224" i="205"/>
  <c r="BC223" i="205"/>
  <c r="BB223" i="205"/>
  <c r="BC222" i="205"/>
  <c r="BB222" i="205"/>
  <c r="BC221" i="205"/>
  <c r="BB221" i="205"/>
  <c r="BC220" i="205"/>
  <c r="BB220" i="205"/>
  <c r="BC219" i="205"/>
  <c r="BB219" i="205"/>
  <c r="BC218" i="205"/>
  <c r="BB218" i="205"/>
  <c r="BC217" i="205"/>
  <c r="BB217" i="205"/>
  <c r="BC216" i="205"/>
  <c r="BB216" i="205"/>
  <c r="BC215" i="205"/>
  <c r="BB215" i="205"/>
  <c r="BC214" i="205"/>
  <c r="BB214" i="205"/>
  <c r="BC213" i="205"/>
  <c r="BB213" i="205"/>
  <c r="BC212" i="205"/>
  <c r="BB212" i="205"/>
  <c r="BC211" i="205"/>
  <c r="BB211" i="205"/>
  <c r="BC210" i="205"/>
  <c r="BB210" i="205"/>
  <c r="BC209" i="205"/>
  <c r="BB209" i="205"/>
  <c r="BC208" i="205"/>
  <c r="BB208" i="205"/>
  <c r="BC207" i="205"/>
  <c r="BB207" i="205"/>
  <c r="BC206" i="205"/>
  <c r="BB206" i="205"/>
  <c r="BC205" i="205"/>
  <c r="BB205" i="205"/>
  <c r="BC204" i="205"/>
  <c r="BB204" i="205"/>
  <c r="BC203" i="205"/>
  <c r="BB203" i="205"/>
  <c r="BC202" i="205"/>
  <c r="BB202" i="205"/>
  <c r="BC201" i="205"/>
  <c r="BB201" i="205"/>
  <c r="BC200" i="205"/>
  <c r="BB200" i="205"/>
  <c r="BC199" i="205"/>
  <c r="BB199" i="205"/>
  <c r="BC198" i="205"/>
  <c r="BB198" i="205"/>
  <c r="BC197" i="205"/>
  <c r="BB197" i="205"/>
  <c r="BC196" i="205"/>
  <c r="BB196" i="205"/>
  <c r="BC195" i="205"/>
  <c r="BB195" i="205"/>
  <c r="BC194" i="205"/>
  <c r="BB194" i="205"/>
  <c r="BC193" i="205"/>
  <c r="BB193" i="205"/>
  <c r="BC192" i="205"/>
  <c r="BB192" i="205"/>
  <c r="BC191" i="205"/>
  <c r="BB191" i="205"/>
  <c r="BC190" i="205"/>
  <c r="BB190" i="205"/>
  <c r="BC189" i="205"/>
  <c r="BB189" i="205"/>
  <c r="BC188" i="205"/>
  <c r="BB188" i="205"/>
  <c r="BC187" i="205"/>
  <c r="BB187" i="205"/>
  <c r="BC186" i="205"/>
  <c r="BB186" i="205"/>
  <c r="BC185" i="205"/>
  <c r="BB185" i="205"/>
  <c r="BC184" i="205"/>
  <c r="BB184" i="205"/>
  <c r="BC183" i="205"/>
  <c r="BB183" i="205"/>
  <c r="BC182" i="205"/>
  <c r="BB182" i="205"/>
  <c r="BC181" i="205"/>
  <c r="BB181" i="205"/>
  <c r="BC180" i="205"/>
  <c r="BB180" i="205"/>
  <c r="BC179" i="205"/>
  <c r="BB179" i="205"/>
  <c r="BC178" i="205"/>
  <c r="BB178" i="205"/>
  <c r="BC177" i="205"/>
  <c r="BB177" i="205"/>
  <c r="BC176" i="205"/>
  <c r="BB176" i="205"/>
  <c r="BC175" i="205"/>
  <c r="BB175" i="205"/>
  <c r="BC174" i="205"/>
  <c r="BB174" i="205"/>
  <c r="BC173" i="205"/>
  <c r="BB173" i="205"/>
  <c r="BC172" i="205"/>
  <c r="BB172" i="205"/>
  <c r="BC171" i="205"/>
  <c r="BB171" i="205"/>
  <c r="BC170" i="205"/>
  <c r="BB170" i="205"/>
  <c r="BC169" i="205"/>
  <c r="BB169" i="205"/>
  <c r="BC168" i="205"/>
  <c r="BB168" i="205"/>
  <c r="BC167" i="205"/>
  <c r="BB167" i="205"/>
  <c r="BC166" i="205"/>
  <c r="BB166" i="205"/>
  <c r="BC165" i="205"/>
  <c r="BB165" i="205"/>
  <c r="BC164" i="205"/>
  <c r="BB164" i="205"/>
  <c r="BC163" i="205"/>
  <c r="BB163" i="205"/>
  <c r="BC162" i="205"/>
  <c r="BB162" i="205"/>
  <c r="BC161" i="205"/>
  <c r="BB161" i="205"/>
  <c r="BC160" i="205"/>
  <c r="BB160" i="205"/>
  <c r="BC159" i="205"/>
  <c r="BB159" i="205"/>
  <c r="BC158" i="205"/>
  <c r="BB158" i="205"/>
  <c r="BC157" i="205"/>
  <c r="BB157" i="205"/>
  <c r="BC156" i="205"/>
  <c r="BB156" i="205"/>
  <c r="BC155" i="205"/>
  <c r="BB155" i="205"/>
  <c r="BC154" i="205"/>
  <c r="BB154" i="205"/>
  <c r="BC153" i="205"/>
  <c r="BB153" i="205"/>
  <c r="BC152" i="205"/>
  <c r="BB152" i="205"/>
  <c r="BC151" i="205"/>
  <c r="BB151" i="205"/>
  <c r="BC150" i="205"/>
  <c r="BB150" i="205"/>
  <c r="BC149" i="205"/>
  <c r="BB149" i="205"/>
  <c r="BC148" i="205"/>
  <c r="BB148" i="205"/>
  <c r="BC147" i="205"/>
  <c r="BB147" i="205"/>
  <c r="BC146" i="205"/>
  <c r="BB146" i="205"/>
  <c r="BC145" i="205"/>
  <c r="BB145" i="205"/>
  <c r="BC144" i="205"/>
  <c r="BB144" i="205"/>
  <c r="BC143" i="205"/>
  <c r="BB143" i="205"/>
  <c r="BC142" i="205"/>
  <c r="BB142" i="205"/>
  <c r="BC141" i="205"/>
  <c r="BB141" i="205"/>
  <c r="BC140" i="205"/>
  <c r="BB140" i="205"/>
  <c r="BC139" i="205"/>
  <c r="BB139" i="205"/>
  <c r="BC138" i="205"/>
  <c r="BB138" i="205"/>
  <c r="BC137" i="205"/>
  <c r="BB137" i="205"/>
  <c r="BC136" i="205"/>
  <c r="BB136" i="205"/>
  <c r="BC135" i="205"/>
  <c r="BB135" i="205"/>
  <c r="BC134" i="205"/>
  <c r="BB134" i="205"/>
  <c r="BC133" i="205"/>
  <c r="BB133" i="205"/>
  <c r="BC132" i="205"/>
  <c r="BB132" i="205"/>
  <c r="BC131" i="205"/>
  <c r="BB131" i="205"/>
  <c r="BC130" i="205"/>
  <c r="BB130" i="205"/>
  <c r="BC129" i="205"/>
  <c r="BB129" i="205"/>
  <c r="BC128" i="205"/>
  <c r="BB128" i="205"/>
  <c r="BC127" i="205"/>
  <c r="BB127" i="205"/>
  <c r="BC126" i="205"/>
  <c r="BB126" i="205"/>
  <c r="BC125" i="205"/>
  <c r="BB125" i="205"/>
  <c r="BC124" i="205"/>
  <c r="BB124" i="205"/>
  <c r="BC123" i="205"/>
  <c r="BB123" i="205"/>
  <c r="BC122" i="205"/>
  <c r="BB122" i="205"/>
  <c r="BC121" i="205"/>
  <c r="BB121" i="205"/>
  <c r="BC120" i="205"/>
  <c r="BB120" i="205"/>
  <c r="BC119" i="205"/>
  <c r="BB119" i="205"/>
  <c r="BC118" i="205"/>
  <c r="BB118" i="205"/>
  <c r="BC117" i="205"/>
  <c r="BB117" i="205"/>
  <c r="BC116" i="205"/>
  <c r="BB116" i="205"/>
  <c r="BC115" i="205"/>
  <c r="BB115" i="205"/>
  <c r="BC114" i="205"/>
  <c r="BB114" i="205"/>
  <c r="BC113" i="205"/>
  <c r="BB113" i="205"/>
  <c r="BC112" i="205"/>
  <c r="BB112" i="205"/>
  <c r="BC111" i="205"/>
  <c r="BB111" i="205"/>
  <c r="BC110" i="205"/>
  <c r="BB110" i="205"/>
  <c r="BC109" i="205"/>
  <c r="BB109" i="205"/>
  <c r="BC108" i="205"/>
  <c r="BB108" i="205"/>
  <c r="BC107" i="205"/>
  <c r="BB107" i="205"/>
  <c r="BC106" i="205"/>
  <c r="BB106" i="205"/>
  <c r="BC105" i="205"/>
  <c r="BB105" i="205"/>
  <c r="BC104" i="205"/>
  <c r="BB104" i="205"/>
  <c r="BC103" i="205"/>
  <c r="BB103" i="205"/>
  <c r="BC102" i="205"/>
  <c r="BB102" i="205"/>
  <c r="BC101" i="205"/>
  <c r="BB101" i="205"/>
  <c r="BC100" i="205"/>
  <c r="BB100" i="205"/>
  <c r="BC99" i="205"/>
  <c r="BB99" i="205"/>
  <c r="BC98" i="205"/>
  <c r="BB98" i="205"/>
  <c r="BC97" i="205"/>
  <c r="BB97" i="205"/>
  <c r="BC96" i="205"/>
  <c r="BB96" i="205"/>
  <c r="BC95" i="205"/>
  <c r="BB95" i="205"/>
  <c r="BC94" i="205"/>
  <c r="BB94" i="205"/>
  <c r="BC93" i="205"/>
  <c r="BB93" i="205"/>
  <c r="BC92" i="205"/>
  <c r="BB92" i="205"/>
  <c r="BC91" i="205"/>
  <c r="BB91" i="205"/>
  <c r="BC90" i="205"/>
  <c r="BB90" i="205"/>
  <c r="BC89" i="205"/>
  <c r="BB89" i="205"/>
  <c r="BC88" i="205"/>
  <c r="BB88" i="205"/>
  <c r="BC87" i="205"/>
  <c r="BB87" i="205"/>
  <c r="BC86" i="205"/>
  <c r="BB86" i="205"/>
  <c r="BC85" i="205"/>
  <c r="BB85" i="205"/>
  <c r="BC84" i="205"/>
  <c r="BB84" i="205"/>
  <c r="BC83" i="205"/>
  <c r="BB83" i="205"/>
  <c r="BC82" i="205"/>
  <c r="BB82" i="205"/>
  <c r="BC81" i="205"/>
  <c r="BB81" i="205"/>
  <c r="BC80" i="205"/>
  <c r="BB80" i="205"/>
  <c r="BC79" i="205"/>
  <c r="BB79" i="205"/>
  <c r="BC78" i="205"/>
  <c r="BB78" i="205"/>
  <c r="BC77" i="205"/>
  <c r="BB77" i="205"/>
  <c r="BC76" i="205"/>
  <c r="BB76" i="205"/>
  <c r="BC75" i="205"/>
  <c r="BB75" i="205"/>
  <c r="BC74" i="205"/>
  <c r="BB74" i="205"/>
  <c r="BC73" i="205"/>
  <c r="BB73" i="205"/>
  <c r="BC72" i="205"/>
  <c r="BB72" i="205"/>
  <c r="BC71" i="205"/>
  <c r="BB71" i="205"/>
  <c r="BC70" i="205"/>
  <c r="BB70" i="205"/>
  <c r="BC69" i="205"/>
  <c r="BB69" i="205"/>
  <c r="BC68" i="205"/>
  <c r="BB68" i="205"/>
  <c r="BC67" i="205"/>
  <c r="BB67" i="205"/>
  <c r="BC66" i="205"/>
  <c r="BB66" i="205"/>
  <c r="BC65" i="205"/>
  <c r="BB65" i="205"/>
  <c r="BC64" i="205"/>
  <c r="BB64" i="205"/>
  <c r="BC63" i="205"/>
  <c r="BB63" i="205"/>
  <c r="BC62" i="205"/>
  <c r="BB62" i="205"/>
  <c r="BC61" i="205"/>
  <c r="BB61" i="205"/>
  <c r="BC60" i="205"/>
  <c r="BB60" i="205"/>
  <c r="BC59" i="205"/>
  <c r="BB59" i="205"/>
  <c r="BC58" i="205"/>
  <c r="BB58" i="205"/>
  <c r="BC57" i="205"/>
  <c r="BB57" i="205"/>
  <c r="BC56" i="205"/>
  <c r="BB56" i="205"/>
  <c r="BC55" i="205"/>
  <c r="BB55" i="205"/>
  <c r="BC54" i="205"/>
  <c r="BB54" i="205"/>
  <c r="BC53" i="205"/>
  <c r="BB53" i="205"/>
  <c r="BC52" i="205"/>
  <c r="BB52" i="205"/>
  <c r="BC51" i="205"/>
  <c r="BB51" i="205"/>
  <c r="BC50" i="205"/>
  <c r="BB50" i="205"/>
  <c r="BC49" i="205"/>
  <c r="BB49" i="205"/>
  <c r="BC48" i="205"/>
  <c r="BB48" i="205"/>
  <c r="BC47" i="205"/>
  <c r="BB47" i="205"/>
  <c r="BC46" i="205"/>
  <c r="BB46" i="205"/>
  <c r="BC45" i="205"/>
  <c r="BB45" i="205"/>
  <c r="BC44" i="205"/>
  <c r="BB44" i="205"/>
  <c r="BC43" i="205"/>
  <c r="BB43" i="205"/>
  <c r="BC42" i="205"/>
  <c r="BB42" i="205"/>
  <c r="BC41" i="205"/>
  <c r="BB41" i="205"/>
  <c r="BC40" i="205"/>
  <c r="BB40" i="205"/>
  <c r="BC39" i="205"/>
  <c r="BB39" i="205"/>
  <c r="BC38" i="205"/>
  <c r="BB38" i="205"/>
  <c r="BC37" i="205"/>
  <c r="BB37" i="205"/>
  <c r="BC36" i="205"/>
  <c r="BB36" i="205"/>
  <c r="BC35" i="205"/>
  <c r="BB35" i="205"/>
  <c r="BC34" i="205"/>
  <c r="BB34" i="205"/>
  <c r="BC33" i="205"/>
  <c r="BB33" i="205"/>
  <c r="BC32" i="205"/>
  <c r="BB32" i="205"/>
  <c r="BC31" i="205"/>
  <c r="BB31" i="205"/>
  <c r="BC30" i="205"/>
  <c r="BB30" i="205"/>
  <c r="BC29" i="205"/>
  <c r="BB29" i="205"/>
  <c r="BC28" i="205"/>
  <c r="BB28" i="205"/>
  <c r="BC27" i="205"/>
  <c r="BB27" i="205"/>
  <c r="BC26" i="205"/>
  <c r="BB26" i="205"/>
  <c r="BC25" i="205"/>
  <c r="BB25" i="205"/>
  <c r="BC24" i="205"/>
  <c r="BB24" i="205"/>
  <c r="BC23" i="205"/>
  <c r="BB23" i="205"/>
  <c r="BC22" i="205"/>
  <c r="BB22" i="205"/>
  <c r="BC21" i="205"/>
  <c r="BB21" i="205"/>
  <c r="BC20" i="205"/>
  <c r="BB20" i="205"/>
  <c r="BC19" i="205"/>
  <c r="BB19" i="205"/>
  <c r="BC18" i="205"/>
  <c r="BB18" i="205"/>
  <c r="BC17" i="205"/>
  <c r="BB17" i="205"/>
  <c r="BC16" i="205"/>
  <c r="BB16" i="205"/>
  <c r="BC15" i="205"/>
  <c r="BB15" i="205"/>
  <c r="BC14" i="205"/>
  <c r="BB14" i="205"/>
  <c r="BC13" i="205"/>
  <c r="BB13" i="205"/>
  <c r="BC12" i="205"/>
  <c r="BB12" i="205"/>
  <c r="BC11" i="205"/>
  <c r="BB11" i="205"/>
  <c r="BC10" i="205"/>
  <c r="BB10" i="205"/>
  <c r="BC9" i="205"/>
  <c r="BB9" i="205"/>
  <c r="BC8" i="205"/>
  <c r="BB8" i="205"/>
  <c r="BC7" i="205"/>
  <c r="BB7" i="205"/>
  <c r="DX189" i="201"/>
  <c r="DX190" i="201" s="1"/>
  <c r="DT189" i="201"/>
  <c r="DP189" i="201"/>
  <c r="DL189" i="201"/>
  <c r="DH189" i="201"/>
  <c r="DD189" i="201"/>
  <c r="CZ189" i="201"/>
  <c r="CV189" i="201"/>
  <c r="CR189" i="201"/>
  <c r="CN189" i="201"/>
  <c r="CJ189" i="201"/>
  <c r="CF189" i="201"/>
  <c r="CB189" i="201"/>
  <c r="BX189" i="201"/>
  <c r="BT189" i="201"/>
  <c r="BP189" i="201"/>
  <c r="BL189" i="201"/>
  <c r="BH189" i="201"/>
  <c r="BD189" i="201"/>
  <c r="AZ189" i="201"/>
  <c r="AV189" i="201"/>
  <c r="AR189" i="201"/>
  <c r="AN189" i="201"/>
  <c r="AJ189" i="201"/>
  <c r="AF189" i="201"/>
  <c r="AB189" i="201"/>
  <c r="X189" i="201"/>
  <c r="P189" i="201"/>
  <c r="L189" i="201"/>
  <c r="L190" i="201" s="1"/>
  <c r="H189" i="201"/>
  <c r="H190" i="201" s="1"/>
  <c r="DT188" i="201"/>
  <c r="DP188" i="201"/>
  <c r="DL188" i="201"/>
  <c r="DH188" i="201"/>
  <c r="DD188" i="201"/>
  <c r="CZ188" i="201"/>
  <c r="CV188" i="201"/>
  <c r="CR188" i="201"/>
  <c r="CN188" i="201"/>
  <c r="CJ188" i="201"/>
  <c r="CF188" i="201"/>
  <c r="CB188" i="201"/>
  <c r="BX188" i="201"/>
  <c r="BT188" i="201"/>
  <c r="BP188" i="201"/>
  <c r="BL188" i="201"/>
  <c r="BH188" i="201"/>
  <c r="BD188" i="201"/>
  <c r="AZ188" i="201"/>
  <c r="AV188" i="201"/>
  <c r="AR188" i="201"/>
  <c r="AN188" i="201"/>
  <c r="AJ188" i="201"/>
  <c r="AF188" i="201"/>
  <c r="AB188" i="201"/>
  <c r="X188" i="201"/>
  <c r="P188" i="201"/>
  <c r="EB187" i="201"/>
  <c r="EB186" i="201"/>
  <c r="EB185" i="201"/>
  <c r="EB184" i="201"/>
  <c r="EB183" i="201"/>
  <c r="EB182" i="201"/>
  <c r="EB181" i="201"/>
  <c r="EB173" i="201"/>
  <c r="EB172" i="201"/>
  <c r="EB171" i="201"/>
  <c r="DX169" i="201"/>
  <c r="DT169" i="201"/>
  <c r="DP169" i="201"/>
  <c r="DL169" i="201"/>
  <c r="DH169" i="201"/>
  <c r="DD169" i="201"/>
  <c r="CZ169" i="201"/>
  <c r="CV169" i="201"/>
  <c r="CR169" i="201"/>
  <c r="CN169" i="201"/>
  <c r="CJ169" i="201"/>
  <c r="CF169" i="201"/>
  <c r="CB169" i="201"/>
  <c r="BX169" i="201"/>
  <c r="BT169" i="201"/>
  <c r="BP169" i="201"/>
  <c r="BL169" i="201"/>
  <c r="BH169" i="201"/>
  <c r="BD169" i="201"/>
  <c r="AZ169" i="201"/>
  <c r="AV169" i="201"/>
  <c r="AR169" i="201"/>
  <c r="AN169" i="201"/>
  <c r="AJ169" i="201"/>
  <c r="AF169" i="201"/>
  <c r="AB169" i="201"/>
  <c r="X169" i="201"/>
  <c r="T169" i="201"/>
  <c r="P169" i="201"/>
  <c r="L169" i="201"/>
  <c r="EB168" i="201"/>
  <c r="EB167" i="201"/>
  <c r="EB165" i="201"/>
  <c r="EB164" i="201"/>
  <c r="DX163" i="201"/>
  <c r="DT163" i="201"/>
  <c r="DP163" i="201"/>
  <c r="DL163" i="201"/>
  <c r="DH163" i="201"/>
  <c r="DD163" i="201"/>
  <c r="CZ163" i="201"/>
  <c r="CV163" i="201"/>
  <c r="CR163" i="201"/>
  <c r="CN163" i="201"/>
  <c r="CJ163" i="201"/>
  <c r="CF163" i="201"/>
  <c r="CB163" i="201"/>
  <c r="BX163" i="201"/>
  <c r="BT163" i="201"/>
  <c r="BP163" i="201"/>
  <c r="BL163" i="201"/>
  <c r="BH163" i="201"/>
  <c r="BD163" i="201"/>
  <c r="AZ163" i="201"/>
  <c r="AV163" i="201"/>
  <c r="AR163" i="201"/>
  <c r="AN163" i="201"/>
  <c r="AJ163" i="201"/>
  <c r="AF163" i="201"/>
  <c r="AB163" i="201"/>
  <c r="X163" i="201"/>
  <c r="T163" i="201"/>
  <c r="P163" i="201"/>
  <c r="L163" i="201"/>
  <c r="H163" i="201"/>
  <c r="EB154" i="201"/>
  <c r="EB153" i="201"/>
  <c r="EB152" i="201"/>
  <c r="EB151" i="201"/>
  <c r="EB150" i="201"/>
  <c r="EB149" i="201"/>
  <c r="H148" i="201"/>
  <c r="H146" i="201"/>
  <c r="H145" i="201"/>
  <c r="H144" i="201"/>
  <c r="H143" i="201"/>
  <c r="EB141" i="201"/>
  <c r="EB140" i="201"/>
  <c r="EB139" i="201"/>
  <c r="EB138" i="201"/>
  <c r="EB137" i="201"/>
  <c r="EB136" i="201"/>
  <c r="DX135" i="201"/>
  <c r="DT135" i="201"/>
  <c r="DP135" i="201"/>
  <c r="DL135" i="201"/>
  <c r="DH135" i="201"/>
  <c r="DD135" i="201"/>
  <c r="CZ135" i="201"/>
  <c r="CV135" i="201"/>
  <c r="CR135" i="201"/>
  <c r="CN135" i="201"/>
  <c r="CJ135" i="201"/>
  <c r="CF135" i="201"/>
  <c r="CB135" i="201"/>
  <c r="BX135" i="201"/>
  <c r="BT135" i="201"/>
  <c r="BP135" i="201"/>
  <c r="BL135" i="201"/>
  <c r="BH135" i="201"/>
  <c r="BD135" i="201"/>
  <c r="AZ135" i="201"/>
  <c r="AV135" i="201"/>
  <c r="AR135" i="201"/>
  <c r="AN135" i="201"/>
  <c r="AJ135" i="201"/>
  <c r="AF135" i="201"/>
  <c r="AB135" i="201"/>
  <c r="X135" i="201"/>
  <c r="T135" i="201"/>
  <c r="P135" i="201"/>
  <c r="L135" i="201"/>
  <c r="H135" i="201"/>
  <c r="EB134" i="201"/>
  <c r="EB132" i="201"/>
  <c r="EB130" i="201"/>
  <c r="EB129" i="201"/>
  <c r="DX128" i="201"/>
  <c r="DT128" i="201"/>
  <c r="DP128" i="201"/>
  <c r="DL128" i="201"/>
  <c r="DH128" i="201"/>
  <c r="DD128" i="201"/>
  <c r="CZ128" i="201"/>
  <c r="CV128" i="201"/>
  <c r="CR128" i="201"/>
  <c r="CN128" i="201"/>
  <c r="CJ128" i="201"/>
  <c r="CF128" i="201"/>
  <c r="CB128" i="201"/>
  <c r="BX128" i="201"/>
  <c r="BT128" i="201"/>
  <c r="BP128" i="201"/>
  <c r="BL128" i="201"/>
  <c r="BH128" i="201"/>
  <c r="BD128" i="201"/>
  <c r="AZ128" i="201"/>
  <c r="AV128" i="201"/>
  <c r="AR128" i="201"/>
  <c r="AN128" i="201"/>
  <c r="AJ128" i="201"/>
  <c r="AF128" i="201"/>
  <c r="AB128" i="201"/>
  <c r="X128" i="201"/>
  <c r="T128" i="201"/>
  <c r="P128" i="201"/>
  <c r="L128" i="201"/>
  <c r="H128" i="201"/>
  <c r="EB120" i="201"/>
  <c r="EB117" i="201"/>
  <c r="EB102" i="201"/>
  <c r="EB101" i="201"/>
  <c r="EB96" i="201"/>
  <c r="EB95" i="201"/>
  <c r="DX94" i="201"/>
  <c r="DX93" i="201" s="1"/>
  <c r="DT94" i="201"/>
  <c r="DT93" i="201" s="1"/>
  <c r="DP94" i="201"/>
  <c r="DP93" i="201" s="1"/>
  <c r="DL94" i="201"/>
  <c r="DL93" i="201" s="1"/>
  <c r="DH94" i="201"/>
  <c r="DH93" i="201" s="1"/>
  <c r="DD94" i="201"/>
  <c r="DD93" i="201" s="1"/>
  <c r="CZ94" i="201"/>
  <c r="CZ93" i="201" s="1"/>
  <c r="CV94" i="201"/>
  <c r="CV93" i="201" s="1"/>
  <c r="CR94" i="201"/>
  <c r="CR93" i="201" s="1"/>
  <c r="CN94" i="201"/>
  <c r="CN93" i="201" s="1"/>
  <c r="CJ94" i="201"/>
  <c r="CJ93" i="201" s="1"/>
  <c r="CF94" i="201"/>
  <c r="CF93" i="201" s="1"/>
  <c r="CB94" i="201"/>
  <c r="CB93" i="201" s="1"/>
  <c r="BX94" i="201"/>
  <c r="BX93" i="201" s="1"/>
  <c r="BT94" i="201"/>
  <c r="BT93" i="201" s="1"/>
  <c r="BP94" i="201"/>
  <c r="BP93" i="201" s="1"/>
  <c r="BL94" i="201"/>
  <c r="BL93" i="201" s="1"/>
  <c r="BH94" i="201"/>
  <c r="BH93" i="201" s="1"/>
  <c r="BD94" i="201"/>
  <c r="BD93" i="201" s="1"/>
  <c r="AZ94" i="201"/>
  <c r="AZ93" i="201" s="1"/>
  <c r="AV94" i="201"/>
  <c r="AV93" i="201" s="1"/>
  <c r="AR94" i="201"/>
  <c r="AR93" i="201" s="1"/>
  <c r="AN94" i="201"/>
  <c r="AN93" i="201" s="1"/>
  <c r="AJ94" i="201"/>
  <c r="AJ93" i="201" s="1"/>
  <c r="AF94" i="201"/>
  <c r="AF93" i="201" s="1"/>
  <c r="AB94" i="201"/>
  <c r="AB93" i="201" s="1"/>
  <c r="X94" i="201"/>
  <c r="X93" i="201" s="1"/>
  <c r="T94" i="201"/>
  <c r="T93" i="201" s="1"/>
  <c r="P94" i="201"/>
  <c r="P93" i="201" s="1"/>
  <c r="L94" i="201"/>
  <c r="L93" i="201" s="1"/>
  <c r="H94" i="201"/>
  <c r="H93" i="201" s="1"/>
  <c r="EB90" i="201"/>
  <c r="EB88" i="201"/>
  <c r="H7" i="218" s="1"/>
  <c r="D4" i="218" s="1"/>
  <c r="E3" i="218" s="1"/>
  <c r="D1" i="218" s="1"/>
  <c r="EB87" i="201"/>
  <c r="H7" i="217" s="1"/>
  <c r="D4" i="217" s="1"/>
  <c r="E3" i="217" s="1"/>
  <c r="D1" i="217" s="1"/>
  <c r="EB86" i="201"/>
  <c r="J11" i="216" s="1"/>
  <c r="E8" i="216" s="1"/>
  <c r="F7" i="216" s="1"/>
  <c r="E1" i="216" s="1"/>
  <c r="EB85" i="201"/>
  <c r="J11" i="215" s="1"/>
  <c r="E8" i="215" s="1"/>
  <c r="F7" i="215" s="1"/>
  <c r="E1" i="215" s="1"/>
  <c r="EB84" i="201"/>
  <c r="N7" i="214" s="1"/>
  <c r="DX83" i="201"/>
  <c r="DT83" i="201"/>
  <c r="DP83" i="201"/>
  <c r="DL83" i="201"/>
  <c r="DH83" i="201"/>
  <c r="DD83" i="201"/>
  <c r="CZ83" i="201"/>
  <c r="CV83" i="201"/>
  <c r="CR83" i="201"/>
  <c r="CN83" i="201"/>
  <c r="CJ83" i="201"/>
  <c r="CF83" i="201"/>
  <c r="CB83" i="201"/>
  <c r="BX83" i="201"/>
  <c r="BT83" i="201"/>
  <c r="BP83" i="201"/>
  <c r="BL83" i="201"/>
  <c r="BH83" i="201"/>
  <c r="BD83" i="201"/>
  <c r="AZ83" i="201"/>
  <c r="AV83" i="201"/>
  <c r="AR83" i="201"/>
  <c r="AN83" i="201"/>
  <c r="AJ83" i="201"/>
  <c r="AF83" i="201"/>
  <c r="AB83" i="201"/>
  <c r="X83" i="201"/>
  <c r="T83" i="201"/>
  <c r="P83" i="201"/>
  <c r="L83" i="201"/>
  <c r="H83" i="201"/>
  <c r="EB82" i="201"/>
  <c r="EB81" i="201"/>
  <c r="DX80" i="201"/>
  <c r="DT80" i="201"/>
  <c r="DP80" i="201"/>
  <c r="DL80" i="201"/>
  <c r="DH80" i="201"/>
  <c r="DD80" i="201"/>
  <c r="CZ80" i="201"/>
  <c r="CV80" i="201"/>
  <c r="CR80" i="201"/>
  <c r="CN80" i="201"/>
  <c r="CJ80" i="201"/>
  <c r="CF80" i="201"/>
  <c r="CB80" i="201"/>
  <c r="BX80" i="201"/>
  <c r="BT80" i="201"/>
  <c r="BP80" i="201"/>
  <c r="BL80" i="201"/>
  <c r="BH80" i="201"/>
  <c r="BD80" i="201"/>
  <c r="AZ80" i="201"/>
  <c r="AV80" i="201"/>
  <c r="AR80" i="201"/>
  <c r="AN80" i="201"/>
  <c r="AJ80" i="201"/>
  <c r="AF80" i="201"/>
  <c r="AB80" i="201"/>
  <c r="X80" i="201"/>
  <c r="T80" i="201"/>
  <c r="P80" i="201"/>
  <c r="L80" i="201"/>
  <c r="H80" i="201"/>
  <c r="EB69" i="201"/>
  <c r="EB68" i="201"/>
  <c r="EB67" i="201"/>
  <c r="EB66" i="201"/>
  <c r="EB65" i="201"/>
  <c r="EB59" i="201"/>
  <c r="EB57" i="201"/>
  <c r="EB56" i="201"/>
  <c r="EB55" i="201"/>
  <c r="EB54" i="201"/>
  <c r="EB53" i="201"/>
  <c r="EB52" i="201"/>
  <c r="EB51" i="201"/>
  <c r="EB50" i="201"/>
  <c r="EB49" i="201"/>
  <c r="DX48" i="201"/>
  <c r="DT48" i="201"/>
  <c r="DT47" i="201" s="1"/>
  <c r="DP48" i="201"/>
  <c r="DL48" i="201"/>
  <c r="DH48" i="201"/>
  <c r="DD48" i="201"/>
  <c r="CZ48" i="201"/>
  <c r="CV48" i="201"/>
  <c r="CV47" i="201" s="1"/>
  <c r="CR48" i="201"/>
  <c r="CR47" i="201" s="1"/>
  <c r="CN48" i="201"/>
  <c r="CN47" i="201" s="1"/>
  <c r="CJ48" i="201"/>
  <c r="CF48" i="201"/>
  <c r="CB48" i="201"/>
  <c r="BX48" i="201"/>
  <c r="BT48" i="201"/>
  <c r="BP48" i="201"/>
  <c r="BL48" i="201"/>
  <c r="BL47" i="201" s="1"/>
  <c r="BH48" i="201"/>
  <c r="BH47" i="201" s="1"/>
  <c r="BD48" i="201"/>
  <c r="AZ48" i="201"/>
  <c r="AV48" i="201"/>
  <c r="AR48" i="201"/>
  <c r="AN48" i="201"/>
  <c r="AJ48" i="201"/>
  <c r="AF48" i="201"/>
  <c r="AF47" i="201" s="1"/>
  <c r="AB48" i="201"/>
  <c r="X48" i="201"/>
  <c r="T48" i="201"/>
  <c r="P48" i="201"/>
  <c r="L48" i="201"/>
  <c r="H48" i="201"/>
  <c r="EB46" i="201"/>
  <c r="EB45" i="201"/>
  <c r="K7" i="222" s="1"/>
  <c r="E4" i="222" s="1"/>
  <c r="F3" i="222" s="1"/>
  <c r="D1" i="222" s="1"/>
  <c r="EB44" i="201"/>
  <c r="EB43" i="201"/>
  <c r="J7" i="221" s="1"/>
  <c r="E4" i="221" s="1"/>
  <c r="F3" i="221" s="1"/>
  <c r="D1" i="221" s="1"/>
  <c r="DX42" i="201"/>
  <c r="DT42" i="201"/>
  <c r="DP42" i="201"/>
  <c r="DL42" i="201"/>
  <c r="DH42" i="201"/>
  <c r="DD42" i="201"/>
  <c r="CZ42" i="201"/>
  <c r="CV42" i="201"/>
  <c r="CR42" i="201"/>
  <c r="CN42" i="201"/>
  <c r="CJ42" i="201"/>
  <c r="CF42" i="201"/>
  <c r="CB42" i="201"/>
  <c r="BX42" i="201"/>
  <c r="BT42" i="201"/>
  <c r="BP42" i="201"/>
  <c r="BL42" i="201"/>
  <c r="BH42" i="201"/>
  <c r="BD42" i="201"/>
  <c r="AZ42" i="201"/>
  <c r="AV42" i="201"/>
  <c r="AR42" i="201"/>
  <c r="AN42" i="201"/>
  <c r="AJ42" i="201"/>
  <c r="AF42" i="201"/>
  <c r="AB42" i="201"/>
  <c r="X42" i="201"/>
  <c r="T42" i="201"/>
  <c r="P42" i="201"/>
  <c r="L42" i="201"/>
  <c r="H42" i="201"/>
  <c r="EB35" i="201"/>
  <c r="EB34" i="201"/>
  <c r="EB33" i="201"/>
  <c r="DX32" i="201"/>
  <c r="DT32" i="201"/>
  <c r="DP32" i="201"/>
  <c r="DL32" i="201"/>
  <c r="DH32" i="201"/>
  <c r="DD32" i="201"/>
  <c r="CZ32" i="201"/>
  <c r="CV32" i="201"/>
  <c r="CR32" i="201"/>
  <c r="CN32" i="201"/>
  <c r="CJ32" i="201"/>
  <c r="CF32" i="201"/>
  <c r="CB32" i="201"/>
  <c r="BX32" i="201"/>
  <c r="BT32" i="201"/>
  <c r="BP32" i="201"/>
  <c r="BL32" i="201"/>
  <c r="BH32" i="201"/>
  <c r="BD32" i="201"/>
  <c r="AZ32" i="201"/>
  <c r="AV32" i="201"/>
  <c r="AR32" i="201"/>
  <c r="AN32" i="201"/>
  <c r="AJ32" i="201"/>
  <c r="AF32" i="201"/>
  <c r="AB32" i="201"/>
  <c r="X32" i="201"/>
  <c r="T32" i="201"/>
  <c r="P32" i="201"/>
  <c r="L32" i="201"/>
  <c r="H32" i="201"/>
  <c r="EB31" i="201"/>
  <c r="EB30" i="201"/>
  <c r="DX29" i="201"/>
  <c r="DT29" i="201"/>
  <c r="DP29" i="201"/>
  <c r="DL29" i="201"/>
  <c r="DH29" i="201"/>
  <c r="DD29" i="201"/>
  <c r="CZ29" i="201"/>
  <c r="CV29" i="201"/>
  <c r="CR29" i="201"/>
  <c r="CN29" i="201"/>
  <c r="CJ29" i="201"/>
  <c r="CF29" i="201"/>
  <c r="CB29" i="201"/>
  <c r="BX29" i="201"/>
  <c r="BT29" i="201"/>
  <c r="BP29" i="201"/>
  <c r="BL29" i="201"/>
  <c r="BH29" i="201"/>
  <c r="BD29" i="201"/>
  <c r="AZ29" i="201"/>
  <c r="AV29" i="201"/>
  <c r="AR29" i="201"/>
  <c r="AN29" i="201"/>
  <c r="AJ29" i="201"/>
  <c r="AF29" i="201"/>
  <c r="AB29" i="201"/>
  <c r="X29" i="201"/>
  <c r="T29" i="201"/>
  <c r="P29" i="201"/>
  <c r="H29" i="201"/>
  <c r="EB28" i="201"/>
  <c r="EB27" i="201"/>
  <c r="EB23" i="201"/>
  <c r="EB22" i="201"/>
  <c r="H15" i="201"/>
  <c r="L15" i="201" s="1"/>
  <c r="ED10" i="201"/>
  <c r="N3" i="201" s="1"/>
  <c r="J10" i="201"/>
  <c r="H169" i="201" s="1"/>
  <c r="DZ6" i="201"/>
  <c r="DX17" i="201" s="1"/>
  <c r="DV6" i="201"/>
  <c r="DT17" i="201" s="1"/>
  <c r="DT133" i="201" s="1"/>
  <c r="DR6" i="201"/>
  <c r="DP17" i="201" s="1"/>
  <c r="DN6" i="201"/>
  <c r="DL17" i="201" s="1"/>
  <c r="DL143" i="201" s="1"/>
  <c r="DJ6" i="201"/>
  <c r="DH17" i="201" s="1"/>
  <c r="DH148" i="201" s="1"/>
  <c r="DF6" i="201"/>
  <c r="DD17" i="201" s="1"/>
  <c r="DD133" i="201" s="1"/>
  <c r="DB6" i="201"/>
  <c r="CZ17" i="201" s="1"/>
  <c r="CZ40" i="201" s="1"/>
  <c r="CX6" i="201"/>
  <c r="CV17" i="201" s="1"/>
  <c r="CV133" i="201" s="1"/>
  <c r="CT6" i="201"/>
  <c r="CR17" i="201" s="1"/>
  <c r="CP6" i="201"/>
  <c r="CN17" i="201" s="1"/>
  <c r="CN133" i="201" s="1"/>
  <c r="CL6" i="201"/>
  <c r="CJ17" i="201" s="1"/>
  <c r="CH6" i="201"/>
  <c r="CF17" i="201" s="1"/>
  <c r="CF145" i="201" s="1"/>
  <c r="CD6" i="201"/>
  <c r="CB17" i="201" s="1"/>
  <c r="CB148" i="201" s="1"/>
  <c r="BZ6" i="201"/>
  <c r="BX17" i="201" s="1"/>
  <c r="BX133" i="201" s="1"/>
  <c r="BV6" i="201"/>
  <c r="BT17" i="201" s="1"/>
  <c r="BR6" i="201"/>
  <c r="BP17" i="201" s="1"/>
  <c r="BN6" i="201"/>
  <c r="BL17" i="201" s="1"/>
  <c r="BJ6" i="201"/>
  <c r="BH17" i="201" s="1"/>
  <c r="BH133" i="201" s="1"/>
  <c r="BF6" i="201"/>
  <c r="BD17" i="201" s="1"/>
  <c r="BB6" i="201"/>
  <c r="AZ17" i="201" s="1"/>
  <c r="AZ133" i="201" s="1"/>
  <c r="AX6" i="201"/>
  <c r="AV17" i="201" s="1"/>
  <c r="AT6" i="201"/>
  <c r="AR17" i="201" s="1"/>
  <c r="AR133" i="201" s="1"/>
  <c r="AP6" i="201"/>
  <c r="AN17" i="201" s="1"/>
  <c r="AN41" i="201" s="1"/>
  <c r="AL6" i="201"/>
  <c r="AJ17" i="201" s="1"/>
  <c r="AJ133" i="201" s="1"/>
  <c r="AH6" i="201"/>
  <c r="AF17" i="201" s="1"/>
  <c r="AD6" i="201"/>
  <c r="AB17" i="201" s="1"/>
  <c r="AB133" i="201" s="1"/>
  <c r="Z6" i="201"/>
  <c r="X17" i="201" s="1"/>
  <c r="V6" i="201"/>
  <c r="T17" i="201" s="1"/>
  <c r="R6" i="201"/>
  <c r="P17" i="201" s="1"/>
  <c r="N6" i="201"/>
  <c r="L17" i="201" s="1"/>
  <c r="J4" i="201"/>
  <c r="AA233" i="137"/>
  <c r="Z233" i="137"/>
  <c r="Y233" i="137"/>
  <c r="X233" i="137"/>
  <c r="G233" i="137"/>
  <c r="AO232" i="137"/>
  <c r="AG232" i="137"/>
  <c r="AF232" i="137"/>
  <c r="AT231" i="137"/>
  <c r="AS231" i="137"/>
  <c r="AR231" i="137"/>
  <c r="AQ231" i="137"/>
  <c r="AP231" i="137"/>
  <c r="AO231" i="137"/>
  <c r="AG231" i="137"/>
  <c r="AF231" i="137"/>
  <c r="AT230" i="137"/>
  <c r="AS230" i="137"/>
  <c r="AR230" i="137"/>
  <c r="AQ230" i="137"/>
  <c r="AP230" i="137"/>
  <c r="AO230" i="137"/>
  <c r="AG230" i="137"/>
  <c r="AF230" i="137"/>
  <c r="AT229" i="137"/>
  <c r="AS229" i="137"/>
  <c r="AR229" i="137"/>
  <c r="AQ229" i="137"/>
  <c r="AP229" i="137"/>
  <c r="AO229" i="137"/>
  <c r="AG229" i="137"/>
  <c r="AF229" i="137"/>
  <c r="AT228" i="137"/>
  <c r="AS228" i="137"/>
  <c r="AR228" i="137"/>
  <c r="AQ228" i="137"/>
  <c r="AP228" i="137"/>
  <c r="AO228" i="137"/>
  <c r="AG228" i="137"/>
  <c r="AF228" i="137"/>
  <c r="AT227" i="137"/>
  <c r="AS227" i="137"/>
  <c r="AR227" i="137"/>
  <c r="AQ227" i="137"/>
  <c r="AP227" i="137"/>
  <c r="AO227" i="137"/>
  <c r="AG227" i="137"/>
  <c r="AF227" i="137"/>
  <c r="AT226" i="137"/>
  <c r="AS226" i="137"/>
  <c r="AR226" i="137"/>
  <c r="AQ226" i="137"/>
  <c r="AP226" i="137"/>
  <c r="AO226" i="137"/>
  <c r="AG226" i="137"/>
  <c r="AF226" i="137"/>
  <c r="AT225" i="137"/>
  <c r="AS225" i="137"/>
  <c r="AR225" i="137"/>
  <c r="AQ225" i="137"/>
  <c r="AP225" i="137"/>
  <c r="AO225" i="137"/>
  <c r="AG225" i="137"/>
  <c r="AF225" i="137"/>
  <c r="AT224" i="137"/>
  <c r="AS224" i="137"/>
  <c r="AR224" i="137"/>
  <c r="AQ224" i="137"/>
  <c r="AP224" i="137"/>
  <c r="AO224" i="137"/>
  <c r="AG224" i="137"/>
  <c r="AF224" i="137"/>
  <c r="AT223" i="137"/>
  <c r="AS223" i="137"/>
  <c r="AR223" i="137"/>
  <c r="AQ223" i="137"/>
  <c r="AP223" i="137"/>
  <c r="AO223" i="137"/>
  <c r="AG223" i="137"/>
  <c r="AF223" i="137"/>
  <c r="AT222" i="137"/>
  <c r="AS222" i="137"/>
  <c r="AR222" i="137"/>
  <c r="AQ222" i="137"/>
  <c r="AP222" i="137"/>
  <c r="AO222" i="137"/>
  <c r="AG222" i="137"/>
  <c r="AF222" i="137"/>
  <c r="AT221" i="137"/>
  <c r="AS221" i="137"/>
  <c r="AR221" i="137"/>
  <c r="AQ221" i="137"/>
  <c r="AP221" i="137"/>
  <c r="AO221" i="137"/>
  <c r="AG221" i="137"/>
  <c r="AF221" i="137"/>
  <c r="AT220" i="137"/>
  <c r="AS220" i="137"/>
  <c r="AR220" i="137"/>
  <c r="AQ220" i="137"/>
  <c r="AP220" i="137"/>
  <c r="AO220" i="137"/>
  <c r="AG220" i="137"/>
  <c r="AF220" i="137"/>
  <c r="AT219" i="137"/>
  <c r="AS219" i="137"/>
  <c r="AR219" i="137"/>
  <c r="AQ219" i="137"/>
  <c r="AP219" i="137"/>
  <c r="AO219" i="137"/>
  <c r="AG219" i="137"/>
  <c r="AF219" i="137"/>
  <c r="AT218" i="137"/>
  <c r="AS218" i="137"/>
  <c r="AR218" i="137"/>
  <c r="AQ218" i="137"/>
  <c r="AP218" i="137"/>
  <c r="AO218" i="137"/>
  <c r="AG218" i="137"/>
  <c r="AF218" i="137"/>
  <c r="AT217" i="137"/>
  <c r="AS217" i="137"/>
  <c r="AR217" i="137"/>
  <c r="AQ217" i="137"/>
  <c r="AP217" i="137"/>
  <c r="AO217" i="137"/>
  <c r="AG217" i="137"/>
  <c r="AF217" i="137"/>
  <c r="AT216" i="137"/>
  <c r="AS216" i="137"/>
  <c r="AR216" i="137"/>
  <c r="AQ216" i="137"/>
  <c r="AP216" i="137"/>
  <c r="AO216" i="137"/>
  <c r="AG216" i="137"/>
  <c r="AF216" i="137"/>
  <c r="AT215" i="137"/>
  <c r="AS215" i="137"/>
  <c r="AR215" i="137"/>
  <c r="AQ215" i="137"/>
  <c r="AP215" i="137"/>
  <c r="AO215" i="137"/>
  <c r="AG215" i="137"/>
  <c r="AF215" i="137"/>
  <c r="AT214" i="137"/>
  <c r="AS214" i="137"/>
  <c r="AR214" i="137"/>
  <c r="AQ214" i="137"/>
  <c r="AP214" i="137"/>
  <c r="AO214" i="137"/>
  <c r="AG214" i="137"/>
  <c r="AF214" i="137"/>
  <c r="AT213" i="137"/>
  <c r="AS213" i="137"/>
  <c r="AR213" i="137"/>
  <c r="AQ213" i="137"/>
  <c r="AP213" i="137"/>
  <c r="AO213" i="137"/>
  <c r="AG213" i="137"/>
  <c r="AF213" i="137"/>
  <c r="AT212" i="137"/>
  <c r="AS212" i="137"/>
  <c r="AR212" i="137"/>
  <c r="AQ212" i="137"/>
  <c r="AP212" i="137"/>
  <c r="AO212" i="137"/>
  <c r="AG212" i="137"/>
  <c r="AF212" i="137"/>
  <c r="AT211" i="137"/>
  <c r="AS211" i="137"/>
  <c r="AR211" i="137"/>
  <c r="AQ211" i="137"/>
  <c r="AP211" i="137"/>
  <c r="AO211" i="137"/>
  <c r="AG211" i="137"/>
  <c r="AF211" i="137"/>
  <c r="AT210" i="137"/>
  <c r="AS210" i="137"/>
  <c r="AR210" i="137"/>
  <c r="AQ210" i="137"/>
  <c r="AP210" i="137"/>
  <c r="AO210" i="137"/>
  <c r="AG210" i="137"/>
  <c r="AF210" i="137"/>
  <c r="AT209" i="137"/>
  <c r="AS209" i="137"/>
  <c r="AR209" i="137"/>
  <c r="AQ209" i="137"/>
  <c r="AP209" i="137"/>
  <c r="AO209" i="137"/>
  <c r="AG209" i="137"/>
  <c r="AF209" i="137"/>
  <c r="AT208" i="137"/>
  <c r="AS208" i="137"/>
  <c r="AR208" i="137"/>
  <c r="AQ208" i="137"/>
  <c r="AP208" i="137"/>
  <c r="AO208" i="137"/>
  <c r="AG208" i="137"/>
  <c r="AF208" i="137"/>
  <c r="AT207" i="137"/>
  <c r="AS207" i="137"/>
  <c r="AR207" i="137"/>
  <c r="AQ207" i="137"/>
  <c r="AP207" i="137"/>
  <c r="AO207" i="137"/>
  <c r="AG207" i="137"/>
  <c r="AF207" i="137"/>
  <c r="AT206" i="137"/>
  <c r="AS206" i="137"/>
  <c r="AR206" i="137"/>
  <c r="AQ206" i="137"/>
  <c r="AP206" i="137"/>
  <c r="AO206" i="137"/>
  <c r="AG206" i="137"/>
  <c r="AF206" i="137"/>
  <c r="AT205" i="137"/>
  <c r="AS205" i="137"/>
  <c r="AR205" i="137"/>
  <c r="AQ205" i="137"/>
  <c r="AP205" i="137"/>
  <c r="AO205" i="137"/>
  <c r="AG205" i="137"/>
  <c r="AF205" i="137"/>
  <c r="AT204" i="137"/>
  <c r="AS204" i="137"/>
  <c r="AR204" i="137"/>
  <c r="AQ204" i="137"/>
  <c r="AP204" i="137"/>
  <c r="AO204" i="137"/>
  <c r="AG204" i="137"/>
  <c r="AF204" i="137"/>
  <c r="AT203" i="137"/>
  <c r="AS203" i="137"/>
  <c r="AR203" i="137"/>
  <c r="AQ203" i="137"/>
  <c r="AP203" i="137"/>
  <c r="AO203" i="137"/>
  <c r="AG203" i="137"/>
  <c r="AF203" i="137"/>
  <c r="AT202" i="137"/>
  <c r="AS202" i="137"/>
  <c r="AR202" i="137"/>
  <c r="AQ202" i="137"/>
  <c r="AP202" i="137"/>
  <c r="AO202" i="137"/>
  <c r="AG202" i="137"/>
  <c r="AF202" i="137"/>
  <c r="AT201" i="137"/>
  <c r="AS201" i="137"/>
  <c r="AR201" i="137"/>
  <c r="AQ201" i="137"/>
  <c r="AP201" i="137"/>
  <c r="AO201" i="137"/>
  <c r="AG201" i="137"/>
  <c r="AF201" i="137"/>
  <c r="AT200" i="137"/>
  <c r="AS200" i="137"/>
  <c r="AR200" i="137"/>
  <c r="AQ200" i="137"/>
  <c r="AP200" i="137"/>
  <c r="AO200" i="137"/>
  <c r="AG200" i="137"/>
  <c r="AF200" i="137"/>
  <c r="AT199" i="137"/>
  <c r="AS199" i="137"/>
  <c r="AR199" i="137"/>
  <c r="AQ199" i="137"/>
  <c r="AP199" i="137"/>
  <c r="AO199" i="137"/>
  <c r="AG199" i="137"/>
  <c r="AF199" i="137"/>
  <c r="AT198" i="137"/>
  <c r="AS198" i="137"/>
  <c r="AR198" i="137"/>
  <c r="AQ198" i="137"/>
  <c r="AP198" i="137"/>
  <c r="AO198" i="137"/>
  <c r="AG198" i="137"/>
  <c r="AF198" i="137"/>
  <c r="AT197" i="137"/>
  <c r="AS197" i="137"/>
  <c r="AR197" i="137"/>
  <c r="AQ197" i="137"/>
  <c r="AP197" i="137"/>
  <c r="AO197" i="137"/>
  <c r="AG197" i="137"/>
  <c r="AF197" i="137"/>
  <c r="AT196" i="137"/>
  <c r="AS196" i="137"/>
  <c r="AR196" i="137"/>
  <c r="AQ196" i="137"/>
  <c r="AP196" i="137"/>
  <c r="AO196" i="137"/>
  <c r="AG196" i="137"/>
  <c r="AF196" i="137"/>
  <c r="AT195" i="137"/>
  <c r="AS195" i="137"/>
  <c r="AR195" i="137"/>
  <c r="AQ195" i="137"/>
  <c r="AP195" i="137"/>
  <c r="AO195" i="137"/>
  <c r="AG195" i="137"/>
  <c r="AF195" i="137"/>
  <c r="AT194" i="137"/>
  <c r="AS194" i="137"/>
  <c r="AR194" i="137"/>
  <c r="AQ194" i="137"/>
  <c r="AP194" i="137"/>
  <c r="AO194" i="137"/>
  <c r="AG194" i="137"/>
  <c r="AF194" i="137"/>
  <c r="AT193" i="137"/>
  <c r="AS193" i="137"/>
  <c r="AR193" i="137"/>
  <c r="AQ193" i="137"/>
  <c r="AP193" i="137"/>
  <c r="AO193" i="137"/>
  <c r="AG193" i="137"/>
  <c r="AF193" i="137"/>
  <c r="AT192" i="137"/>
  <c r="AS192" i="137"/>
  <c r="AR192" i="137"/>
  <c r="AQ192" i="137"/>
  <c r="AP192" i="137"/>
  <c r="AO192" i="137"/>
  <c r="AG192" i="137"/>
  <c r="AF192" i="137"/>
  <c r="AT191" i="137"/>
  <c r="AS191" i="137"/>
  <c r="AR191" i="137"/>
  <c r="AQ191" i="137"/>
  <c r="AP191" i="137"/>
  <c r="AO191" i="137"/>
  <c r="AG191" i="137"/>
  <c r="AF191" i="137"/>
  <c r="AT190" i="137"/>
  <c r="AS190" i="137"/>
  <c r="AR190" i="137"/>
  <c r="AQ190" i="137"/>
  <c r="AP190" i="137"/>
  <c r="AO190" i="137"/>
  <c r="AG190" i="137"/>
  <c r="AF190" i="137"/>
  <c r="AT189" i="137"/>
  <c r="AS189" i="137"/>
  <c r="AR189" i="137"/>
  <c r="AQ189" i="137"/>
  <c r="AP189" i="137"/>
  <c r="AO189" i="137"/>
  <c r="AG189" i="137"/>
  <c r="AF189" i="137"/>
  <c r="AT188" i="137"/>
  <c r="AS188" i="137"/>
  <c r="AR188" i="137"/>
  <c r="AQ188" i="137"/>
  <c r="AP188" i="137"/>
  <c r="AO188" i="137"/>
  <c r="AG188" i="137"/>
  <c r="AF188" i="137"/>
  <c r="AT187" i="137"/>
  <c r="AS187" i="137"/>
  <c r="AR187" i="137"/>
  <c r="AQ187" i="137"/>
  <c r="AP187" i="137"/>
  <c r="AO187" i="137"/>
  <c r="AG187" i="137"/>
  <c r="AF187" i="137"/>
  <c r="AT186" i="137"/>
  <c r="AS186" i="137"/>
  <c r="AR186" i="137"/>
  <c r="AQ186" i="137"/>
  <c r="AP186" i="137"/>
  <c r="AO186" i="137"/>
  <c r="AG186" i="137"/>
  <c r="AF186" i="137"/>
  <c r="AT185" i="137"/>
  <c r="AS185" i="137"/>
  <c r="AR185" i="137"/>
  <c r="AQ185" i="137"/>
  <c r="AP185" i="137"/>
  <c r="AO185" i="137"/>
  <c r="AG185" i="137"/>
  <c r="AF185" i="137"/>
  <c r="AO184" i="137"/>
  <c r="AG184" i="137"/>
  <c r="AF184" i="137"/>
  <c r="AO183" i="137"/>
  <c r="AG183" i="137"/>
  <c r="AF183" i="137"/>
  <c r="A183" i="137"/>
  <c r="AA182" i="137"/>
  <c r="Z182" i="137"/>
  <c r="Y182" i="137"/>
  <c r="X182" i="137"/>
  <c r="AT181" i="137"/>
  <c r="AS181" i="137"/>
  <c r="AR181" i="137"/>
  <c r="AQ181" i="137"/>
  <c r="AP181" i="137"/>
  <c r="AO181" i="137"/>
  <c r="AG181" i="137"/>
  <c r="AF181" i="137"/>
  <c r="C181" i="137"/>
  <c r="AT180" i="137"/>
  <c r="AS180" i="137"/>
  <c r="AR180" i="137"/>
  <c r="AQ180" i="137"/>
  <c r="AP180" i="137"/>
  <c r="AO180" i="137"/>
  <c r="AG180" i="137"/>
  <c r="AF180" i="137"/>
  <c r="C180" i="137"/>
  <c r="AT179" i="137"/>
  <c r="AS179" i="137"/>
  <c r="AR179" i="137"/>
  <c r="AQ179" i="137"/>
  <c r="AP179" i="137"/>
  <c r="AO179" i="137"/>
  <c r="AG179" i="137"/>
  <c r="AF179" i="137"/>
  <c r="C179" i="137"/>
  <c r="AT178" i="137"/>
  <c r="AS178" i="137"/>
  <c r="AR178" i="137"/>
  <c r="AQ178" i="137"/>
  <c r="AP178" i="137"/>
  <c r="AO178" i="137"/>
  <c r="AG178" i="137"/>
  <c r="AF178" i="137"/>
  <c r="C178" i="137"/>
  <c r="AT177" i="137"/>
  <c r="AS177" i="137"/>
  <c r="AR177" i="137"/>
  <c r="AQ177" i="137"/>
  <c r="AP177" i="137"/>
  <c r="AO177" i="137"/>
  <c r="AG177" i="137"/>
  <c r="AF177" i="137"/>
  <c r="C177" i="137"/>
  <c r="AT176" i="137"/>
  <c r="AS176" i="137"/>
  <c r="AR176" i="137"/>
  <c r="AQ176" i="137"/>
  <c r="AP176" i="137"/>
  <c r="AO176" i="137"/>
  <c r="AG176" i="137"/>
  <c r="AF176" i="137"/>
  <c r="C176" i="137"/>
  <c r="AT175" i="137"/>
  <c r="AS175" i="137"/>
  <c r="AR175" i="137"/>
  <c r="AQ175" i="137"/>
  <c r="AP175" i="137"/>
  <c r="AO175" i="137"/>
  <c r="AG175" i="137"/>
  <c r="AF175" i="137"/>
  <c r="C175" i="137"/>
  <c r="AT174" i="137"/>
  <c r="AS174" i="137"/>
  <c r="AR174" i="137"/>
  <c r="AQ174" i="137"/>
  <c r="AP174" i="137"/>
  <c r="AO174" i="137"/>
  <c r="AG174" i="137"/>
  <c r="AF174" i="137"/>
  <c r="C174" i="137"/>
  <c r="AT173" i="137"/>
  <c r="AS173" i="137"/>
  <c r="AR173" i="137"/>
  <c r="AQ173" i="137"/>
  <c r="AP173" i="137"/>
  <c r="AO173" i="137"/>
  <c r="AG173" i="137"/>
  <c r="AF173" i="137"/>
  <c r="C173" i="137"/>
  <c r="AT172" i="137"/>
  <c r="AS172" i="137"/>
  <c r="AR172" i="137"/>
  <c r="AQ172" i="137"/>
  <c r="AP172" i="137"/>
  <c r="AO172" i="137"/>
  <c r="AG172" i="137"/>
  <c r="AF172" i="137"/>
  <c r="C172" i="137"/>
  <c r="AT171" i="137"/>
  <c r="AS171" i="137"/>
  <c r="AR171" i="137"/>
  <c r="AQ171" i="137"/>
  <c r="AP171" i="137"/>
  <c r="AO171" i="137"/>
  <c r="AG171" i="137"/>
  <c r="AF171" i="137"/>
  <c r="C171" i="137"/>
  <c r="AT170" i="137"/>
  <c r="AS170" i="137"/>
  <c r="AR170" i="137"/>
  <c r="AQ170" i="137"/>
  <c r="AP170" i="137"/>
  <c r="AO170" i="137"/>
  <c r="AG170" i="137"/>
  <c r="AF170" i="137"/>
  <c r="C170" i="137"/>
  <c r="AT169" i="137"/>
  <c r="AS169" i="137"/>
  <c r="AR169" i="137"/>
  <c r="AQ169" i="137"/>
  <c r="AP169" i="137"/>
  <c r="AO169" i="137"/>
  <c r="AG169" i="137"/>
  <c r="AF169" i="137"/>
  <c r="C169" i="137"/>
  <c r="AT168" i="137"/>
  <c r="AS168" i="137"/>
  <c r="AR168" i="137"/>
  <c r="AQ168" i="137"/>
  <c r="AP168" i="137"/>
  <c r="AO168" i="137"/>
  <c r="AG168" i="137"/>
  <c r="AF168" i="137"/>
  <c r="C168" i="137"/>
  <c r="AT167" i="137"/>
  <c r="AS167" i="137"/>
  <c r="AR167" i="137"/>
  <c r="AQ167" i="137"/>
  <c r="AP167" i="137"/>
  <c r="AO167" i="137"/>
  <c r="AG167" i="137"/>
  <c r="AF167" i="137"/>
  <c r="C167" i="137"/>
  <c r="AT166" i="137"/>
  <c r="AS166" i="137"/>
  <c r="AR166" i="137"/>
  <c r="AQ166" i="137"/>
  <c r="AP166" i="137"/>
  <c r="AO166" i="137"/>
  <c r="AG166" i="137"/>
  <c r="AF166" i="137"/>
  <c r="C166" i="137"/>
  <c r="AT165" i="137"/>
  <c r="AS165" i="137"/>
  <c r="AR165" i="137"/>
  <c r="AQ165" i="137"/>
  <c r="AP165" i="137"/>
  <c r="AO165" i="137"/>
  <c r="AG165" i="137"/>
  <c r="AF165" i="137"/>
  <c r="C165" i="137"/>
  <c r="AT164" i="137"/>
  <c r="AS164" i="137"/>
  <c r="AR164" i="137"/>
  <c r="AQ164" i="137"/>
  <c r="AP164" i="137"/>
  <c r="AO164" i="137"/>
  <c r="AG164" i="137"/>
  <c r="AF164" i="137"/>
  <c r="C164" i="137"/>
  <c r="AT163" i="137"/>
  <c r="AS163" i="137"/>
  <c r="AR163" i="137"/>
  <c r="AQ163" i="137"/>
  <c r="AP163" i="137"/>
  <c r="AO163" i="137"/>
  <c r="AG163" i="137"/>
  <c r="AF163" i="137"/>
  <c r="C163" i="137"/>
  <c r="AT162" i="137"/>
  <c r="AS162" i="137"/>
  <c r="AR162" i="137"/>
  <c r="AQ162" i="137"/>
  <c r="AP162" i="137"/>
  <c r="AO162" i="137"/>
  <c r="AG162" i="137"/>
  <c r="AF162" i="137"/>
  <c r="C162" i="137"/>
  <c r="AT161" i="137"/>
  <c r="AS161" i="137"/>
  <c r="AR161" i="137"/>
  <c r="AQ161" i="137"/>
  <c r="AP161" i="137"/>
  <c r="AO161" i="137"/>
  <c r="AG161" i="137"/>
  <c r="AF161" i="137"/>
  <c r="C161" i="137"/>
  <c r="AT160" i="137"/>
  <c r="AS160" i="137"/>
  <c r="AR160" i="137"/>
  <c r="AQ160" i="137"/>
  <c r="AP160" i="137"/>
  <c r="AO160" i="137"/>
  <c r="AG160" i="137"/>
  <c r="AF160" i="137"/>
  <c r="C160" i="137"/>
  <c r="AT159" i="137"/>
  <c r="AS159" i="137"/>
  <c r="AR159" i="137"/>
  <c r="AQ159" i="137"/>
  <c r="AP159" i="137"/>
  <c r="AO159" i="137"/>
  <c r="AG159" i="137"/>
  <c r="AF159" i="137"/>
  <c r="C159" i="137"/>
  <c r="AT158" i="137"/>
  <c r="AS158" i="137"/>
  <c r="AR158" i="137"/>
  <c r="AQ158" i="137"/>
  <c r="AP158" i="137"/>
  <c r="AO158" i="137"/>
  <c r="AG158" i="137"/>
  <c r="AF158" i="137"/>
  <c r="C158" i="137"/>
  <c r="AT157" i="137"/>
  <c r="AS157" i="137"/>
  <c r="AR157" i="137"/>
  <c r="AQ157" i="137"/>
  <c r="AP157" i="137"/>
  <c r="AO157" i="137"/>
  <c r="AG157" i="137"/>
  <c r="AF157" i="137"/>
  <c r="C157" i="137"/>
  <c r="AT156" i="137"/>
  <c r="AS156" i="137"/>
  <c r="AR156" i="137"/>
  <c r="AQ156" i="137"/>
  <c r="AP156" i="137"/>
  <c r="AO156" i="137"/>
  <c r="AG156" i="137"/>
  <c r="AF156" i="137"/>
  <c r="C156" i="137"/>
  <c r="AT155" i="137"/>
  <c r="AS155" i="137"/>
  <c r="AR155" i="137"/>
  <c r="AQ155" i="137"/>
  <c r="AP155" i="137"/>
  <c r="AO155" i="137"/>
  <c r="AG155" i="137"/>
  <c r="AF155" i="137"/>
  <c r="C155" i="137"/>
  <c r="AT154" i="137"/>
  <c r="AS154" i="137"/>
  <c r="AR154" i="137"/>
  <c r="AQ154" i="137"/>
  <c r="AP154" i="137"/>
  <c r="AO154" i="137"/>
  <c r="AG154" i="137"/>
  <c r="AF154" i="137"/>
  <c r="C154" i="137"/>
  <c r="AT153" i="137"/>
  <c r="AS153" i="137"/>
  <c r="AR153" i="137"/>
  <c r="AQ153" i="137"/>
  <c r="AP153" i="137"/>
  <c r="AO153" i="137"/>
  <c r="AG153" i="137"/>
  <c r="AF153" i="137"/>
  <c r="C153" i="137"/>
  <c r="AT152" i="137"/>
  <c r="AS152" i="137"/>
  <c r="AR152" i="137"/>
  <c r="AQ152" i="137"/>
  <c r="AP152" i="137"/>
  <c r="AO152" i="137"/>
  <c r="AG152" i="137"/>
  <c r="AF152" i="137"/>
  <c r="C152" i="137"/>
  <c r="AT151" i="137"/>
  <c r="AS151" i="137"/>
  <c r="AR151" i="137"/>
  <c r="AQ151" i="137"/>
  <c r="AP151" i="137"/>
  <c r="AO151" i="137"/>
  <c r="AG151" i="137"/>
  <c r="AF151" i="137"/>
  <c r="C151" i="137"/>
  <c r="AT150" i="137"/>
  <c r="AS150" i="137"/>
  <c r="AR150" i="137"/>
  <c r="AQ150" i="137"/>
  <c r="AP150" i="137"/>
  <c r="AO150" i="137"/>
  <c r="AG150" i="137"/>
  <c r="AF150" i="137"/>
  <c r="C150" i="137"/>
  <c r="AT149" i="137"/>
  <c r="AS149" i="137"/>
  <c r="AR149" i="137"/>
  <c r="AQ149" i="137"/>
  <c r="AP149" i="137"/>
  <c r="AO149" i="137"/>
  <c r="AG149" i="137"/>
  <c r="AF149" i="137"/>
  <c r="C149" i="137"/>
  <c r="AT148" i="137"/>
  <c r="AS148" i="137"/>
  <c r="AR148" i="137"/>
  <c r="AQ148" i="137"/>
  <c r="AP148" i="137"/>
  <c r="AO148" i="137"/>
  <c r="AG148" i="137"/>
  <c r="AF148" i="137"/>
  <c r="C148" i="137"/>
  <c r="AT147" i="137"/>
  <c r="AS147" i="137"/>
  <c r="AR147" i="137"/>
  <c r="AQ147" i="137"/>
  <c r="AP147" i="137"/>
  <c r="AO147" i="137"/>
  <c r="AG147" i="137"/>
  <c r="AF147" i="137"/>
  <c r="C147" i="137"/>
  <c r="AT146" i="137"/>
  <c r="AS146" i="137"/>
  <c r="AR146" i="137"/>
  <c r="AQ146" i="137"/>
  <c r="AP146" i="137"/>
  <c r="AO146" i="137"/>
  <c r="AG146" i="137"/>
  <c r="AF146" i="137"/>
  <c r="C146" i="137"/>
  <c r="AT145" i="137"/>
  <c r="AS145" i="137"/>
  <c r="AR145" i="137"/>
  <c r="AQ145" i="137"/>
  <c r="AP145" i="137"/>
  <c r="AO145" i="137"/>
  <c r="AG145" i="137"/>
  <c r="AF145" i="137"/>
  <c r="C145" i="137"/>
  <c r="AT144" i="137"/>
  <c r="AS144" i="137"/>
  <c r="AR144" i="137"/>
  <c r="AQ144" i="137"/>
  <c r="AP144" i="137"/>
  <c r="AO144" i="137"/>
  <c r="AG144" i="137"/>
  <c r="AF144" i="137"/>
  <c r="C144" i="137"/>
  <c r="AT143" i="137"/>
  <c r="AS143" i="137"/>
  <c r="AR143" i="137"/>
  <c r="AQ143" i="137"/>
  <c r="AP143" i="137"/>
  <c r="AO143" i="137"/>
  <c r="AG143" i="137"/>
  <c r="AF143" i="137"/>
  <c r="C143" i="137"/>
  <c r="AT142" i="137"/>
  <c r="AS142" i="137"/>
  <c r="AR142" i="137"/>
  <c r="AQ142" i="137"/>
  <c r="AP142" i="137"/>
  <c r="AO142" i="137"/>
  <c r="AG142" i="137"/>
  <c r="AF142" i="137"/>
  <c r="C142" i="137"/>
  <c r="AT141" i="137"/>
  <c r="AS141" i="137"/>
  <c r="AR141" i="137"/>
  <c r="AQ141" i="137"/>
  <c r="AP141" i="137"/>
  <c r="AO141" i="137"/>
  <c r="AG141" i="137"/>
  <c r="AF141" i="137"/>
  <c r="C141" i="137"/>
  <c r="AT140" i="137"/>
  <c r="AS140" i="137"/>
  <c r="AR140" i="137"/>
  <c r="AQ140" i="137"/>
  <c r="AP140" i="137"/>
  <c r="AO140" i="137"/>
  <c r="AG140" i="137"/>
  <c r="AF140" i="137"/>
  <c r="C140" i="137"/>
  <c r="AT139" i="137"/>
  <c r="AS139" i="137"/>
  <c r="AR139" i="137"/>
  <c r="AQ139" i="137"/>
  <c r="AP139" i="137"/>
  <c r="AO139" i="137"/>
  <c r="AG139" i="137"/>
  <c r="AF139" i="137"/>
  <c r="C139" i="137"/>
  <c r="AT138" i="137"/>
  <c r="AS138" i="137"/>
  <c r="AR138" i="137"/>
  <c r="AQ138" i="137"/>
  <c r="AP138" i="137"/>
  <c r="AO138" i="137"/>
  <c r="AG138" i="137"/>
  <c r="AF138" i="137"/>
  <c r="C138" i="137"/>
  <c r="AT137" i="137"/>
  <c r="AS137" i="137"/>
  <c r="AR137" i="137"/>
  <c r="AQ137" i="137"/>
  <c r="AP137" i="137"/>
  <c r="AO137" i="137"/>
  <c r="AG137" i="137"/>
  <c r="AF137" i="137"/>
  <c r="C137" i="137"/>
  <c r="AT136" i="137"/>
  <c r="AS136" i="137"/>
  <c r="AR136" i="137"/>
  <c r="AQ136" i="137"/>
  <c r="AP136" i="137"/>
  <c r="AO136" i="137"/>
  <c r="AG136" i="137"/>
  <c r="AF136" i="137"/>
  <c r="C136" i="137"/>
  <c r="AT135" i="137"/>
  <c r="AS135" i="137"/>
  <c r="AR135" i="137"/>
  <c r="AQ135" i="137"/>
  <c r="AP135" i="137"/>
  <c r="AO135" i="137"/>
  <c r="AG135" i="137"/>
  <c r="AF135" i="137"/>
  <c r="C135" i="137"/>
  <c r="AT134" i="137"/>
  <c r="AS134" i="137"/>
  <c r="AR134" i="137"/>
  <c r="AQ134" i="137"/>
  <c r="AP134" i="137"/>
  <c r="AO134" i="137"/>
  <c r="AG134" i="137"/>
  <c r="AF134" i="137"/>
  <c r="C134" i="137"/>
  <c r="AT133" i="137"/>
  <c r="AS133" i="137"/>
  <c r="AR133" i="137"/>
  <c r="AQ133" i="137"/>
  <c r="AP133" i="137"/>
  <c r="AO133" i="137"/>
  <c r="AG133" i="137"/>
  <c r="AF133" i="137"/>
  <c r="C133" i="137"/>
  <c r="B133" i="137"/>
  <c r="B134" i="137" s="1"/>
  <c r="B135" i="137" s="1"/>
  <c r="B136" i="137" s="1"/>
  <c r="B137" i="137" s="1"/>
  <c r="B138" i="137" s="1"/>
  <c r="B139" i="137" s="1"/>
  <c r="B140" i="137" s="1"/>
  <c r="B141" i="137" s="1"/>
  <c r="B142" i="137" s="1"/>
  <c r="B143" i="137" s="1"/>
  <c r="B144" i="137" s="1"/>
  <c r="B145" i="137" s="1"/>
  <c r="B146" i="137" s="1"/>
  <c r="B147" i="137" s="1"/>
  <c r="B148" i="137" s="1"/>
  <c r="B149" i="137" s="1"/>
  <c r="B150" i="137" s="1"/>
  <c r="B151" i="137" s="1"/>
  <c r="B152" i="137" s="1"/>
  <c r="B153" i="137" s="1"/>
  <c r="B154" i="137" s="1"/>
  <c r="B155" i="137" s="1"/>
  <c r="B156" i="137" s="1"/>
  <c r="B157" i="137" s="1"/>
  <c r="B158" i="137" s="1"/>
  <c r="B159" i="137" s="1"/>
  <c r="B160" i="137" s="1"/>
  <c r="B161" i="137" s="1"/>
  <c r="B162" i="137" s="1"/>
  <c r="B163" i="137" s="1"/>
  <c r="B164" i="137" s="1"/>
  <c r="B165" i="137" s="1"/>
  <c r="B166" i="137" s="1"/>
  <c r="B167" i="137" s="1"/>
  <c r="B168" i="137" s="1"/>
  <c r="B169" i="137" s="1"/>
  <c r="B170" i="137" s="1"/>
  <c r="B171" i="137" s="1"/>
  <c r="B172" i="137" s="1"/>
  <c r="B173" i="137" s="1"/>
  <c r="B174" i="137" s="1"/>
  <c r="B175" i="137" s="1"/>
  <c r="B176" i="137" s="1"/>
  <c r="B177" i="137" s="1"/>
  <c r="B178" i="137" s="1"/>
  <c r="B179" i="137" s="1"/>
  <c r="B180" i="137" s="1"/>
  <c r="B181" i="137" s="1"/>
  <c r="AT132" i="137"/>
  <c r="AS132" i="137"/>
  <c r="AR132" i="137"/>
  <c r="AQ132" i="137"/>
  <c r="AP132" i="137"/>
  <c r="AO132" i="137"/>
  <c r="AG132" i="137"/>
  <c r="AF132" i="137"/>
  <c r="C132" i="137"/>
  <c r="G182" i="137"/>
  <c r="W119" i="137"/>
  <c r="V119" i="137"/>
  <c r="J119" i="137"/>
  <c r="I119" i="137"/>
  <c r="G119" i="137"/>
  <c r="AP118" i="137"/>
  <c r="AO118" i="137"/>
  <c r="AQ118" i="137" s="1"/>
  <c r="AG118" i="137"/>
  <c r="AF118" i="137"/>
  <c r="AT117" i="137"/>
  <c r="AS117" i="137"/>
  <c r="AR117" i="137"/>
  <c r="AQ117" i="137"/>
  <c r="AP117" i="137"/>
  <c r="AO117" i="137"/>
  <c r="AG117" i="137"/>
  <c r="AF117" i="137"/>
  <c r="AT116" i="137"/>
  <c r="AS116" i="137"/>
  <c r="AR116" i="137"/>
  <c r="AQ116" i="137"/>
  <c r="AP116" i="137"/>
  <c r="AO116" i="137"/>
  <c r="AG116" i="137"/>
  <c r="AF116" i="137"/>
  <c r="AT115" i="137"/>
  <c r="AS115" i="137"/>
  <c r="AR115" i="137"/>
  <c r="AQ115" i="137"/>
  <c r="AP115" i="137"/>
  <c r="AO115" i="137"/>
  <c r="AG115" i="137"/>
  <c r="AF115" i="137"/>
  <c r="AT114" i="137"/>
  <c r="AS114" i="137"/>
  <c r="AR114" i="137"/>
  <c r="AQ114" i="137"/>
  <c r="AP114" i="137"/>
  <c r="AO114" i="137"/>
  <c r="AG114" i="137"/>
  <c r="AF114" i="137"/>
  <c r="AT113" i="137"/>
  <c r="AS113" i="137"/>
  <c r="AR113" i="137"/>
  <c r="AQ113" i="137"/>
  <c r="AP113" i="137"/>
  <c r="AO113" i="137"/>
  <c r="AG113" i="137"/>
  <c r="AF113" i="137"/>
  <c r="AT112" i="137"/>
  <c r="AS112" i="137"/>
  <c r="AR112" i="137"/>
  <c r="AQ112" i="137"/>
  <c r="AP112" i="137"/>
  <c r="AO112" i="137"/>
  <c r="AG112" i="137"/>
  <c r="AF112" i="137"/>
  <c r="AT111" i="137"/>
  <c r="AS111" i="137"/>
  <c r="AR111" i="137"/>
  <c r="AQ111" i="137"/>
  <c r="AP111" i="137"/>
  <c r="AO111" i="137"/>
  <c r="AG111" i="137"/>
  <c r="AF111" i="137"/>
  <c r="AT110" i="137"/>
  <c r="AS110" i="137"/>
  <c r="AR110" i="137"/>
  <c r="AQ110" i="137"/>
  <c r="AP110" i="137"/>
  <c r="AO110" i="137"/>
  <c r="AG110" i="137"/>
  <c r="AF110" i="137"/>
  <c r="AT109" i="137"/>
  <c r="AS109" i="137"/>
  <c r="AR109" i="137"/>
  <c r="AQ109" i="137"/>
  <c r="AP109" i="137"/>
  <c r="AO109" i="137"/>
  <c r="AG109" i="137"/>
  <c r="AF109" i="137"/>
  <c r="AT108" i="137"/>
  <c r="AS108" i="137"/>
  <c r="AR108" i="137"/>
  <c r="AQ108" i="137"/>
  <c r="AP108" i="137"/>
  <c r="AO108" i="137"/>
  <c r="AG108" i="137"/>
  <c r="AF108" i="137"/>
  <c r="AT107" i="137"/>
  <c r="AS107" i="137"/>
  <c r="AR107" i="137"/>
  <c r="AQ107" i="137"/>
  <c r="AP107" i="137"/>
  <c r="AO107" i="137"/>
  <c r="AG107" i="137"/>
  <c r="AF107" i="137"/>
  <c r="AT106" i="137"/>
  <c r="AS106" i="137"/>
  <c r="AR106" i="137"/>
  <c r="AQ106" i="137"/>
  <c r="AP106" i="137"/>
  <c r="AO106" i="137"/>
  <c r="AG106" i="137"/>
  <c r="AF106" i="137"/>
  <c r="AT105" i="137"/>
  <c r="AS105" i="137"/>
  <c r="AR105" i="137"/>
  <c r="AQ105" i="137"/>
  <c r="AP105" i="137"/>
  <c r="AO105" i="137"/>
  <c r="AG105" i="137"/>
  <c r="AF105" i="137"/>
  <c r="AT104" i="137"/>
  <c r="AS104" i="137"/>
  <c r="AR104" i="137"/>
  <c r="AQ104" i="137"/>
  <c r="AP104" i="137"/>
  <c r="AO104" i="137"/>
  <c r="AG104" i="137"/>
  <c r="AF104" i="137"/>
  <c r="AT103" i="137"/>
  <c r="AS103" i="137"/>
  <c r="AR103" i="137"/>
  <c r="AQ103" i="137"/>
  <c r="AP103" i="137"/>
  <c r="AO103" i="137"/>
  <c r="AG103" i="137"/>
  <c r="AF103" i="137"/>
  <c r="AT102" i="137"/>
  <c r="AS102" i="137"/>
  <c r="AR102" i="137"/>
  <c r="AQ102" i="137"/>
  <c r="AP102" i="137"/>
  <c r="AO102" i="137"/>
  <c r="AG102" i="137"/>
  <c r="AF102" i="137"/>
  <c r="AT101" i="137"/>
  <c r="AS101" i="137"/>
  <c r="AR101" i="137"/>
  <c r="AQ101" i="137"/>
  <c r="AP101" i="137"/>
  <c r="AO101" i="137"/>
  <c r="AG101" i="137"/>
  <c r="AF101" i="137"/>
  <c r="AT100" i="137"/>
  <c r="AS100" i="137"/>
  <c r="AR100" i="137"/>
  <c r="AQ100" i="137"/>
  <c r="AP100" i="137"/>
  <c r="AO100" i="137"/>
  <c r="AG100" i="137"/>
  <c r="AF100" i="137"/>
  <c r="AT99" i="137"/>
  <c r="AS99" i="137"/>
  <c r="AR99" i="137"/>
  <c r="AQ99" i="137"/>
  <c r="AP99" i="137"/>
  <c r="AO99" i="137"/>
  <c r="AG99" i="137"/>
  <c r="AF99" i="137"/>
  <c r="AT98" i="137"/>
  <c r="AS98" i="137"/>
  <c r="AR98" i="137"/>
  <c r="AQ98" i="137"/>
  <c r="AP98" i="137"/>
  <c r="AO98" i="137"/>
  <c r="AG98" i="137"/>
  <c r="AF98" i="137"/>
  <c r="AT97" i="137"/>
  <c r="AS97" i="137"/>
  <c r="AR97" i="137"/>
  <c r="AQ97" i="137"/>
  <c r="AP97" i="137"/>
  <c r="AO97" i="137"/>
  <c r="AG97" i="137"/>
  <c r="AF97" i="137"/>
  <c r="AT96" i="137"/>
  <c r="AS96" i="137"/>
  <c r="AR96" i="137"/>
  <c r="AQ96" i="137"/>
  <c r="AP96" i="137"/>
  <c r="AO96" i="137"/>
  <c r="AG96" i="137"/>
  <c r="AF96" i="137"/>
  <c r="AT95" i="137"/>
  <c r="AS95" i="137"/>
  <c r="AR95" i="137"/>
  <c r="AQ95" i="137"/>
  <c r="AP95" i="137"/>
  <c r="AO95" i="137"/>
  <c r="AG95" i="137"/>
  <c r="AF95" i="137"/>
  <c r="AT94" i="137"/>
  <c r="AS94" i="137"/>
  <c r="AR94" i="137"/>
  <c r="AQ94" i="137"/>
  <c r="AP94" i="137"/>
  <c r="AO94" i="137"/>
  <c r="AG94" i="137"/>
  <c r="AF94" i="137"/>
  <c r="AT93" i="137"/>
  <c r="AS93" i="137"/>
  <c r="AR93" i="137"/>
  <c r="AQ93" i="137"/>
  <c r="AP93" i="137"/>
  <c r="AO93" i="137"/>
  <c r="AG93" i="137"/>
  <c r="AF93" i="137"/>
  <c r="AT92" i="137"/>
  <c r="AS92" i="137"/>
  <c r="AR92" i="137"/>
  <c r="AQ92" i="137"/>
  <c r="AP92" i="137"/>
  <c r="AO92" i="137"/>
  <c r="AG92" i="137"/>
  <c r="AF92" i="137"/>
  <c r="AT91" i="137"/>
  <c r="AS91" i="137"/>
  <c r="AR91" i="137"/>
  <c r="AQ91" i="137"/>
  <c r="AP91" i="137"/>
  <c r="AO91" i="137"/>
  <c r="AG91" i="137"/>
  <c r="AF91" i="137"/>
  <c r="AT90" i="137"/>
  <c r="AS90" i="137"/>
  <c r="AR90" i="137"/>
  <c r="AQ90" i="137"/>
  <c r="AP90" i="137"/>
  <c r="AO90" i="137"/>
  <c r="AG90" i="137"/>
  <c r="AF90" i="137"/>
  <c r="AT89" i="137"/>
  <c r="AS89" i="137"/>
  <c r="AR89" i="137"/>
  <c r="AQ89" i="137"/>
  <c r="AP89" i="137"/>
  <c r="AO89" i="137"/>
  <c r="AG89" i="137"/>
  <c r="AF89" i="137"/>
  <c r="AT88" i="137"/>
  <c r="AS88" i="137"/>
  <c r="AR88" i="137"/>
  <c r="AQ88" i="137"/>
  <c r="AP88" i="137"/>
  <c r="AO88" i="137"/>
  <c r="AG88" i="137"/>
  <c r="AF88" i="137"/>
  <c r="AT87" i="137"/>
  <c r="AS87" i="137"/>
  <c r="AR87" i="137"/>
  <c r="AQ87" i="137"/>
  <c r="AP87" i="137"/>
  <c r="AO87" i="137"/>
  <c r="AG87" i="137"/>
  <c r="AF87" i="137"/>
  <c r="AT86" i="137"/>
  <c r="AS86" i="137"/>
  <c r="AR86" i="137"/>
  <c r="AQ86" i="137"/>
  <c r="AP86" i="137"/>
  <c r="AO86" i="137"/>
  <c r="AG86" i="137"/>
  <c r="AF86" i="137"/>
  <c r="AT85" i="137"/>
  <c r="AS85" i="137"/>
  <c r="AR85" i="137"/>
  <c r="AQ85" i="137"/>
  <c r="AP85" i="137"/>
  <c r="AO85" i="137"/>
  <c r="AG85" i="137"/>
  <c r="AF85" i="137"/>
  <c r="AT84" i="137"/>
  <c r="AS84" i="137"/>
  <c r="AR84" i="137"/>
  <c r="AQ84" i="137"/>
  <c r="AP84" i="137"/>
  <c r="AO84" i="137"/>
  <c r="AG84" i="137"/>
  <c r="AF84" i="137"/>
  <c r="AT83" i="137"/>
  <c r="AS83" i="137"/>
  <c r="AR83" i="137"/>
  <c r="AQ83" i="137"/>
  <c r="AP83" i="137"/>
  <c r="AO83" i="137"/>
  <c r="AG83" i="137"/>
  <c r="AF83" i="137"/>
  <c r="AT82" i="137"/>
  <c r="AS82" i="137"/>
  <c r="AR82" i="137"/>
  <c r="AQ82" i="137"/>
  <c r="AP82" i="137"/>
  <c r="AO82" i="137"/>
  <c r="AG82" i="137"/>
  <c r="AF82" i="137"/>
  <c r="AT81" i="137"/>
  <c r="AS81" i="137"/>
  <c r="AR81" i="137"/>
  <c r="AQ81" i="137"/>
  <c r="AP81" i="137"/>
  <c r="AO81" i="137"/>
  <c r="AG81" i="137"/>
  <c r="AF81" i="137"/>
  <c r="AT80" i="137"/>
  <c r="AS80" i="137"/>
  <c r="AR80" i="137"/>
  <c r="AQ80" i="137"/>
  <c r="AP80" i="137"/>
  <c r="AO80" i="137"/>
  <c r="AG80" i="137"/>
  <c r="AF80" i="137"/>
  <c r="AT79" i="137"/>
  <c r="AS79" i="137"/>
  <c r="AR79" i="137"/>
  <c r="AQ79" i="137"/>
  <c r="AP79" i="137"/>
  <c r="AO79" i="137"/>
  <c r="AG79" i="137"/>
  <c r="AF79" i="137"/>
  <c r="AT78" i="137"/>
  <c r="AS78" i="137"/>
  <c r="AR78" i="137"/>
  <c r="AQ78" i="137"/>
  <c r="AP78" i="137"/>
  <c r="AO78" i="137"/>
  <c r="AG78" i="137"/>
  <c r="AF78" i="137"/>
  <c r="AT77" i="137"/>
  <c r="AS77" i="137"/>
  <c r="AR77" i="137"/>
  <c r="AQ77" i="137"/>
  <c r="AP77" i="137"/>
  <c r="AO77" i="137"/>
  <c r="AG77" i="137"/>
  <c r="AF77" i="137"/>
  <c r="AT76" i="137"/>
  <c r="AS76" i="137"/>
  <c r="AR76" i="137"/>
  <c r="AQ76" i="137"/>
  <c r="AP76" i="137"/>
  <c r="AO76" i="137"/>
  <c r="AG76" i="137"/>
  <c r="AF76" i="137"/>
  <c r="AT75" i="137"/>
  <c r="AS75" i="137"/>
  <c r="AR75" i="137"/>
  <c r="AQ75" i="137"/>
  <c r="AP75" i="137"/>
  <c r="AO75" i="137"/>
  <c r="AG75" i="137"/>
  <c r="AF75" i="137"/>
  <c r="AT74" i="137"/>
  <c r="AS74" i="137"/>
  <c r="AR74" i="137"/>
  <c r="AQ74" i="137"/>
  <c r="AP74" i="137"/>
  <c r="AO74" i="137"/>
  <c r="AG74" i="137"/>
  <c r="AF74" i="137"/>
  <c r="AT73" i="137"/>
  <c r="AS73" i="137"/>
  <c r="AR73" i="137"/>
  <c r="AQ73" i="137"/>
  <c r="AP73" i="137"/>
  <c r="AO73" i="137"/>
  <c r="AG73" i="137"/>
  <c r="AF73" i="137"/>
  <c r="AT72" i="137"/>
  <c r="AS72" i="137"/>
  <c r="AR72" i="137"/>
  <c r="AQ72" i="137"/>
  <c r="AP72" i="137"/>
  <c r="AO72" i="137"/>
  <c r="AG72" i="137"/>
  <c r="AF72" i="137"/>
  <c r="AT71" i="137"/>
  <c r="AS71" i="137"/>
  <c r="AR71" i="137"/>
  <c r="AQ71" i="137"/>
  <c r="AP71" i="137"/>
  <c r="AO71" i="137"/>
  <c r="AG71" i="137"/>
  <c r="AF71" i="137"/>
  <c r="AP70" i="137"/>
  <c r="AO70" i="137"/>
  <c r="AG70" i="137"/>
  <c r="AF70" i="137"/>
  <c r="AO69" i="137"/>
  <c r="AG69" i="137"/>
  <c r="AF69" i="137"/>
  <c r="W68" i="137"/>
  <c r="V68" i="137"/>
  <c r="I68" i="137"/>
  <c r="AO67" i="137"/>
  <c r="AG67" i="137"/>
  <c r="AF67" i="137"/>
  <c r="C67" i="137"/>
  <c r="AO66" i="137"/>
  <c r="AP66" i="137" s="1"/>
  <c r="AG66" i="137"/>
  <c r="AF66" i="137"/>
  <c r="C66" i="137"/>
  <c r="AO65" i="137"/>
  <c r="AG65" i="137"/>
  <c r="AF65" i="137"/>
  <c r="C65" i="137"/>
  <c r="AO64" i="137"/>
  <c r="AG64" i="137"/>
  <c r="AF64" i="137"/>
  <c r="C64" i="137"/>
  <c r="AO63" i="137"/>
  <c r="AG63" i="137"/>
  <c r="AF63" i="137"/>
  <c r="C63" i="137"/>
  <c r="AO62" i="137"/>
  <c r="AP62" i="137" s="1"/>
  <c r="AG62" i="137"/>
  <c r="AF62" i="137"/>
  <c r="C62" i="137"/>
  <c r="AO61" i="137"/>
  <c r="AG61" i="137"/>
  <c r="AF61" i="137"/>
  <c r="C61" i="137"/>
  <c r="AO60" i="137"/>
  <c r="AG60" i="137"/>
  <c r="AF60" i="137"/>
  <c r="C60" i="137"/>
  <c r="AO59" i="137"/>
  <c r="AG59" i="137"/>
  <c r="AF59" i="137"/>
  <c r="C59" i="137"/>
  <c r="AO58" i="137"/>
  <c r="AP58" i="137" s="1"/>
  <c r="AG58" i="137"/>
  <c r="AF58" i="137"/>
  <c r="C58" i="137"/>
  <c r="AO57" i="137"/>
  <c r="AG57" i="137"/>
  <c r="AF57" i="137"/>
  <c r="C57" i="137"/>
  <c r="AO56" i="137"/>
  <c r="AG56" i="137"/>
  <c r="AF56" i="137"/>
  <c r="C56" i="137"/>
  <c r="AO55" i="137"/>
  <c r="AG55" i="137"/>
  <c r="AF55" i="137"/>
  <c r="C55" i="137"/>
  <c r="AO54" i="137"/>
  <c r="AP54" i="137" s="1"/>
  <c r="AG54" i="137"/>
  <c r="AF54" i="137"/>
  <c r="C54" i="137"/>
  <c r="AO53" i="137"/>
  <c r="AG53" i="137"/>
  <c r="AF53" i="137"/>
  <c r="C53" i="137"/>
  <c r="AO52" i="137"/>
  <c r="AG52" i="137"/>
  <c r="AF52" i="137"/>
  <c r="C52" i="137"/>
  <c r="AO51" i="137"/>
  <c r="AG51" i="137"/>
  <c r="AF51" i="137"/>
  <c r="C51" i="137"/>
  <c r="AO50" i="137"/>
  <c r="AP50" i="137" s="1"/>
  <c r="AG50" i="137"/>
  <c r="AF50" i="137"/>
  <c r="C50" i="137"/>
  <c r="AO49" i="137"/>
  <c r="AG49" i="137"/>
  <c r="AF49" i="137"/>
  <c r="C49" i="137"/>
  <c r="AO48" i="137"/>
  <c r="AG48" i="137"/>
  <c r="AF48" i="137"/>
  <c r="C48" i="137"/>
  <c r="AO47" i="137"/>
  <c r="AG47" i="137"/>
  <c r="AF47" i="137"/>
  <c r="C47" i="137"/>
  <c r="AO46" i="137"/>
  <c r="AP46" i="137" s="1"/>
  <c r="AG46" i="137"/>
  <c r="AF46" i="137"/>
  <c r="C46" i="137"/>
  <c r="AO45" i="137"/>
  <c r="AG45" i="137"/>
  <c r="AF45" i="137"/>
  <c r="C45" i="137"/>
  <c r="AO44" i="137"/>
  <c r="AG44" i="137"/>
  <c r="AF44" i="137"/>
  <c r="C44" i="137"/>
  <c r="AO43" i="137"/>
  <c r="AG43" i="137"/>
  <c r="AF43" i="137"/>
  <c r="C43" i="137"/>
  <c r="AO42" i="137"/>
  <c r="AP42" i="137" s="1"/>
  <c r="AG42" i="137"/>
  <c r="AF42" i="137"/>
  <c r="C42" i="137"/>
  <c r="AO41" i="137"/>
  <c r="AG41" i="137"/>
  <c r="AF41" i="137"/>
  <c r="C41" i="137"/>
  <c r="AO40" i="137"/>
  <c r="AG40" i="137"/>
  <c r="AF40" i="137"/>
  <c r="C40" i="137"/>
  <c r="AO39" i="137"/>
  <c r="AG39" i="137"/>
  <c r="AF39" i="137"/>
  <c r="C39" i="137"/>
  <c r="AO38" i="137"/>
  <c r="AP38" i="137" s="1"/>
  <c r="AG38" i="137"/>
  <c r="AF38" i="137"/>
  <c r="C38" i="137"/>
  <c r="AO37" i="137"/>
  <c r="AG37" i="137"/>
  <c r="AF37" i="137"/>
  <c r="C37" i="137"/>
  <c r="AO36" i="137"/>
  <c r="AG36" i="137"/>
  <c r="AF36" i="137"/>
  <c r="C36" i="137"/>
  <c r="AO35" i="137"/>
  <c r="AG35" i="137"/>
  <c r="AF35" i="137"/>
  <c r="C35" i="137"/>
  <c r="AO34" i="137"/>
  <c r="AP34" i="137" s="1"/>
  <c r="AG34" i="137"/>
  <c r="AF34" i="137"/>
  <c r="C34" i="137"/>
  <c r="AO33" i="137"/>
  <c r="AG33" i="137"/>
  <c r="AF33" i="137"/>
  <c r="C33" i="137"/>
  <c r="AO32" i="137"/>
  <c r="AG32" i="137"/>
  <c r="AF32" i="137"/>
  <c r="C32" i="137"/>
  <c r="AO31" i="137"/>
  <c r="AG31" i="137"/>
  <c r="AF31" i="137"/>
  <c r="C31" i="137"/>
  <c r="AO30" i="137"/>
  <c r="AP30" i="137" s="1"/>
  <c r="AG30" i="137"/>
  <c r="AF30" i="137"/>
  <c r="C30" i="137"/>
  <c r="AO29" i="137"/>
  <c r="AG29" i="137"/>
  <c r="AF29" i="137"/>
  <c r="C29" i="137"/>
  <c r="AO28" i="137"/>
  <c r="AG28" i="137"/>
  <c r="AF28" i="137"/>
  <c r="C28" i="137"/>
  <c r="AO27" i="137"/>
  <c r="AG27" i="137"/>
  <c r="AF27" i="137"/>
  <c r="C27" i="137"/>
  <c r="AO26" i="137"/>
  <c r="AP26" i="137" s="1"/>
  <c r="AG26" i="137"/>
  <c r="AF26" i="137"/>
  <c r="C26" i="137"/>
  <c r="AO25" i="137"/>
  <c r="AG25" i="137"/>
  <c r="AF25" i="137"/>
  <c r="C25" i="137"/>
  <c r="AO24" i="137"/>
  <c r="AG24" i="137"/>
  <c r="AF24" i="137"/>
  <c r="C24" i="137"/>
  <c r="AO23" i="137"/>
  <c r="AG23" i="137"/>
  <c r="AF23" i="137"/>
  <c r="C23" i="137"/>
  <c r="AO22" i="137"/>
  <c r="AP22" i="137" s="1"/>
  <c r="AG22" i="137"/>
  <c r="AF22" i="137"/>
  <c r="C22" i="137"/>
  <c r="AO21" i="137"/>
  <c r="AG21" i="137"/>
  <c r="AF21" i="137"/>
  <c r="C21" i="137"/>
  <c r="AO20" i="137"/>
  <c r="AG20" i="137"/>
  <c r="AF20" i="137"/>
  <c r="C20" i="137"/>
  <c r="AO19" i="137"/>
  <c r="AG19" i="137"/>
  <c r="AF19" i="137"/>
  <c r="C19" i="137"/>
  <c r="B19" i="137"/>
  <c r="B20" i="137" s="1"/>
  <c r="B21" i="137" s="1"/>
  <c r="B22" i="137" s="1"/>
  <c r="B23" i="137" s="1"/>
  <c r="B24" i="137" s="1"/>
  <c r="B25" i="137" s="1"/>
  <c r="B26" i="137" s="1"/>
  <c r="B27" i="137" s="1"/>
  <c r="B28" i="137" s="1"/>
  <c r="B29" i="137" s="1"/>
  <c r="B30" i="137" s="1"/>
  <c r="B31" i="137" s="1"/>
  <c r="B32" i="137" s="1"/>
  <c r="B33" i="137" s="1"/>
  <c r="B34" i="137" s="1"/>
  <c r="B35" i="137" s="1"/>
  <c r="B36" i="137" s="1"/>
  <c r="B37" i="137" s="1"/>
  <c r="B38" i="137" s="1"/>
  <c r="B39" i="137" s="1"/>
  <c r="B40" i="137" s="1"/>
  <c r="B41" i="137" s="1"/>
  <c r="B42" i="137" s="1"/>
  <c r="B43" i="137" s="1"/>
  <c r="B44" i="137" s="1"/>
  <c r="B45" i="137" s="1"/>
  <c r="B46" i="137" s="1"/>
  <c r="B47" i="137" s="1"/>
  <c r="B48" i="137" s="1"/>
  <c r="B49" i="137" s="1"/>
  <c r="B50" i="137" s="1"/>
  <c r="B51" i="137" s="1"/>
  <c r="B52" i="137" s="1"/>
  <c r="B53" i="137" s="1"/>
  <c r="B54" i="137" s="1"/>
  <c r="B55" i="137" s="1"/>
  <c r="B56" i="137" s="1"/>
  <c r="B57" i="137" s="1"/>
  <c r="B58" i="137" s="1"/>
  <c r="B59" i="137" s="1"/>
  <c r="B60" i="137" s="1"/>
  <c r="B61" i="137" s="1"/>
  <c r="B62" i="137" s="1"/>
  <c r="B63" i="137" s="1"/>
  <c r="B64" i="137" s="1"/>
  <c r="B65" i="137" s="1"/>
  <c r="B66" i="137" s="1"/>
  <c r="B67" i="137" s="1"/>
  <c r="AO18" i="137"/>
  <c r="AP18" i="137" s="1"/>
  <c r="AG18" i="137"/>
  <c r="AF18" i="137"/>
  <c r="C18" i="137"/>
  <c r="G68" i="137"/>
  <c r="AD5" i="137"/>
  <c r="C353" i="204"/>
  <c r="C352" i="204"/>
  <c r="C351" i="204"/>
  <c r="X348" i="204"/>
  <c r="W348" i="204"/>
  <c r="V348" i="204"/>
  <c r="U348" i="204"/>
  <c r="T348" i="204"/>
  <c r="S348" i="204"/>
  <c r="R348" i="204"/>
  <c r="Q348" i="204"/>
  <c r="P348" i="204"/>
  <c r="O348" i="204"/>
  <c r="N348" i="204"/>
  <c r="M348" i="204"/>
  <c r="L348" i="204"/>
  <c r="K348" i="204"/>
  <c r="J348" i="204"/>
  <c r="I348" i="204"/>
  <c r="G348" i="204"/>
  <c r="AI347" i="204"/>
  <c r="AH347" i="204"/>
  <c r="AG347" i="204"/>
  <c r="AF347" i="204"/>
  <c r="AE347" i="204"/>
  <c r="AD347" i="204"/>
  <c r="AJ347" i="204" s="1"/>
  <c r="Z347" i="204"/>
  <c r="Y347" i="204"/>
  <c r="AI346" i="204"/>
  <c r="AH346" i="204"/>
  <c r="AG346" i="204"/>
  <c r="AF346" i="204"/>
  <c r="AE346" i="204"/>
  <c r="AD346" i="204"/>
  <c r="AJ346" i="204" s="1"/>
  <c r="Z346" i="204"/>
  <c r="Y346" i="204"/>
  <c r="AI345" i="204"/>
  <c r="AH345" i="204"/>
  <c r="AG345" i="204"/>
  <c r="AF345" i="204"/>
  <c r="AE345" i="204"/>
  <c r="AD345" i="204"/>
  <c r="AJ345" i="204" s="1"/>
  <c r="Z345" i="204"/>
  <c r="Y345" i="204"/>
  <c r="AI344" i="204"/>
  <c r="AH344" i="204"/>
  <c r="AG344" i="204"/>
  <c r="AF344" i="204"/>
  <c r="AE344" i="204"/>
  <c r="AD344" i="204"/>
  <c r="AJ344" i="204" s="1"/>
  <c r="Z344" i="204"/>
  <c r="Y344" i="204"/>
  <c r="AI343" i="204"/>
  <c r="AH343" i="204"/>
  <c r="AG343" i="204"/>
  <c r="AF343" i="204"/>
  <c r="AE343" i="204"/>
  <c r="AD343" i="204"/>
  <c r="AJ343" i="204" s="1"/>
  <c r="Z343" i="204"/>
  <c r="Y343" i="204"/>
  <c r="AI342" i="204"/>
  <c r="AH342" i="204"/>
  <c r="AG342" i="204"/>
  <c r="AF342" i="204"/>
  <c r="AE342" i="204"/>
  <c r="AD342" i="204"/>
  <c r="AJ342" i="204" s="1"/>
  <c r="Z342" i="204"/>
  <c r="Y342" i="204"/>
  <c r="AI341" i="204"/>
  <c r="AH341" i="204"/>
  <c r="AG341" i="204"/>
  <c r="AF341" i="204"/>
  <c r="AE341" i="204"/>
  <c r="AD341" i="204"/>
  <c r="AJ341" i="204" s="1"/>
  <c r="Z341" i="204"/>
  <c r="Y341" i="204"/>
  <c r="AI340" i="204"/>
  <c r="AH340" i="204"/>
  <c r="AG340" i="204"/>
  <c r="AF340" i="204"/>
  <c r="AE340" i="204"/>
  <c r="AD340" i="204"/>
  <c r="AJ340" i="204" s="1"/>
  <c r="Z340" i="204"/>
  <c r="Y340" i="204"/>
  <c r="AI339" i="204"/>
  <c r="AH339" i="204"/>
  <c r="AG339" i="204"/>
  <c r="AF339" i="204"/>
  <c r="AE339" i="204"/>
  <c r="AD339" i="204"/>
  <c r="AJ339" i="204" s="1"/>
  <c r="Z339" i="204"/>
  <c r="Y339" i="204"/>
  <c r="AI338" i="204"/>
  <c r="AH338" i="204"/>
  <c r="AG338" i="204"/>
  <c r="AF338" i="204"/>
  <c r="AE338" i="204"/>
  <c r="AD338" i="204"/>
  <c r="AJ338" i="204" s="1"/>
  <c r="Z338" i="204"/>
  <c r="Y338" i="204"/>
  <c r="AI337" i="204"/>
  <c r="AH337" i="204"/>
  <c r="AG337" i="204"/>
  <c r="AF337" i="204"/>
  <c r="AE337" i="204"/>
  <c r="AD337" i="204"/>
  <c r="AJ337" i="204" s="1"/>
  <c r="Z337" i="204"/>
  <c r="Y337" i="204"/>
  <c r="AI336" i="204"/>
  <c r="AH336" i="204"/>
  <c r="AG336" i="204"/>
  <c r="AF336" i="204"/>
  <c r="AE336" i="204"/>
  <c r="AD336" i="204"/>
  <c r="AJ336" i="204" s="1"/>
  <c r="Z336" i="204"/>
  <c r="Y336" i="204"/>
  <c r="AI335" i="204"/>
  <c r="AH335" i="204"/>
  <c r="AG335" i="204"/>
  <c r="AF335" i="204"/>
  <c r="AE335" i="204"/>
  <c r="AD335" i="204"/>
  <c r="AJ335" i="204" s="1"/>
  <c r="Z335" i="204"/>
  <c r="Y335" i="204"/>
  <c r="AI334" i="204"/>
  <c r="AH334" i="204"/>
  <c r="AG334" i="204"/>
  <c r="AF334" i="204"/>
  <c r="AE334" i="204"/>
  <c r="AD334" i="204"/>
  <c r="AJ334" i="204" s="1"/>
  <c r="Z334" i="204"/>
  <c r="Y334" i="204"/>
  <c r="AI333" i="204"/>
  <c r="AH333" i="204"/>
  <c r="AG333" i="204"/>
  <c r="AF333" i="204"/>
  <c r="AE333" i="204"/>
  <c r="AD333" i="204"/>
  <c r="AJ333" i="204" s="1"/>
  <c r="Z333" i="204"/>
  <c r="Y333" i="204"/>
  <c r="AI332" i="204"/>
  <c r="AH332" i="204"/>
  <c r="AG332" i="204"/>
  <c r="AF332" i="204"/>
  <c r="AE332" i="204"/>
  <c r="AD332" i="204"/>
  <c r="AJ332" i="204" s="1"/>
  <c r="Z332" i="204"/>
  <c r="Y332" i="204"/>
  <c r="AI331" i="204"/>
  <c r="AH331" i="204"/>
  <c r="AG331" i="204"/>
  <c r="AF331" i="204"/>
  <c r="AE331" i="204"/>
  <c r="AD331" i="204"/>
  <c r="AJ331" i="204" s="1"/>
  <c r="Z331" i="204"/>
  <c r="Y331" i="204"/>
  <c r="AI330" i="204"/>
  <c r="AH330" i="204"/>
  <c r="AG330" i="204"/>
  <c r="AF330" i="204"/>
  <c r="AE330" i="204"/>
  <c r="AD330" i="204"/>
  <c r="AJ330" i="204" s="1"/>
  <c r="Z330" i="204"/>
  <c r="Y330" i="204"/>
  <c r="AI329" i="204"/>
  <c r="AH329" i="204"/>
  <c r="AG329" i="204"/>
  <c r="AF329" i="204"/>
  <c r="AE329" i="204"/>
  <c r="AD329" i="204"/>
  <c r="AJ329" i="204" s="1"/>
  <c r="Z329" i="204"/>
  <c r="Y329" i="204"/>
  <c r="AI328" i="204"/>
  <c r="AH328" i="204"/>
  <c r="AG328" i="204"/>
  <c r="AF328" i="204"/>
  <c r="AE328" i="204"/>
  <c r="AD328" i="204"/>
  <c r="AJ328" i="204" s="1"/>
  <c r="Z328" i="204"/>
  <c r="Y328" i="204"/>
  <c r="AI327" i="204"/>
  <c r="AH327" i="204"/>
  <c r="AG327" i="204"/>
  <c r="AF327" i="204"/>
  <c r="AE327" i="204"/>
  <c r="AD327" i="204"/>
  <c r="AJ327" i="204" s="1"/>
  <c r="Z327" i="204"/>
  <c r="Y327" i="204"/>
  <c r="AI326" i="204"/>
  <c r="AH326" i="204"/>
  <c r="AG326" i="204"/>
  <c r="AF326" i="204"/>
  <c r="AE326" i="204"/>
  <c r="AD326" i="204"/>
  <c r="AJ326" i="204" s="1"/>
  <c r="Z326" i="204"/>
  <c r="Y326" i="204"/>
  <c r="AI325" i="204"/>
  <c r="AH325" i="204"/>
  <c r="AG325" i="204"/>
  <c r="AF325" i="204"/>
  <c r="AE325" i="204"/>
  <c r="AD325" i="204"/>
  <c r="AJ325" i="204" s="1"/>
  <c r="Z325" i="204"/>
  <c r="Y325" i="204"/>
  <c r="AI324" i="204"/>
  <c r="AH324" i="204"/>
  <c r="AG324" i="204"/>
  <c r="AF324" i="204"/>
  <c r="AE324" i="204"/>
  <c r="AD324" i="204"/>
  <c r="AJ324" i="204" s="1"/>
  <c r="Z324" i="204"/>
  <c r="Y324" i="204"/>
  <c r="AI323" i="204"/>
  <c r="AH323" i="204"/>
  <c r="AG323" i="204"/>
  <c r="AF323" i="204"/>
  <c r="AE323" i="204"/>
  <c r="AD323" i="204"/>
  <c r="AJ323" i="204" s="1"/>
  <c r="Z323" i="204"/>
  <c r="Y323" i="204"/>
  <c r="AI322" i="204"/>
  <c r="AH322" i="204"/>
  <c r="AG322" i="204"/>
  <c r="AF322" i="204"/>
  <c r="AE322" i="204"/>
  <c r="AD322" i="204"/>
  <c r="AJ322" i="204" s="1"/>
  <c r="Z322" i="204"/>
  <c r="Y322" i="204"/>
  <c r="AI321" i="204"/>
  <c r="AH321" i="204"/>
  <c r="AG321" i="204"/>
  <c r="AF321" i="204"/>
  <c r="AE321" i="204"/>
  <c r="AD321" i="204"/>
  <c r="AJ321" i="204" s="1"/>
  <c r="Z321" i="204"/>
  <c r="Y321" i="204"/>
  <c r="AI320" i="204"/>
  <c r="AH320" i="204"/>
  <c r="AG320" i="204"/>
  <c r="AF320" i="204"/>
  <c r="AE320" i="204"/>
  <c r="AD320" i="204"/>
  <c r="AJ320" i="204" s="1"/>
  <c r="Z320" i="204"/>
  <c r="Y320" i="204"/>
  <c r="AI319" i="204"/>
  <c r="AH319" i="204"/>
  <c r="AG319" i="204"/>
  <c r="AF319" i="204"/>
  <c r="AE319" i="204"/>
  <c r="AD319" i="204"/>
  <c r="AJ319" i="204" s="1"/>
  <c r="Z319" i="204"/>
  <c r="Y319" i="204"/>
  <c r="AI318" i="204"/>
  <c r="AH318" i="204"/>
  <c r="AG318" i="204"/>
  <c r="AF318" i="204"/>
  <c r="AE318" i="204"/>
  <c r="AD318" i="204"/>
  <c r="AJ318" i="204" s="1"/>
  <c r="Z318" i="204"/>
  <c r="Y318" i="204"/>
  <c r="AI317" i="204"/>
  <c r="AH317" i="204"/>
  <c r="AG317" i="204"/>
  <c r="AF317" i="204"/>
  <c r="AE317" i="204"/>
  <c r="AD317" i="204"/>
  <c r="AJ317" i="204" s="1"/>
  <c r="Z317" i="204"/>
  <c r="Y317" i="204"/>
  <c r="AI316" i="204"/>
  <c r="AH316" i="204"/>
  <c r="AG316" i="204"/>
  <c r="AF316" i="204"/>
  <c r="AE316" i="204"/>
  <c r="AD316" i="204"/>
  <c r="AJ316" i="204" s="1"/>
  <c r="Z316" i="204"/>
  <c r="Y316" i="204"/>
  <c r="AI315" i="204"/>
  <c r="AH315" i="204"/>
  <c r="AG315" i="204"/>
  <c r="AF315" i="204"/>
  <c r="AE315" i="204"/>
  <c r="AD315" i="204"/>
  <c r="AJ315" i="204" s="1"/>
  <c r="Z315" i="204"/>
  <c r="Y315" i="204"/>
  <c r="AI314" i="204"/>
  <c r="AH314" i="204"/>
  <c r="AG314" i="204"/>
  <c r="AF314" i="204"/>
  <c r="AE314" i="204"/>
  <c r="AD314" i="204"/>
  <c r="AJ314" i="204" s="1"/>
  <c r="Z314" i="204"/>
  <c r="Y314" i="204"/>
  <c r="AI313" i="204"/>
  <c r="AH313" i="204"/>
  <c r="AG313" i="204"/>
  <c r="AF313" i="204"/>
  <c r="AE313" i="204"/>
  <c r="AD313" i="204"/>
  <c r="AJ313" i="204" s="1"/>
  <c r="Z313" i="204"/>
  <c r="Y313" i="204"/>
  <c r="AI312" i="204"/>
  <c r="AH312" i="204"/>
  <c r="AG312" i="204"/>
  <c r="AF312" i="204"/>
  <c r="AE312" i="204"/>
  <c r="AD312" i="204"/>
  <c r="AJ312" i="204" s="1"/>
  <c r="Z312" i="204"/>
  <c r="Y312" i="204"/>
  <c r="AI311" i="204"/>
  <c r="AH311" i="204"/>
  <c r="AG311" i="204"/>
  <c r="AF311" i="204"/>
  <c r="AE311" i="204"/>
  <c r="AD311" i="204"/>
  <c r="AJ311" i="204" s="1"/>
  <c r="Z311" i="204"/>
  <c r="Y311" i="204"/>
  <c r="AI310" i="204"/>
  <c r="AH310" i="204"/>
  <c r="AG310" i="204"/>
  <c r="AF310" i="204"/>
  <c r="AE310" i="204"/>
  <c r="AD310" i="204"/>
  <c r="AJ310" i="204" s="1"/>
  <c r="Z310" i="204"/>
  <c r="Y310" i="204"/>
  <c r="AI309" i="204"/>
  <c r="AH309" i="204"/>
  <c r="AG309" i="204"/>
  <c r="AF309" i="204"/>
  <c r="AE309" i="204"/>
  <c r="AD309" i="204"/>
  <c r="AJ309" i="204" s="1"/>
  <c r="Z309" i="204"/>
  <c r="Y309" i="204"/>
  <c r="AI308" i="204"/>
  <c r="AH308" i="204"/>
  <c r="AG308" i="204"/>
  <c r="AF308" i="204"/>
  <c r="AE308" i="204"/>
  <c r="AD308" i="204"/>
  <c r="AJ308" i="204" s="1"/>
  <c r="Z308" i="204"/>
  <c r="Y308" i="204"/>
  <c r="AI307" i="204"/>
  <c r="AH307" i="204"/>
  <c r="AG307" i="204"/>
  <c r="AF307" i="204"/>
  <c r="AE307" i="204"/>
  <c r="AD307" i="204"/>
  <c r="AJ307" i="204" s="1"/>
  <c r="Z307" i="204"/>
  <c r="Y307" i="204"/>
  <c r="AI306" i="204"/>
  <c r="AH306" i="204"/>
  <c r="AG306" i="204"/>
  <c r="AF306" i="204"/>
  <c r="AE306" i="204"/>
  <c r="AD306" i="204"/>
  <c r="AJ306" i="204" s="1"/>
  <c r="Z306" i="204"/>
  <c r="Y306" i="204"/>
  <c r="AI305" i="204"/>
  <c r="AH305" i="204"/>
  <c r="AG305" i="204"/>
  <c r="AF305" i="204"/>
  <c r="AE305" i="204"/>
  <c r="AD305" i="204"/>
  <c r="AJ305" i="204" s="1"/>
  <c r="Z305" i="204"/>
  <c r="Y305" i="204"/>
  <c r="AI304" i="204"/>
  <c r="AH304" i="204"/>
  <c r="AG304" i="204"/>
  <c r="AF304" i="204"/>
  <c r="AE304" i="204"/>
  <c r="AD304" i="204"/>
  <c r="AJ304" i="204" s="1"/>
  <c r="Z304" i="204"/>
  <c r="Y304" i="204"/>
  <c r="AI303" i="204"/>
  <c r="AH303" i="204"/>
  <c r="AG303" i="204"/>
  <c r="AF303" i="204"/>
  <c r="AE303" i="204"/>
  <c r="AD303" i="204"/>
  <c r="AJ303" i="204" s="1"/>
  <c r="Z303" i="204"/>
  <c r="Y303" i="204"/>
  <c r="AI302" i="204"/>
  <c r="AH302" i="204"/>
  <c r="AG302" i="204"/>
  <c r="AF302" i="204"/>
  <c r="AE302" i="204"/>
  <c r="AD302" i="204"/>
  <c r="AJ302" i="204" s="1"/>
  <c r="Z302" i="204"/>
  <c r="Y302" i="204"/>
  <c r="AI301" i="204"/>
  <c r="AH301" i="204"/>
  <c r="AG301" i="204"/>
  <c r="AF301" i="204"/>
  <c r="AE301" i="204"/>
  <c r="AD301" i="204"/>
  <c r="AJ301" i="204" s="1"/>
  <c r="Z301" i="204"/>
  <c r="Y301" i="204"/>
  <c r="AI300" i="204"/>
  <c r="AH300" i="204"/>
  <c r="AG300" i="204"/>
  <c r="AF300" i="204"/>
  <c r="AE300" i="204"/>
  <c r="AD300" i="204"/>
  <c r="AJ300" i="204" s="1"/>
  <c r="Z300" i="204"/>
  <c r="Y300" i="204"/>
  <c r="AI299" i="204"/>
  <c r="AH299" i="204"/>
  <c r="AG299" i="204"/>
  <c r="AF299" i="204"/>
  <c r="AE299" i="204"/>
  <c r="AD299" i="204"/>
  <c r="AJ299" i="204" s="1"/>
  <c r="Z299" i="204"/>
  <c r="Y299" i="204"/>
  <c r="AI298" i="204"/>
  <c r="AH298" i="204"/>
  <c r="AG298" i="204"/>
  <c r="AF298" i="204"/>
  <c r="AE298" i="204"/>
  <c r="AD298" i="204"/>
  <c r="AJ298" i="204" s="1"/>
  <c r="Z298" i="204"/>
  <c r="Y298" i="204"/>
  <c r="A298" i="204"/>
  <c r="X297" i="204"/>
  <c r="W297" i="204"/>
  <c r="V297" i="204"/>
  <c r="U297" i="204"/>
  <c r="T297" i="204"/>
  <c r="S297" i="204"/>
  <c r="R297" i="204"/>
  <c r="Q297" i="204"/>
  <c r="P297" i="204"/>
  <c r="O297" i="204"/>
  <c r="N297" i="204"/>
  <c r="M297" i="204"/>
  <c r="L297" i="204"/>
  <c r="K297" i="204"/>
  <c r="J297" i="204"/>
  <c r="I297" i="204"/>
  <c r="AI296" i="204"/>
  <c r="AH296" i="204"/>
  <c r="AG296" i="204"/>
  <c r="AF296" i="204"/>
  <c r="AE296" i="204"/>
  <c r="AD296" i="204"/>
  <c r="AJ296" i="204" s="1"/>
  <c r="Z296" i="204"/>
  <c r="Y296" i="204"/>
  <c r="C296" i="204"/>
  <c r="AI295" i="204"/>
  <c r="AH295" i="204"/>
  <c r="AG295" i="204"/>
  <c r="AF295" i="204"/>
  <c r="AE295" i="204"/>
  <c r="AD295" i="204"/>
  <c r="AJ295" i="204" s="1"/>
  <c r="Z295" i="204"/>
  <c r="Y295" i="204"/>
  <c r="C295" i="204"/>
  <c r="AI294" i="204"/>
  <c r="AH294" i="204"/>
  <c r="AG294" i="204"/>
  <c r="AF294" i="204"/>
  <c r="AE294" i="204"/>
  <c r="AD294" i="204"/>
  <c r="AJ294" i="204" s="1"/>
  <c r="Z294" i="204"/>
  <c r="Y294" i="204"/>
  <c r="C294" i="204"/>
  <c r="AI293" i="204"/>
  <c r="AH293" i="204"/>
  <c r="AG293" i="204"/>
  <c r="AF293" i="204"/>
  <c r="AE293" i="204"/>
  <c r="AD293" i="204"/>
  <c r="AJ293" i="204" s="1"/>
  <c r="Z293" i="204"/>
  <c r="Y293" i="204"/>
  <c r="C293" i="204"/>
  <c r="AI292" i="204"/>
  <c r="AH292" i="204"/>
  <c r="AG292" i="204"/>
  <c r="AF292" i="204"/>
  <c r="AE292" i="204"/>
  <c r="AD292" i="204"/>
  <c r="AJ292" i="204" s="1"/>
  <c r="Z292" i="204"/>
  <c r="Y292" i="204"/>
  <c r="C292" i="204"/>
  <c r="AI291" i="204"/>
  <c r="AH291" i="204"/>
  <c r="AG291" i="204"/>
  <c r="AF291" i="204"/>
  <c r="AE291" i="204"/>
  <c r="AD291" i="204"/>
  <c r="AJ291" i="204" s="1"/>
  <c r="Z291" i="204"/>
  <c r="Y291" i="204"/>
  <c r="C291" i="204"/>
  <c r="AI290" i="204"/>
  <c r="AH290" i="204"/>
  <c r="AG290" i="204"/>
  <c r="AF290" i="204"/>
  <c r="AE290" i="204"/>
  <c r="AD290" i="204"/>
  <c r="AJ290" i="204" s="1"/>
  <c r="Z290" i="204"/>
  <c r="Y290" i="204"/>
  <c r="C290" i="204"/>
  <c r="AI289" i="204"/>
  <c r="AH289" i="204"/>
  <c r="AG289" i="204"/>
  <c r="AF289" i="204"/>
  <c r="AE289" i="204"/>
  <c r="AD289" i="204"/>
  <c r="AJ289" i="204" s="1"/>
  <c r="Z289" i="204"/>
  <c r="Y289" i="204"/>
  <c r="C289" i="204"/>
  <c r="AI288" i="204"/>
  <c r="AH288" i="204"/>
  <c r="AG288" i="204"/>
  <c r="AF288" i="204"/>
  <c r="AE288" i="204"/>
  <c r="AD288" i="204"/>
  <c r="AJ288" i="204" s="1"/>
  <c r="Z288" i="204"/>
  <c r="Y288" i="204"/>
  <c r="C288" i="204"/>
  <c r="AI287" i="204"/>
  <c r="AH287" i="204"/>
  <c r="AG287" i="204"/>
  <c r="AF287" i="204"/>
  <c r="AE287" i="204"/>
  <c r="AD287" i="204"/>
  <c r="AJ287" i="204" s="1"/>
  <c r="Z287" i="204"/>
  <c r="Y287" i="204"/>
  <c r="C287" i="204"/>
  <c r="AI286" i="204"/>
  <c r="AH286" i="204"/>
  <c r="AG286" i="204"/>
  <c r="AF286" i="204"/>
  <c r="AE286" i="204"/>
  <c r="AD286" i="204"/>
  <c r="AJ286" i="204" s="1"/>
  <c r="Z286" i="204"/>
  <c r="Y286" i="204"/>
  <c r="C286" i="204"/>
  <c r="AI285" i="204"/>
  <c r="AH285" i="204"/>
  <c r="AG285" i="204"/>
  <c r="AF285" i="204"/>
  <c r="AE285" i="204"/>
  <c r="AD285" i="204"/>
  <c r="AJ285" i="204" s="1"/>
  <c r="Z285" i="204"/>
  <c r="Y285" i="204"/>
  <c r="C285" i="204"/>
  <c r="AI284" i="204"/>
  <c r="AH284" i="204"/>
  <c r="AG284" i="204"/>
  <c r="AF284" i="204"/>
  <c r="AE284" i="204"/>
  <c r="AD284" i="204"/>
  <c r="AJ284" i="204" s="1"/>
  <c r="Z284" i="204"/>
  <c r="Y284" i="204"/>
  <c r="C284" i="204"/>
  <c r="AI283" i="204"/>
  <c r="AH283" i="204"/>
  <c r="AG283" i="204"/>
  <c r="AF283" i="204"/>
  <c r="AE283" i="204"/>
  <c r="AD283" i="204"/>
  <c r="AJ283" i="204" s="1"/>
  <c r="Z283" i="204"/>
  <c r="Y283" i="204"/>
  <c r="C283" i="204"/>
  <c r="AI282" i="204"/>
  <c r="AH282" i="204"/>
  <c r="AG282" i="204"/>
  <c r="AF282" i="204"/>
  <c r="AE282" i="204"/>
  <c r="AD282" i="204"/>
  <c r="AJ282" i="204" s="1"/>
  <c r="Z282" i="204"/>
  <c r="Y282" i="204"/>
  <c r="C282" i="204"/>
  <c r="AI281" i="204"/>
  <c r="AH281" i="204"/>
  <c r="AG281" i="204"/>
  <c r="AF281" i="204"/>
  <c r="AE281" i="204"/>
  <c r="AD281" i="204"/>
  <c r="AJ281" i="204" s="1"/>
  <c r="Z281" i="204"/>
  <c r="Y281" i="204"/>
  <c r="C281" i="204"/>
  <c r="AI280" i="204"/>
  <c r="AH280" i="204"/>
  <c r="AG280" i="204"/>
  <c r="AF280" i="204"/>
  <c r="AE280" i="204"/>
  <c r="AD280" i="204"/>
  <c r="AJ280" i="204" s="1"/>
  <c r="Z280" i="204"/>
  <c r="Y280" i="204"/>
  <c r="C280" i="204"/>
  <c r="AI279" i="204"/>
  <c r="AH279" i="204"/>
  <c r="AG279" i="204"/>
  <c r="AF279" i="204"/>
  <c r="AE279" i="204"/>
  <c r="AD279" i="204"/>
  <c r="AJ279" i="204" s="1"/>
  <c r="Z279" i="204"/>
  <c r="Y279" i="204"/>
  <c r="C279" i="204"/>
  <c r="AI278" i="204"/>
  <c r="AH278" i="204"/>
  <c r="AG278" i="204"/>
  <c r="AF278" i="204"/>
  <c r="AE278" i="204"/>
  <c r="AD278" i="204"/>
  <c r="AJ278" i="204" s="1"/>
  <c r="Z278" i="204"/>
  <c r="Y278" i="204"/>
  <c r="C278" i="204"/>
  <c r="AI277" i="204"/>
  <c r="AH277" i="204"/>
  <c r="AG277" i="204"/>
  <c r="AF277" i="204"/>
  <c r="AE277" i="204"/>
  <c r="AD277" i="204"/>
  <c r="AJ277" i="204" s="1"/>
  <c r="Z277" i="204"/>
  <c r="Y277" i="204"/>
  <c r="C277" i="204"/>
  <c r="AI276" i="204"/>
  <c r="AH276" i="204"/>
  <c r="AG276" i="204"/>
  <c r="AF276" i="204"/>
  <c r="AE276" i="204"/>
  <c r="AD276" i="204"/>
  <c r="AJ276" i="204" s="1"/>
  <c r="Z276" i="204"/>
  <c r="Y276" i="204"/>
  <c r="C276" i="204"/>
  <c r="AI275" i="204"/>
  <c r="AH275" i="204"/>
  <c r="AG275" i="204"/>
  <c r="AF275" i="204"/>
  <c r="AE275" i="204"/>
  <c r="AD275" i="204"/>
  <c r="AJ275" i="204" s="1"/>
  <c r="Z275" i="204"/>
  <c r="Y275" i="204"/>
  <c r="C275" i="204"/>
  <c r="AI274" i="204"/>
  <c r="AH274" i="204"/>
  <c r="AG274" i="204"/>
  <c r="AF274" i="204"/>
  <c r="AE274" i="204"/>
  <c r="AD274" i="204"/>
  <c r="AJ274" i="204" s="1"/>
  <c r="Z274" i="204"/>
  <c r="Y274" i="204"/>
  <c r="C274" i="204"/>
  <c r="AI273" i="204"/>
  <c r="AH273" i="204"/>
  <c r="AG273" i="204"/>
  <c r="AF273" i="204"/>
  <c r="AE273" i="204"/>
  <c r="AD273" i="204"/>
  <c r="AJ273" i="204" s="1"/>
  <c r="Z273" i="204"/>
  <c r="Y273" i="204"/>
  <c r="C273" i="204"/>
  <c r="AI272" i="204"/>
  <c r="AH272" i="204"/>
  <c r="AG272" i="204"/>
  <c r="AF272" i="204"/>
  <c r="AE272" i="204"/>
  <c r="AD272" i="204"/>
  <c r="AJ272" i="204" s="1"/>
  <c r="Z272" i="204"/>
  <c r="Y272" i="204"/>
  <c r="C272" i="204"/>
  <c r="AI271" i="204"/>
  <c r="AH271" i="204"/>
  <c r="AG271" i="204"/>
  <c r="AF271" i="204"/>
  <c r="AE271" i="204"/>
  <c r="AD271" i="204"/>
  <c r="AJ271" i="204" s="1"/>
  <c r="Z271" i="204"/>
  <c r="Y271" i="204"/>
  <c r="C271" i="204"/>
  <c r="AI270" i="204"/>
  <c r="AH270" i="204"/>
  <c r="AG270" i="204"/>
  <c r="AF270" i="204"/>
  <c r="AE270" i="204"/>
  <c r="AD270" i="204"/>
  <c r="AJ270" i="204" s="1"/>
  <c r="Z270" i="204"/>
  <c r="Y270" i="204"/>
  <c r="C270" i="204"/>
  <c r="AI269" i="204"/>
  <c r="AH269" i="204"/>
  <c r="AG269" i="204"/>
  <c r="AF269" i="204"/>
  <c r="AE269" i="204"/>
  <c r="AD269" i="204"/>
  <c r="AJ269" i="204" s="1"/>
  <c r="Z269" i="204"/>
  <c r="Y269" i="204"/>
  <c r="C269" i="204"/>
  <c r="AI268" i="204"/>
  <c r="AH268" i="204"/>
  <c r="AG268" i="204"/>
  <c r="AF268" i="204"/>
  <c r="AE268" i="204"/>
  <c r="AD268" i="204"/>
  <c r="AJ268" i="204" s="1"/>
  <c r="Z268" i="204"/>
  <c r="Y268" i="204"/>
  <c r="C268" i="204"/>
  <c r="AI267" i="204"/>
  <c r="AH267" i="204"/>
  <c r="AG267" i="204"/>
  <c r="AF267" i="204"/>
  <c r="AE267" i="204"/>
  <c r="AD267" i="204"/>
  <c r="AJ267" i="204" s="1"/>
  <c r="Z267" i="204"/>
  <c r="Y267" i="204"/>
  <c r="C267" i="204"/>
  <c r="AI266" i="204"/>
  <c r="AH266" i="204"/>
  <c r="AG266" i="204"/>
  <c r="AF266" i="204"/>
  <c r="AE266" i="204"/>
  <c r="AD266" i="204"/>
  <c r="AJ266" i="204" s="1"/>
  <c r="Z266" i="204"/>
  <c r="Y266" i="204"/>
  <c r="C266" i="204"/>
  <c r="AI265" i="204"/>
  <c r="AH265" i="204"/>
  <c r="AG265" i="204"/>
  <c r="AF265" i="204"/>
  <c r="AE265" i="204"/>
  <c r="AD265" i="204"/>
  <c r="AJ265" i="204" s="1"/>
  <c r="Z265" i="204"/>
  <c r="Y265" i="204"/>
  <c r="C265" i="204"/>
  <c r="AI264" i="204"/>
  <c r="AH264" i="204"/>
  <c r="AG264" i="204"/>
  <c r="AF264" i="204"/>
  <c r="AE264" i="204"/>
  <c r="AD264" i="204"/>
  <c r="AJ264" i="204" s="1"/>
  <c r="Z264" i="204"/>
  <c r="Y264" i="204"/>
  <c r="C264" i="204"/>
  <c r="AI263" i="204"/>
  <c r="AH263" i="204"/>
  <c r="AG263" i="204"/>
  <c r="AF263" i="204"/>
  <c r="AE263" i="204"/>
  <c r="AD263" i="204"/>
  <c r="AJ263" i="204" s="1"/>
  <c r="Z263" i="204"/>
  <c r="Y263" i="204"/>
  <c r="C263" i="204"/>
  <c r="AI262" i="204"/>
  <c r="AH262" i="204"/>
  <c r="AG262" i="204"/>
  <c r="AF262" i="204"/>
  <c r="AE262" i="204"/>
  <c r="AD262" i="204"/>
  <c r="AJ262" i="204" s="1"/>
  <c r="Z262" i="204"/>
  <c r="Y262" i="204"/>
  <c r="C262" i="204"/>
  <c r="AI261" i="204"/>
  <c r="AH261" i="204"/>
  <c r="AG261" i="204"/>
  <c r="AF261" i="204"/>
  <c r="AE261" i="204"/>
  <c r="AD261" i="204"/>
  <c r="AJ261" i="204" s="1"/>
  <c r="Z261" i="204"/>
  <c r="Y261" i="204"/>
  <c r="C261" i="204"/>
  <c r="AI260" i="204"/>
  <c r="AH260" i="204"/>
  <c r="AG260" i="204"/>
  <c r="AF260" i="204"/>
  <c r="AE260" i="204"/>
  <c r="AD260" i="204"/>
  <c r="AJ260" i="204" s="1"/>
  <c r="Z260" i="204"/>
  <c r="Y260" i="204"/>
  <c r="C260" i="204"/>
  <c r="AI259" i="204"/>
  <c r="AH259" i="204"/>
  <c r="AG259" i="204"/>
  <c r="AF259" i="204"/>
  <c r="AE259" i="204"/>
  <c r="AD259" i="204"/>
  <c r="AJ259" i="204" s="1"/>
  <c r="Z259" i="204"/>
  <c r="Y259" i="204"/>
  <c r="C259" i="204"/>
  <c r="AI258" i="204"/>
  <c r="AH258" i="204"/>
  <c r="AG258" i="204"/>
  <c r="AF258" i="204"/>
  <c r="AE258" i="204"/>
  <c r="AD258" i="204"/>
  <c r="AJ258" i="204" s="1"/>
  <c r="Z258" i="204"/>
  <c r="Y258" i="204"/>
  <c r="C258" i="204"/>
  <c r="AI257" i="204"/>
  <c r="AH257" i="204"/>
  <c r="AG257" i="204"/>
  <c r="AF257" i="204"/>
  <c r="AE257" i="204"/>
  <c r="AD257" i="204"/>
  <c r="AJ257" i="204" s="1"/>
  <c r="Z257" i="204"/>
  <c r="Y257" i="204"/>
  <c r="C257" i="204"/>
  <c r="AI256" i="204"/>
  <c r="AH256" i="204"/>
  <c r="AG256" i="204"/>
  <c r="AF256" i="204"/>
  <c r="AE256" i="204"/>
  <c r="AD256" i="204"/>
  <c r="AJ256" i="204" s="1"/>
  <c r="Z256" i="204"/>
  <c r="Y256" i="204"/>
  <c r="C256" i="204"/>
  <c r="AI255" i="204"/>
  <c r="AH255" i="204"/>
  <c r="AG255" i="204"/>
  <c r="AF255" i="204"/>
  <c r="AE255" i="204"/>
  <c r="AD255" i="204"/>
  <c r="AJ255" i="204" s="1"/>
  <c r="Z255" i="204"/>
  <c r="Y255" i="204"/>
  <c r="C255" i="204"/>
  <c r="AI254" i="204"/>
  <c r="AH254" i="204"/>
  <c r="AG254" i="204"/>
  <c r="AF254" i="204"/>
  <c r="AE254" i="204"/>
  <c r="AD254" i="204"/>
  <c r="AJ254" i="204" s="1"/>
  <c r="Z254" i="204"/>
  <c r="Y254" i="204"/>
  <c r="C254" i="204"/>
  <c r="AI253" i="204"/>
  <c r="AH253" i="204"/>
  <c r="AG253" i="204"/>
  <c r="AF253" i="204"/>
  <c r="AE253" i="204"/>
  <c r="AD253" i="204"/>
  <c r="AJ253" i="204" s="1"/>
  <c r="Z253" i="204"/>
  <c r="Y253" i="204"/>
  <c r="C253" i="204"/>
  <c r="AI252" i="204"/>
  <c r="AH252" i="204"/>
  <c r="AG252" i="204"/>
  <c r="AF252" i="204"/>
  <c r="AE252" i="204"/>
  <c r="AD252" i="204"/>
  <c r="AJ252" i="204" s="1"/>
  <c r="Z252" i="204"/>
  <c r="Y252" i="204"/>
  <c r="C252" i="204"/>
  <c r="AI251" i="204"/>
  <c r="AH251" i="204"/>
  <c r="AG251" i="204"/>
  <c r="AF251" i="204"/>
  <c r="AE251" i="204"/>
  <c r="AD251" i="204"/>
  <c r="AJ251" i="204" s="1"/>
  <c r="Z251" i="204"/>
  <c r="Y251" i="204"/>
  <c r="C251" i="204"/>
  <c r="AI250" i="204"/>
  <c r="AH250" i="204"/>
  <c r="AG250" i="204"/>
  <c r="AF250" i="204"/>
  <c r="AE250" i="204"/>
  <c r="AD250" i="204"/>
  <c r="AJ250" i="204" s="1"/>
  <c r="Z250" i="204"/>
  <c r="Y250" i="204"/>
  <c r="C250" i="204"/>
  <c r="AI249" i="204"/>
  <c r="AH249" i="204"/>
  <c r="AG249" i="204"/>
  <c r="AF249" i="204"/>
  <c r="AE249" i="204"/>
  <c r="AD249" i="204"/>
  <c r="AJ249" i="204" s="1"/>
  <c r="Z249" i="204"/>
  <c r="Y249" i="204"/>
  <c r="C249" i="204"/>
  <c r="AI248" i="204"/>
  <c r="AH248" i="204"/>
  <c r="AG248" i="204"/>
  <c r="AF248" i="204"/>
  <c r="AE248" i="204"/>
  <c r="AD248" i="204"/>
  <c r="AJ248" i="204" s="1"/>
  <c r="Z248" i="204"/>
  <c r="Y248" i="204"/>
  <c r="C248" i="204"/>
  <c r="B248" i="204"/>
  <c r="B249" i="204" s="1"/>
  <c r="B250" i="204" s="1"/>
  <c r="B251" i="204" s="1"/>
  <c r="B252" i="204" s="1"/>
  <c r="B253" i="204" s="1"/>
  <c r="B254" i="204" s="1"/>
  <c r="B255" i="204" s="1"/>
  <c r="B256" i="204" s="1"/>
  <c r="B257" i="204" s="1"/>
  <c r="B258" i="204" s="1"/>
  <c r="B259" i="204" s="1"/>
  <c r="B260" i="204" s="1"/>
  <c r="B261" i="204" s="1"/>
  <c r="B262" i="204" s="1"/>
  <c r="B263" i="204" s="1"/>
  <c r="B264" i="204" s="1"/>
  <c r="B265" i="204" s="1"/>
  <c r="B266" i="204" s="1"/>
  <c r="B267" i="204" s="1"/>
  <c r="B268" i="204" s="1"/>
  <c r="B269" i="204" s="1"/>
  <c r="B270" i="204" s="1"/>
  <c r="B271" i="204" s="1"/>
  <c r="B272" i="204" s="1"/>
  <c r="B273" i="204" s="1"/>
  <c r="B274" i="204" s="1"/>
  <c r="B275" i="204" s="1"/>
  <c r="B276" i="204" s="1"/>
  <c r="B277" i="204" s="1"/>
  <c r="B278" i="204" s="1"/>
  <c r="B279" i="204" s="1"/>
  <c r="B280" i="204" s="1"/>
  <c r="B281" i="204" s="1"/>
  <c r="B282" i="204" s="1"/>
  <c r="B283" i="204" s="1"/>
  <c r="B284" i="204" s="1"/>
  <c r="B285" i="204" s="1"/>
  <c r="B286" i="204" s="1"/>
  <c r="B287" i="204" s="1"/>
  <c r="B288" i="204" s="1"/>
  <c r="B289" i="204" s="1"/>
  <c r="B290" i="204" s="1"/>
  <c r="B291" i="204" s="1"/>
  <c r="B292" i="204" s="1"/>
  <c r="B293" i="204" s="1"/>
  <c r="B294" i="204" s="1"/>
  <c r="B295" i="204" s="1"/>
  <c r="B296" i="204" s="1"/>
  <c r="AI247" i="204"/>
  <c r="AH247" i="204"/>
  <c r="AG247" i="204"/>
  <c r="AF247" i="204"/>
  <c r="AE247" i="204"/>
  <c r="AD247" i="204"/>
  <c r="AJ247" i="204" s="1"/>
  <c r="Z247" i="204"/>
  <c r="Y247" i="204"/>
  <c r="C247" i="204"/>
  <c r="G297" i="204"/>
  <c r="X234" i="204"/>
  <c r="W234" i="204"/>
  <c r="V234" i="204"/>
  <c r="U234" i="204"/>
  <c r="T234" i="204"/>
  <c r="S234" i="204"/>
  <c r="R234" i="204"/>
  <c r="Q234" i="204"/>
  <c r="P234" i="204"/>
  <c r="O234" i="204"/>
  <c r="N234" i="204"/>
  <c r="M234" i="204"/>
  <c r="G234" i="204"/>
  <c r="AI233" i="204"/>
  <c r="AH233" i="204"/>
  <c r="AG233" i="204"/>
  <c r="AF233" i="204"/>
  <c r="AE233" i="204"/>
  <c r="AD233" i="204"/>
  <c r="AJ233" i="204" s="1"/>
  <c r="Z233" i="204"/>
  <c r="Y233" i="204"/>
  <c r="AI232" i="204"/>
  <c r="AH232" i="204"/>
  <c r="AG232" i="204"/>
  <c r="AF232" i="204"/>
  <c r="AE232" i="204"/>
  <c r="AD232" i="204"/>
  <c r="AJ232" i="204" s="1"/>
  <c r="Z232" i="204"/>
  <c r="Y232" i="204"/>
  <c r="AI231" i="204"/>
  <c r="AH231" i="204"/>
  <c r="AG231" i="204"/>
  <c r="AF231" i="204"/>
  <c r="AE231" i="204"/>
  <c r="AD231" i="204"/>
  <c r="AJ231" i="204" s="1"/>
  <c r="Z231" i="204"/>
  <c r="Y231" i="204"/>
  <c r="AI230" i="204"/>
  <c r="AH230" i="204"/>
  <c r="AG230" i="204"/>
  <c r="AF230" i="204"/>
  <c r="AE230" i="204"/>
  <c r="AD230" i="204"/>
  <c r="AJ230" i="204" s="1"/>
  <c r="Z230" i="204"/>
  <c r="Y230" i="204"/>
  <c r="AI229" i="204"/>
  <c r="AH229" i="204"/>
  <c r="AG229" i="204"/>
  <c r="AF229" i="204"/>
  <c r="AE229" i="204"/>
  <c r="AD229" i="204"/>
  <c r="AJ229" i="204" s="1"/>
  <c r="Z229" i="204"/>
  <c r="Y229" i="204"/>
  <c r="AI228" i="204"/>
  <c r="AH228" i="204"/>
  <c r="AG228" i="204"/>
  <c r="AF228" i="204"/>
  <c r="AE228" i="204"/>
  <c r="AD228" i="204"/>
  <c r="AJ228" i="204" s="1"/>
  <c r="Z228" i="204"/>
  <c r="Y228" i="204"/>
  <c r="AI227" i="204"/>
  <c r="AH227" i="204"/>
  <c r="AG227" i="204"/>
  <c r="AF227" i="204"/>
  <c r="AE227" i="204"/>
  <c r="AD227" i="204"/>
  <c r="AJ227" i="204" s="1"/>
  <c r="Z227" i="204"/>
  <c r="Y227" i="204"/>
  <c r="AI226" i="204"/>
  <c r="AH226" i="204"/>
  <c r="AG226" i="204"/>
  <c r="AF226" i="204"/>
  <c r="AE226" i="204"/>
  <c r="AD226" i="204"/>
  <c r="AJ226" i="204" s="1"/>
  <c r="Z226" i="204"/>
  <c r="Y226" i="204"/>
  <c r="AI225" i="204"/>
  <c r="AH225" i="204"/>
  <c r="AG225" i="204"/>
  <c r="AF225" i="204"/>
  <c r="AE225" i="204"/>
  <c r="AD225" i="204"/>
  <c r="AJ225" i="204" s="1"/>
  <c r="Z225" i="204"/>
  <c r="Y225" i="204"/>
  <c r="AI224" i="204"/>
  <c r="AH224" i="204"/>
  <c r="AG224" i="204"/>
  <c r="AF224" i="204"/>
  <c r="AE224" i="204"/>
  <c r="AD224" i="204"/>
  <c r="AJ224" i="204" s="1"/>
  <c r="Z224" i="204"/>
  <c r="Y224" i="204"/>
  <c r="AI223" i="204"/>
  <c r="AH223" i="204"/>
  <c r="AG223" i="204"/>
  <c r="AF223" i="204"/>
  <c r="AE223" i="204"/>
  <c r="AD223" i="204"/>
  <c r="AJ223" i="204" s="1"/>
  <c r="Z223" i="204"/>
  <c r="Y223" i="204"/>
  <c r="AI222" i="204"/>
  <c r="AH222" i="204"/>
  <c r="AG222" i="204"/>
  <c r="AF222" i="204"/>
  <c r="AE222" i="204"/>
  <c r="AD222" i="204"/>
  <c r="AJ222" i="204" s="1"/>
  <c r="Z222" i="204"/>
  <c r="Y222" i="204"/>
  <c r="AI221" i="204"/>
  <c r="AH221" i="204"/>
  <c r="AG221" i="204"/>
  <c r="AF221" i="204"/>
  <c r="AE221" i="204"/>
  <c r="AD221" i="204"/>
  <c r="AJ221" i="204" s="1"/>
  <c r="Z221" i="204"/>
  <c r="Y221" i="204"/>
  <c r="AI220" i="204"/>
  <c r="AH220" i="204"/>
  <c r="AG220" i="204"/>
  <c r="AF220" i="204"/>
  <c r="AE220" i="204"/>
  <c r="AD220" i="204"/>
  <c r="AJ220" i="204" s="1"/>
  <c r="Z220" i="204"/>
  <c r="Y220" i="204"/>
  <c r="AI219" i="204"/>
  <c r="AH219" i="204"/>
  <c r="AG219" i="204"/>
  <c r="AF219" i="204"/>
  <c r="AE219" i="204"/>
  <c r="AD219" i="204"/>
  <c r="AJ219" i="204" s="1"/>
  <c r="Z219" i="204"/>
  <c r="Y219" i="204"/>
  <c r="AI218" i="204"/>
  <c r="AH218" i="204"/>
  <c r="AG218" i="204"/>
  <c r="AF218" i="204"/>
  <c r="AE218" i="204"/>
  <c r="AD218" i="204"/>
  <c r="AJ218" i="204" s="1"/>
  <c r="Z218" i="204"/>
  <c r="Y218" i="204"/>
  <c r="AI217" i="204"/>
  <c r="AH217" i="204"/>
  <c r="AG217" i="204"/>
  <c r="AF217" i="204"/>
  <c r="AE217" i="204"/>
  <c r="AD217" i="204"/>
  <c r="AJ217" i="204" s="1"/>
  <c r="Z217" i="204"/>
  <c r="Y217" i="204"/>
  <c r="AI216" i="204"/>
  <c r="AH216" i="204"/>
  <c r="AG216" i="204"/>
  <c r="AF216" i="204"/>
  <c r="AE216" i="204"/>
  <c r="AD216" i="204"/>
  <c r="AJ216" i="204" s="1"/>
  <c r="Z216" i="204"/>
  <c r="Y216" i="204"/>
  <c r="AI215" i="204"/>
  <c r="AH215" i="204"/>
  <c r="AG215" i="204"/>
  <c r="AF215" i="204"/>
  <c r="AE215" i="204"/>
  <c r="AD215" i="204"/>
  <c r="AJ215" i="204" s="1"/>
  <c r="Z215" i="204"/>
  <c r="Y215" i="204"/>
  <c r="AI214" i="204"/>
  <c r="AH214" i="204"/>
  <c r="AG214" i="204"/>
  <c r="AF214" i="204"/>
  <c r="AE214" i="204"/>
  <c r="AD214" i="204"/>
  <c r="AJ214" i="204" s="1"/>
  <c r="Z214" i="204"/>
  <c r="Y214" i="204"/>
  <c r="AI213" i="204"/>
  <c r="AH213" i="204"/>
  <c r="AG213" i="204"/>
  <c r="AF213" i="204"/>
  <c r="AE213" i="204"/>
  <c r="AD213" i="204"/>
  <c r="AJ213" i="204" s="1"/>
  <c r="Z213" i="204"/>
  <c r="Y213" i="204"/>
  <c r="AI212" i="204"/>
  <c r="AH212" i="204"/>
  <c r="AG212" i="204"/>
  <c r="AF212" i="204"/>
  <c r="AE212" i="204"/>
  <c r="AD212" i="204"/>
  <c r="AJ212" i="204" s="1"/>
  <c r="Z212" i="204"/>
  <c r="Y212" i="204"/>
  <c r="AI211" i="204"/>
  <c r="AH211" i="204"/>
  <c r="AG211" i="204"/>
  <c r="AF211" i="204"/>
  <c r="AE211" i="204"/>
  <c r="AD211" i="204"/>
  <c r="AJ211" i="204" s="1"/>
  <c r="Z211" i="204"/>
  <c r="Y211" i="204"/>
  <c r="AI210" i="204"/>
  <c r="AH210" i="204"/>
  <c r="AG210" i="204"/>
  <c r="AF210" i="204"/>
  <c r="AE210" i="204"/>
  <c r="AD210" i="204"/>
  <c r="AJ210" i="204" s="1"/>
  <c r="Z210" i="204"/>
  <c r="Y210" i="204"/>
  <c r="AI209" i="204"/>
  <c r="AH209" i="204"/>
  <c r="AG209" i="204"/>
  <c r="AF209" i="204"/>
  <c r="AE209" i="204"/>
  <c r="AD209" i="204"/>
  <c r="AJ209" i="204" s="1"/>
  <c r="Z209" i="204"/>
  <c r="Y209" i="204"/>
  <c r="AI208" i="204"/>
  <c r="AH208" i="204"/>
  <c r="AG208" i="204"/>
  <c r="AF208" i="204"/>
  <c r="AE208" i="204"/>
  <c r="AD208" i="204"/>
  <c r="AJ208" i="204" s="1"/>
  <c r="Z208" i="204"/>
  <c r="Y208" i="204"/>
  <c r="AI207" i="204"/>
  <c r="AH207" i="204"/>
  <c r="AG207" i="204"/>
  <c r="AF207" i="204"/>
  <c r="AE207" i="204"/>
  <c r="AD207" i="204"/>
  <c r="AJ207" i="204" s="1"/>
  <c r="Z207" i="204"/>
  <c r="Y207" i="204"/>
  <c r="AI206" i="204"/>
  <c r="AH206" i="204"/>
  <c r="AG206" i="204"/>
  <c r="AF206" i="204"/>
  <c r="AE206" i="204"/>
  <c r="AD206" i="204"/>
  <c r="AJ206" i="204" s="1"/>
  <c r="Z206" i="204"/>
  <c r="Y206" i="204"/>
  <c r="AI205" i="204"/>
  <c r="AH205" i="204"/>
  <c r="AG205" i="204"/>
  <c r="AF205" i="204"/>
  <c r="AE205" i="204"/>
  <c r="AD205" i="204"/>
  <c r="AJ205" i="204" s="1"/>
  <c r="Z205" i="204"/>
  <c r="Y205" i="204"/>
  <c r="AI204" i="204"/>
  <c r="AH204" i="204"/>
  <c r="AG204" i="204"/>
  <c r="AF204" i="204"/>
  <c r="AE204" i="204"/>
  <c r="AD204" i="204"/>
  <c r="AJ204" i="204" s="1"/>
  <c r="Z204" i="204"/>
  <c r="Y204" i="204"/>
  <c r="AI203" i="204"/>
  <c r="AH203" i="204"/>
  <c r="AG203" i="204"/>
  <c r="AF203" i="204"/>
  <c r="AE203" i="204"/>
  <c r="AD203" i="204"/>
  <c r="AJ203" i="204" s="1"/>
  <c r="Z203" i="204"/>
  <c r="Y203" i="204"/>
  <c r="AI202" i="204"/>
  <c r="AH202" i="204"/>
  <c r="AG202" i="204"/>
  <c r="AF202" i="204"/>
  <c r="AE202" i="204"/>
  <c r="AD202" i="204"/>
  <c r="AJ202" i="204" s="1"/>
  <c r="Z202" i="204"/>
  <c r="Y202" i="204"/>
  <c r="AI201" i="204"/>
  <c r="AH201" i="204"/>
  <c r="AG201" i="204"/>
  <c r="AF201" i="204"/>
  <c r="AE201" i="204"/>
  <c r="AD201" i="204"/>
  <c r="AJ201" i="204" s="1"/>
  <c r="Z201" i="204"/>
  <c r="Y201" i="204"/>
  <c r="AI200" i="204"/>
  <c r="AH200" i="204"/>
  <c r="AG200" i="204"/>
  <c r="AF200" i="204"/>
  <c r="AE200" i="204"/>
  <c r="AD200" i="204"/>
  <c r="AJ200" i="204" s="1"/>
  <c r="Z200" i="204"/>
  <c r="Y200" i="204"/>
  <c r="AI199" i="204"/>
  <c r="AH199" i="204"/>
  <c r="AG199" i="204"/>
  <c r="AF199" i="204"/>
  <c r="AE199" i="204"/>
  <c r="AD199" i="204"/>
  <c r="AJ199" i="204" s="1"/>
  <c r="Z199" i="204"/>
  <c r="Y199" i="204"/>
  <c r="AI198" i="204"/>
  <c r="AH198" i="204"/>
  <c r="AG198" i="204"/>
  <c r="AF198" i="204"/>
  <c r="AE198" i="204"/>
  <c r="AD198" i="204"/>
  <c r="AJ198" i="204" s="1"/>
  <c r="Z198" i="204"/>
  <c r="Y198" i="204"/>
  <c r="AI197" i="204"/>
  <c r="AH197" i="204"/>
  <c r="AG197" i="204"/>
  <c r="AF197" i="204"/>
  <c r="AE197" i="204"/>
  <c r="AD197" i="204"/>
  <c r="AJ197" i="204" s="1"/>
  <c r="Z197" i="204"/>
  <c r="Y197" i="204"/>
  <c r="AI196" i="204"/>
  <c r="AH196" i="204"/>
  <c r="AG196" i="204"/>
  <c r="AF196" i="204"/>
  <c r="AE196" i="204"/>
  <c r="AD196" i="204"/>
  <c r="AJ196" i="204" s="1"/>
  <c r="Z196" i="204"/>
  <c r="Y196" i="204"/>
  <c r="AI195" i="204"/>
  <c r="AH195" i="204"/>
  <c r="AG195" i="204"/>
  <c r="AF195" i="204"/>
  <c r="AE195" i="204"/>
  <c r="AD195" i="204"/>
  <c r="AJ195" i="204" s="1"/>
  <c r="Z195" i="204"/>
  <c r="Y195" i="204"/>
  <c r="AI194" i="204"/>
  <c r="AH194" i="204"/>
  <c r="AG194" i="204"/>
  <c r="AF194" i="204"/>
  <c r="AE194" i="204"/>
  <c r="AD194" i="204"/>
  <c r="AJ194" i="204" s="1"/>
  <c r="Z194" i="204"/>
  <c r="Y194" i="204"/>
  <c r="AI193" i="204"/>
  <c r="AH193" i="204"/>
  <c r="AG193" i="204"/>
  <c r="AF193" i="204"/>
  <c r="AE193" i="204"/>
  <c r="AD193" i="204"/>
  <c r="AJ193" i="204" s="1"/>
  <c r="Z193" i="204"/>
  <c r="Y193" i="204"/>
  <c r="AI192" i="204"/>
  <c r="AH192" i="204"/>
  <c r="AG192" i="204"/>
  <c r="AF192" i="204"/>
  <c r="AE192" i="204"/>
  <c r="AD192" i="204"/>
  <c r="AJ192" i="204" s="1"/>
  <c r="Z192" i="204"/>
  <c r="Y192" i="204"/>
  <c r="AI191" i="204"/>
  <c r="AH191" i="204"/>
  <c r="AG191" i="204"/>
  <c r="AF191" i="204"/>
  <c r="AE191" i="204"/>
  <c r="AD191" i="204"/>
  <c r="AJ191" i="204" s="1"/>
  <c r="Z191" i="204"/>
  <c r="Y191" i="204"/>
  <c r="AI190" i="204"/>
  <c r="AH190" i="204"/>
  <c r="AG190" i="204"/>
  <c r="AF190" i="204"/>
  <c r="AE190" i="204"/>
  <c r="AD190" i="204"/>
  <c r="AJ190" i="204" s="1"/>
  <c r="Z190" i="204"/>
  <c r="Y190" i="204"/>
  <c r="AI189" i="204"/>
  <c r="AH189" i="204"/>
  <c r="AG189" i="204"/>
  <c r="AF189" i="204"/>
  <c r="AE189" i="204"/>
  <c r="AD189" i="204"/>
  <c r="AJ189" i="204" s="1"/>
  <c r="Z189" i="204"/>
  <c r="Y189" i="204"/>
  <c r="AI188" i="204"/>
  <c r="AH188" i="204"/>
  <c r="AG188" i="204"/>
  <c r="AF188" i="204"/>
  <c r="AE188" i="204"/>
  <c r="AD188" i="204"/>
  <c r="AJ188" i="204" s="1"/>
  <c r="Z188" i="204"/>
  <c r="Y188" i="204"/>
  <c r="AI187" i="204"/>
  <c r="AH187" i="204"/>
  <c r="AG187" i="204"/>
  <c r="AF187" i="204"/>
  <c r="AE187" i="204"/>
  <c r="AD187" i="204"/>
  <c r="AJ187" i="204" s="1"/>
  <c r="Z187" i="204"/>
  <c r="Y187" i="204"/>
  <c r="AI186" i="204"/>
  <c r="AH186" i="204"/>
  <c r="AG186" i="204"/>
  <c r="AF186" i="204"/>
  <c r="AE186" i="204"/>
  <c r="AD186" i="204"/>
  <c r="AJ186" i="204" s="1"/>
  <c r="Z186" i="204"/>
  <c r="Y186" i="204"/>
  <c r="AI185" i="204"/>
  <c r="AH185" i="204"/>
  <c r="AG185" i="204"/>
  <c r="AF185" i="204"/>
  <c r="AE185" i="204"/>
  <c r="AD185" i="204"/>
  <c r="AJ185" i="204" s="1"/>
  <c r="Z185" i="204"/>
  <c r="Y185" i="204"/>
  <c r="AI184" i="204"/>
  <c r="AH184" i="204"/>
  <c r="AG184" i="204"/>
  <c r="AF184" i="204"/>
  <c r="AE184" i="204"/>
  <c r="AD184" i="204"/>
  <c r="AJ184" i="204" s="1"/>
  <c r="Z184" i="204"/>
  <c r="Y184" i="204"/>
  <c r="A184" i="204"/>
  <c r="X183" i="204"/>
  <c r="W183" i="204"/>
  <c r="V183" i="204"/>
  <c r="U183" i="204"/>
  <c r="T183" i="204"/>
  <c r="S183" i="204"/>
  <c r="R183" i="204"/>
  <c r="Q183" i="204"/>
  <c r="P183" i="204"/>
  <c r="O183" i="204"/>
  <c r="N183" i="204"/>
  <c r="M183" i="204"/>
  <c r="AI182" i="204"/>
  <c r="AH182" i="204"/>
  <c r="AG182" i="204"/>
  <c r="AF182" i="204"/>
  <c r="AE182" i="204"/>
  <c r="AD182" i="204"/>
  <c r="AJ182" i="204" s="1"/>
  <c r="Z182" i="204"/>
  <c r="Y182" i="204"/>
  <c r="C182" i="204"/>
  <c r="AI181" i="204"/>
  <c r="AH181" i="204"/>
  <c r="AG181" i="204"/>
  <c r="AF181" i="204"/>
  <c r="AE181" i="204"/>
  <c r="AD181" i="204"/>
  <c r="AJ181" i="204" s="1"/>
  <c r="Z181" i="204"/>
  <c r="Y181" i="204"/>
  <c r="C181" i="204"/>
  <c r="AI180" i="204"/>
  <c r="AH180" i="204"/>
  <c r="AG180" i="204"/>
  <c r="AF180" i="204"/>
  <c r="AE180" i="204"/>
  <c r="AD180" i="204"/>
  <c r="AJ180" i="204" s="1"/>
  <c r="Z180" i="204"/>
  <c r="Y180" i="204"/>
  <c r="C180" i="204"/>
  <c r="AI179" i="204"/>
  <c r="AH179" i="204"/>
  <c r="AG179" i="204"/>
  <c r="AF179" i="204"/>
  <c r="AE179" i="204"/>
  <c r="AD179" i="204"/>
  <c r="AJ179" i="204" s="1"/>
  <c r="Z179" i="204"/>
  <c r="Y179" i="204"/>
  <c r="C179" i="204"/>
  <c r="AI178" i="204"/>
  <c r="AH178" i="204"/>
  <c r="AG178" i="204"/>
  <c r="AF178" i="204"/>
  <c r="AE178" i="204"/>
  <c r="AD178" i="204"/>
  <c r="AJ178" i="204" s="1"/>
  <c r="Z178" i="204"/>
  <c r="Y178" i="204"/>
  <c r="C178" i="204"/>
  <c r="AI177" i="204"/>
  <c r="AH177" i="204"/>
  <c r="AG177" i="204"/>
  <c r="AF177" i="204"/>
  <c r="AE177" i="204"/>
  <c r="AD177" i="204"/>
  <c r="AJ177" i="204" s="1"/>
  <c r="Z177" i="204"/>
  <c r="Y177" i="204"/>
  <c r="C177" i="204"/>
  <c r="AI176" i="204"/>
  <c r="AH176" i="204"/>
  <c r="AG176" i="204"/>
  <c r="AF176" i="204"/>
  <c r="AE176" i="204"/>
  <c r="AD176" i="204"/>
  <c r="AJ176" i="204" s="1"/>
  <c r="Z176" i="204"/>
  <c r="Y176" i="204"/>
  <c r="C176" i="204"/>
  <c r="AI175" i="204"/>
  <c r="AH175" i="204"/>
  <c r="AG175" i="204"/>
  <c r="AF175" i="204"/>
  <c r="AE175" i="204"/>
  <c r="AD175" i="204"/>
  <c r="AJ175" i="204" s="1"/>
  <c r="Z175" i="204"/>
  <c r="Y175" i="204"/>
  <c r="C175" i="204"/>
  <c r="AI174" i="204"/>
  <c r="AH174" i="204"/>
  <c r="AG174" i="204"/>
  <c r="AF174" i="204"/>
  <c r="AE174" i="204"/>
  <c r="AD174" i="204"/>
  <c r="AJ174" i="204" s="1"/>
  <c r="Z174" i="204"/>
  <c r="Y174" i="204"/>
  <c r="C174" i="204"/>
  <c r="AI173" i="204"/>
  <c r="AH173" i="204"/>
  <c r="AG173" i="204"/>
  <c r="AF173" i="204"/>
  <c r="AE173" i="204"/>
  <c r="AD173" i="204"/>
  <c r="AJ173" i="204" s="1"/>
  <c r="Z173" i="204"/>
  <c r="Y173" i="204"/>
  <c r="C173" i="204"/>
  <c r="AI172" i="204"/>
  <c r="AH172" i="204"/>
  <c r="AG172" i="204"/>
  <c r="AF172" i="204"/>
  <c r="AE172" i="204"/>
  <c r="AD172" i="204"/>
  <c r="AJ172" i="204" s="1"/>
  <c r="Z172" i="204"/>
  <c r="Y172" i="204"/>
  <c r="C172" i="204"/>
  <c r="AI171" i="204"/>
  <c r="AH171" i="204"/>
  <c r="AG171" i="204"/>
  <c r="AF171" i="204"/>
  <c r="AE171" i="204"/>
  <c r="AD171" i="204"/>
  <c r="AJ171" i="204" s="1"/>
  <c r="Z171" i="204"/>
  <c r="Y171" i="204"/>
  <c r="C171" i="204"/>
  <c r="AI170" i="204"/>
  <c r="AH170" i="204"/>
  <c r="AG170" i="204"/>
  <c r="AF170" i="204"/>
  <c r="AE170" i="204"/>
  <c r="AD170" i="204"/>
  <c r="AJ170" i="204" s="1"/>
  <c r="Z170" i="204"/>
  <c r="Y170" i="204"/>
  <c r="C170" i="204"/>
  <c r="AI169" i="204"/>
  <c r="AH169" i="204"/>
  <c r="AG169" i="204"/>
  <c r="AF169" i="204"/>
  <c r="AE169" i="204"/>
  <c r="AD169" i="204"/>
  <c r="AJ169" i="204" s="1"/>
  <c r="Z169" i="204"/>
  <c r="Y169" i="204"/>
  <c r="C169" i="204"/>
  <c r="AI168" i="204"/>
  <c r="AH168" i="204"/>
  <c r="AG168" i="204"/>
  <c r="AF168" i="204"/>
  <c r="AE168" i="204"/>
  <c r="AD168" i="204"/>
  <c r="AJ168" i="204" s="1"/>
  <c r="Z168" i="204"/>
  <c r="Y168" i="204"/>
  <c r="C168" i="204"/>
  <c r="AI167" i="204"/>
  <c r="AH167" i="204"/>
  <c r="AG167" i="204"/>
  <c r="AF167" i="204"/>
  <c r="AE167" i="204"/>
  <c r="AD167" i="204"/>
  <c r="AJ167" i="204" s="1"/>
  <c r="Z167" i="204"/>
  <c r="Y167" i="204"/>
  <c r="C167" i="204"/>
  <c r="AI166" i="204"/>
  <c r="AH166" i="204"/>
  <c r="AG166" i="204"/>
  <c r="AF166" i="204"/>
  <c r="AE166" i="204"/>
  <c r="AD166" i="204"/>
  <c r="AJ166" i="204" s="1"/>
  <c r="Z166" i="204"/>
  <c r="Y166" i="204"/>
  <c r="C166" i="204"/>
  <c r="AI165" i="204"/>
  <c r="AH165" i="204"/>
  <c r="AG165" i="204"/>
  <c r="AF165" i="204"/>
  <c r="AE165" i="204"/>
  <c r="AD165" i="204"/>
  <c r="AJ165" i="204" s="1"/>
  <c r="Z165" i="204"/>
  <c r="Y165" i="204"/>
  <c r="C165" i="204"/>
  <c r="AI164" i="204"/>
  <c r="AH164" i="204"/>
  <c r="AG164" i="204"/>
  <c r="AF164" i="204"/>
  <c r="AE164" i="204"/>
  <c r="AD164" i="204"/>
  <c r="AJ164" i="204" s="1"/>
  <c r="Z164" i="204"/>
  <c r="Y164" i="204"/>
  <c r="C164" i="204"/>
  <c r="AI163" i="204"/>
  <c r="AH163" i="204"/>
  <c r="AG163" i="204"/>
  <c r="AF163" i="204"/>
  <c r="AE163" i="204"/>
  <c r="AD163" i="204"/>
  <c r="AJ163" i="204" s="1"/>
  <c r="Z163" i="204"/>
  <c r="Y163" i="204"/>
  <c r="C163" i="204"/>
  <c r="AI162" i="204"/>
  <c r="AH162" i="204"/>
  <c r="AG162" i="204"/>
  <c r="AF162" i="204"/>
  <c r="AE162" i="204"/>
  <c r="AD162" i="204"/>
  <c r="AJ162" i="204" s="1"/>
  <c r="Z162" i="204"/>
  <c r="Y162" i="204"/>
  <c r="C162" i="204"/>
  <c r="AI161" i="204"/>
  <c r="AH161" i="204"/>
  <c r="AG161" i="204"/>
  <c r="AF161" i="204"/>
  <c r="AE161" i="204"/>
  <c r="AD161" i="204"/>
  <c r="AJ161" i="204" s="1"/>
  <c r="Z161" i="204"/>
  <c r="Y161" i="204"/>
  <c r="C161" i="204"/>
  <c r="AI160" i="204"/>
  <c r="AH160" i="204"/>
  <c r="AG160" i="204"/>
  <c r="AF160" i="204"/>
  <c r="AE160" i="204"/>
  <c r="AD160" i="204"/>
  <c r="AJ160" i="204" s="1"/>
  <c r="Z160" i="204"/>
  <c r="Y160" i="204"/>
  <c r="C160" i="204"/>
  <c r="AI159" i="204"/>
  <c r="AH159" i="204"/>
  <c r="AG159" i="204"/>
  <c r="AF159" i="204"/>
  <c r="AE159" i="204"/>
  <c r="AD159" i="204"/>
  <c r="AJ159" i="204" s="1"/>
  <c r="Z159" i="204"/>
  <c r="Y159" i="204"/>
  <c r="C159" i="204"/>
  <c r="AI158" i="204"/>
  <c r="AH158" i="204"/>
  <c r="AG158" i="204"/>
  <c r="AF158" i="204"/>
  <c r="AE158" i="204"/>
  <c r="AD158" i="204"/>
  <c r="AJ158" i="204" s="1"/>
  <c r="Z158" i="204"/>
  <c r="Y158" i="204"/>
  <c r="C158" i="204"/>
  <c r="AI157" i="204"/>
  <c r="AH157" i="204"/>
  <c r="AG157" i="204"/>
  <c r="AF157" i="204"/>
  <c r="AE157" i="204"/>
  <c r="AD157" i="204"/>
  <c r="AJ157" i="204" s="1"/>
  <c r="Z157" i="204"/>
  <c r="Y157" i="204"/>
  <c r="C157" i="204"/>
  <c r="AI156" i="204"/>
  <c r="AH156" i="204"/>
  <c r="AG156" i="204"/>
  <c r="AF156" i="204"/>
  <c r="AE156" i="204"/>
  <c r="AD156" i="204"/>
  <c r="AJ156" i="204" s="1"/>
  <c r="Z156" i="204"/>
  <c r="Y156" i="204"/>
  <c r="C156" i="204"/>
  <c r="AI155" i="204"/>
  <c r="AH155" i="204"/>
  <c r="AG155" i="204"/>
  <c r="AF155" i="204"/>
  <c r="AE155" i="204"/>
  <c r="AD155" i="204"/>
  <c r="AJ155" i="204" s="1"/>
  <c r="Z155" i="204"/>
  <c r="Y155" i="204"/>
  <c r="C155" i="204"/>
  <c r="AI154" i="204"/>
  <c r="AH154" i="204"/>
  <c r="AG154" i="204"/>
  <c r="AF154" i="204"/>
  <c r="AE154" i="204"/>
  <c r="AD154" i="204"/>
  <c r="AJ154" i="204" s="1"/>
  <c r="Z154" i="204"/>
  <c r="Y154" i="204"/>
  <c r="C154" i="204"/>
  <c r="AI153" i="204"/>
  <c r="AH153" i="204"/>
  <c r="AG153" i="204"/>
  <c r="AF153" i="204"/>
  <c r="AE153" i="204"/>
  <c r="AD153" i="204"/>
  <c r="AJ153" i="204" s="1"/>
  <c r="Z153" i="204"/>
  <c r="Y153" i="204"/>
  <c r="C153" i="204"/>
  <c r="AI152" i="204"/>
  <c r="AH152" i="204"/>
  <c r="AG152" i="204"/>
  <c r="AF152" i="204"/>
  <c r="AE152" i="204"/>
  <c r="AD152" i="204"/>
  <c r="AJ152" i="204" s="1"/>
  <c r="Z152" i="204"/>
  <c r="Y152" i="204"/>
  <c r="C152" i="204"/>
  <c r="AI151" i="204"/>
  <c r="AH151" i="204"/>
  <c r="AG151" i="204"/>
  <c r="AF151" i="204"/>
  <c r="AE151" i="204"/>
  <c r="AD151" i="204"/>
  <c r="AJ151" i="204" s="1"/>
  <c r="Z151" i="204"/>
  <c r="Y151" i="204"/>
  <c r="C151" i="204"/>
  <c r="AI150" i="204"/>
  <c r="AH150" i="204"/>
  <c r="AG150" i="204"/>
  <c r="AF150" i="204"/>
  <c r="AE150" i="204"/>
  <c r="AD150" i="204"/>
  <c r="AJ150" i="204" s="1"/>
  <c r="Z150" i="204"/>
  <c r="Y150" i="204"/>
  <c r="C150" i="204"/>
  <c r="AI149" i="204"/>
  <c r="AH149" i="204"/>
  <c r="AG149" i="204"/>
  <c r="AF149" i="204"/>
  <c r="AE149" i="204"/>
  <c r="AD149" i="204"/>
  <c r="AJ149" i="204" s="1"/>
  <c r="Z149" i="204"/>
  <c r="Y149" i="204"/>
  <c r="C149" i="204"/>
  <c r="AI148" i="204"/>
  <c r="AH148" i="204"/>
  <c r="AG148" i="204"/>
  <c r="AF148" i="204"/>
  <c r="AE148" i="204"/>
  <c r="AD148" i="204"/>
  <c r="AJ148" i="204" s="1"/>
  <c r="Z148" i="204"/>
  <c r="Y148" i="204"/>
  <c r="C148" i="204"/>
  <c r="AI147" i="204"/>
  <c r="AH147" i="204"/>
  <c r="AG147" i="204"/>
  <c r="AF147" i="204"/>
  <c r="AE147" i="204"/>
  <c r="AD147" i="204"/>
  <c r="AJ147" i="204" s="1"/>
  <c r="Z147" i="204"/>
  <c r="Y147" i="204"/>
  <c r="C147" i="204"/>
  <c r="AI146" i="204"/>
  <c r="AH146" i="204"/>
  <c r="AG146" i="204"/>
  <c r="AF146" i="204"/>
  <c r="AE146" i="204"/>
  <c r="AD146" i="204"/>
  <c r="AJ146" i="204" s="1"/>
  <c r="Z146" i="204"/>
  <c r="Y146" i="204"/>
  <c r="C146" i="204"/>
  <c r="AI145" i="204"/>
  <c r="AH145" i="204"/>
  <c r="AG145" i="204"/>
  <c r="AF145" i="204"/>
  <c r="AE145" i="204"/>
  <c r="AD145" i="204"/>
  <c r="AJ145" i="204" s="1"/>
  <c r="Z145" i="204"/>
  <c r="Y145" i="204"/>
  <c r="C145" i="204"/>
  <c r="AI144" i="204"/>
  <c r="AH144" i="204"/>
  <c r="AG144" i="204"/>
  <c r="AF144" i="204"/>
  <c r="AE144" i="204"/>
  <c r="AD144" i="204"/>
  <c r="AJ144" i="204" s="1"/>
  <c r="Z144" i="204"/>
  <c r="Y144" i="204"/>
  <c r="C144" i="204"/>
  <c r="AI143" i="204"/>
  <c r="AH143" i="204"/>
  <c r="AG143" i="204"/>
  <c r="AF143" i="204"/>
  <c r="AE143" i="204"/>
  <c r="AD143" i="204"/>
  <c r="AJ143" i="204" s="1"/>
  <c r="Z143" i="204"/>
  <c r="Y143" i="204"/>
  <c r="C143" i="204"/>
  <c r="AI142" i="204"/>
  <c r="AH142" i="204"/>
  <c r="AG142" i="204"/>
  <c r="AF142" i="204"/>
  <c r="AE142" i="204"/>
  <c r="AD142" i="204"/>
  <c r="AJ142" i="204" s="1"/>
  <c r="Z142" i="204"/>
  <c r="Y142" i="204"/>
  <c r="C142" i="204"/>
  <c r="AI141" i="204"/>
  <c r="AH141" i="204"/>
  <c r="AG141" i="204"/>
  <c r="AF141" i="204"/>
  <c r="AE141" i="204"/>
  <c r="AD141" i="204"/>
  <c r="AJ141" i="204" s="1"/>
  <c r="Z141" i="204"/>
  <c r="Y141" i="204"/>
  <c r="C141" i="204"/>
  <c r="AI140" i="204"/>
  <c r="AH140" i="204"/>
  <c r="AG140" i="204"/>
  <c r="AF140" i="204"/>
  <c r="AE140" i="204"/>
  <c r="AD140" i="204"/>
  <c r="AJ140" i="204" s="1"/>
  <c r="Z140" i="204"/>
  <c r="Y140" i="204"/>
  <c r="C140" i="204"/>
  <c r="AI139" i="204"/>
  <c r="AH139" i="204"/>
  <c r="AG139" i="204"/>
  <c r="AF139" i="204"/>
  <c r="AE139" i="204"/>
  <c r="AD139" i="204"/>
  <c r="AJ139" i="204" s="1"/>
  <c r="Z139" i="204"/>
  <c r="Y139" i="204"/>
  <c r="C139" i="204"/>
  <c r="AI138" i="204"/>
  <c r="AH138" i="204"/>
  <c r="AG138" i="204"/>
  <c r="AF138" i="204"/>
  <c r="AE138" i="204"/>
  <c r="AD138" i="204"/>
  <c r="AJ138" i="204" s="1"/>
  <c r="Z138" i="204"/>
  <c r="Y138" i="204"/>
  <c r="C138" i="204"/>
  <c r="AI137" i="204"/>
  <c r="AH137" i="204"/>
  <c r="AG137" i="204"/>
  <c r="AF137" i="204"/>
  <c r="AE137" i="204"/>
  <c r="AD137" i="204"/>
  <c r="AJ137" i="204" s="1"/>
  <c r="Z137" i="204"/>
  <c r="Y137" i="204"/>
  <c r="C137" i="204"/>
  <c r="AI136" i="204"/>
  <c r="AH136" i="204"/>
  <c r="AG136" i="204"/>
  <c r="AF136" i="204"/>
  <c r="AE136" i="204"/>
  <c r="AD136" i="204"/>
  <c r="AJ136" i="204" s="1"/>
  <c r="Z136" i="204"/>
  <c r="Y136" i="204"/>
  <c r="C136" i="204"/>
  <c r="AI135" i="204"/>
  <c r="AH135" i="204"/>
  <c r="AG135" i="204"/>
  <c r="AF135" i="204"/>
  <c r="AE135" i="204"/>
  <c r="AD135" i="204"/>
  <c r="AJ135" i="204" s="1"/>
  <c r="Z135" i="204"/>
  <c r="Y135" i="204"/>
  <c r="C135" i="204"/>
  <c r="AI134" i="204"/>
  <c r="AH134" i="204"/>
  <c r="AG134" i="204"/>
  <c r="AF134" i="204"/>
  <c r="AE134" i="204"/>
  <c r="AD134" i="204"/>
  <c r="AJ134" i="204" s="1"/>
  <c r="Z134" i="204"/>
  <c r="Y134" i="204"/>
  <c r="C134" i="204"/>
  <c r="B134" i="204"/>
  <c r="B135" i="204" s="1"/>
  <c r="B136" i="204" s="1"/>
  <c r="B137" i="204" s="1"/>
  <c r="B138" i="204" s="1"/>
  <c r="B139" i="204" s="1"/>
  <c r="B140" i="204" s="1"/>
  <c r="B141" i="204" s="1"/>
  <c r="B142" i="204" s="1"/>
  <c r="B143" i="204" s="1"/>
  <c r="B144" i="204" s="1"/>
  <c r="B145" i="204" s="1"/>
  <c r="B146" i="204" s="1"/>
  <c r="B147" i="204" s="1"/>
  <c r="B148" i="204" s="1"/>
  <c r="B149" i="204" s="1"/>
  <c r="B150" i="204" s="1"/>
  <c r="B151" i="204" s="1"/>
  <c r="B152" i="204" s="1"/>
  <c r="B153" i="204" s="1"/>
  <c r="B154" i="204" s="1"/>
  <c r="B155" i="204" s="1"/>
  <c r="B156" i="204" s="1"/>
  <c r="B157" i="204" s="1"/>
  <c r="B158" i="204" s="1"/>
  <c r="B159" i="204" s="1"/>
  <c r="B160" i="204" s="1"/>
  <c r="B161" i="204" s="1"/>
  <c r="B162" i="204" s="1"/>
  <c r="B163" i="204" s="1"/>
  <c r="B164" i="204" s="1"/>
  <c r="B165" i="204" s="1"/>
  <c r="B166" i="204" s="1"/>
  <c r="B167" i="204" s="1"/>
  <c r="B168" i="204" s="1"/>
  <c r="B169" i="204" s="1"/>
  <c r="B170" i="204" s="1"/>
  <c r="B171" i="204" s="1"/>
  <c r="B172" i="204" s="1"/>
  <c r="B173" i="204" s="1"/>
  <c r="B174" i="204" s="1"/>
  <c r="B175" i="204" s="1"/>
  <c r="B176" i="204" s="1"/>
  <c r="B177" i="204" s="1"/>
  <c r="B178" i="204" s="1"/>
  <c r="B179" i="204" s="1"/>
  <c r="B180" i="204" s="1"/>
  <c r="B181" i="204" s="1"/>
  <c r="B182" i="204" s="1"/>
  <c r="AI133" i="204"/>
  <c r="AH133" i="204"/>
  <c r="AG133" i="204"/>
  <c r="AF133" i="204"/>
  <c r="AE133" i="204"/>
  <c r="AD133" i="204"/>
  <c r="AJ133" i="204" s="1"/>
  <c r="Z133" i="204"/>
  <c r="Y133" i="204"/>
  <c r="C133" i="204"/>
  <c r="G183" i="204"/>
  <c r="X120" i="204"/>
  <c r="W120" i="204"/>
  <c r="V120" i="204"/>
  <c r="U120" i="204"/>
  <c r="T120" i="204"/>
  <c r="S120" i="204"/>
  <c r="R120" i="204"/>
  <c r="Q120" i="204"/>
  <c r="P120" i="204"/>
  <c r="O120" i="204"/>
  <c r="N120" i="204"/>
  <c r="M120" i="204"/>
  <c r="L120" i="204"/>
  <c r="K120" i="204"/>
  <c r="J120" i="204"/>
  <c r="I120" i="204"/>
  <c r="G120" i="204"/>
  <c r="AI119" i="204"/>
  <c r="AH119" i="204"/>
  <c r="AG119" i="204"/>
  <c r="AF119" i="204"/>
  <c r="AE119" i="204"/>
  <c r="AD119" i="204"/>
  <c r="AJ119" i="204" s="1"/>
  <c r="Z119" i="204"/>
  <c r="Y119" i="204"/>
  <c r="AI118" i="204"/>
  <c r="AH118" i="204"/>
  <c r="AG118" i="204"/>
  <c r="AF118" i="204"/>
  <c r="AE118" i="204"/>
  <c r="AD118" i="204"/>
  <c r="AJ118" i="204" s="1"/>
  <c r="Z118" i="204"/>
  <c r="Y118" i="204"/>
  <c r="AI117" i="204"/>
  <c r="AH117" i="204"/>
  <c r="AG117" i="204"/>
  <c r="AF117" i="204"/>
  <c r="AE117" i="204"/>
  <c r="AD117" i="204"/>
  <c r="AJ117" i="204" s="1"/>
  <c r="Z117" i="204"/>
  <c r="Y117" i="204"/>
  <c r="AI116" i="204"/>
  <c r="AH116" i="204"/>
  <c r="AG116" i="204"/>
  <c r="AF116" i="204"/>
  <c r="AE116" i="204"/>
  <c r="AD116" i="204"/>
  <c r="AJ116" i="204" s="1"/>
  <c r="Z116" i="204"/>
  <c r="Y116" i="204"/>
  <c r="AI115" i="204"/>
  <c r="AH115" i="204"/>
  <c r="AG115" i="204"/>
  <c r="AF115" i="204"/>
  <c r="AE115" i="204"/>
  <c r="AD115" i="204"/>
  <c r="AJ115" i="204" s="1"/>
  <c r="Z115" i="204"/>
  <c r="Y115" i="204"/>
  <c r="AI114" i="204"/>
  <c r="AH114" i="204"/>
  <c r="AG114" i="204"/>
  <c r="AF114" i="204"/>
  <c r="AE114" i="204"/>
  <c r="AD114" i="204"/>
  <c r="AJ114" i="204" s="1"/>
  <c r="Z114" i="204"/>
  <c r="Y114" i="204"/>
  <c r="AI113" i="204"/>
  <c r="AH113" i="204"/>
  <c r="AG113" i="204"/>
  <c r="AF113" i="204"/>
  <c r="AE113" i="204"/>
  <c r="AD113" i="204"/>
  <c r="AJ113" i="204" s="1"/>
  <c r="Z113" i="204"/>
  <c r="Y113" i="204"/>
  <c r="AI112" i="204"/>
  <c r="AH112" i="204"/>
  <c r="AG112" i="204"/>
  <c r="AF112" i="204"/>
  <c r="AE112" i="204"/>
  <c r="AD112" i="204"/>
  <c r="AJ112" i="204" s="1"/>
  <c r="Z112" i="204"/>
  <c r="Y112" i="204"/>
  <c r="AI111" i="204"/>
  <c r="AH111" i="204"/>
  <c r="AG111" i="204"/>
  <c r="AF111" i="204"/>
  <c r="AE111" i="204"/>
  <c r="AD111" i="204"/>
  <c r="AJ111" i="204" s="1"/>
  <c r="Z111" i="204"/>
  <c r="Y111" i="204"/>
  <c r="AI110" i="204"/>
  <c r="AH110" i="204"/>
  <c r="AG110" i="204"/>
  <c r="AF110" i="204"/>
  <c r="AE110" i="204"/>
  <c r="AD110" i="204"/>
  <c r="AJ110" i="204" s="1"/>
  <c r="Z110" i="204"/>
  <c r="Y110" i="204"/>
  <c r="AI109" i="204"/>
  <c r="AH109" i="204"/>
  <c r="AG109" i="204"/>
  <c r="AF109" i="204"/>
  <c r="AE109" i="204"/>
  <c r="AD109" i="204"/>
  <c r="AJ109" i="204" s="1"/>
  <c r="Z109" i="204"/>
  <c r="Y109" i="204"/>
  <c r="AI108" i="204"/>
  <c r="AH108" i="204"/>
  <c r="AG108" i="204"/>
  <c r="AF108" i="204"/>
  <c r="AE108" i="204"/>
  <c r="AD108" i="204"/>
  <c r="AJ108" i="204" s="1"/>
  <c r="Z108" i="204"/>
  <c r="Y108" i="204"/>
  <c r="AI107" i="204"/>
  <c r="AH107" i="204"/>
  <c r="AG107" i="204"/>
  <c r="AF107" i="204"/>
  <c r="AE107" i="204"/>
  <c r="AD107" i="204"/>
  <c r="AJ107" i="204" s="1"/>
  <c r="Z107" i="204"/>
  <c r="Y107" i="204"/>
  <c r="AI106" i="204"/>
  <c r="AH106" i="204"/>
  <c r="AG106" i="204"/>
  <c r="AF106" i="204"/>
  <c r="AE106" i="204"/>
  <c r="AD106" i="204"/>
  <c r="AJ106" i="204" s="1"/>
  <c r="Z106" i="204"/>
  <c r="Y106" i="204"/>
  <c r="AI105" i="204"/>
  <c r="AH105" i="204"/>
  <c r="AG105" i="204"/>
  <c r="AF105" i="204"/>
  <c r="AE105" i="204"/>
  <c r="AD105" i="204"/>
  <c r="AJ105" i="204" s="1"/>
  <c r="Z105" i="204"/>
  <c r="Y105" i="204"/>
  <c r="AI104" i="204"/>
  <c r="AH104" i="204"/>
  <c r="AG104" i="204"/>
  <c r="AF104" i="204"/>
  <c r="AE104" i="204"/>
  <c r="AD104" i="204"/>
  <c r="AJ104" i="204" s="1"/>
  <c r="Z104" i="204"/>
  <c r="Y104" i="204"/>
  <c r="AI103" i="204"/>
  <c r="AH103" i="204"/>
  <c r="AG103" i="204"/>
  <c r="AF103" i="204"/>
  <c r="AE103" i="204"/>
  <c r="AD103" i="204"/>
  <c r="AJ103" i="204" s="1"/>
  <c r="Z103" i="204"/>
  <c r="Y103" i="204"/>
  <c r="AI102" i="204"/>
  <c r="AH102" i="204"/>
  <c r="AG102" i="204"/>
  <c r="AF102" i="204"/>
  <c r="AE102" i="204"/>
  <c r="AD102" i="204"/>
  <c r="AJ102" i="204" s="1"/>
  <c r="Z102" i="204"/>
  <c r="Y102" i="204"/>
  <c r="AI101" i="204"/>
  <c r="AH101" i="204"/>
  <c r="AG101" i="204"/>
  <c r="AF101" i="204"/>
  <c r="AE101" i="204"/>
  <c r="AD101" i="204"/>
  <c r="AJ101" i="204" s="1"/>
  <c r="Z101" i="204"/>
  <c r="Y101" i="204"/>
  <c r="AI100" i="204"/>
  <c r="AH100" i="204"/>
  <c r="AG100" i="204"/>
  <c r="AF100" i="204"/>
  <c r="AE100" i="204"/>
  <c r="AD100" i="204"/>
  <c r="AJ100" i="204" s="1"/>
  <c r="Z100" i="204"/>
  <c r="Y100" i="204"/>
  <c r="AI99" i="204"/>
  <c r="AH99" i="204"/>
  <c r="AG99" i="204"/>
  <c r="AF99" i="204"/>
  <c r="AE99" i="204"/>
  <c r="AD99" i="204"/>
  <c r="AJ99" i="204" s="1"/>
  <c r="Z99" i="204"/>
  <c r="Y99" i="204"/>
  <c r="AI98" i="204"/>
  <c r="AH98" i="204"/>
  <c r="AG98" i="204"/>
  <c r="AF98" i="204"/>
  <c r="AE98" i="204"/>
  <c r="AD98" i="204"/>
  <c r="AJ98" i="204" s="1"/>
  <c r="Z98" i="204"/>
  <c r="Y98" i="204"/>
  <c r="AI97" i="204"/>
  <c r="AH97" i="204"/>
  <c r="AG97" i="204"/>
  <c r="AF97" i="204"/>
  <c r="AE97" i="204"/>
  <c r="AD97" i="204"/>
  <c r="AJ97" i="204" s="1"/>
  <c r="Z97" i="204"/>
  <c r="Y97" i="204"/>
  <c r="AI96" i="204"/>
  <c r="AH96" i="204"/>
  <c r="AG96" i="204"/>
  <c r="AF96" i="204"/>
  <c r="AE96" i="204"/>
  <c r="AD96" i="204"/>
  <c r="AJ96" i="204" s="1"/>
  <c r="Z96" i="204"/>
  <c r="Y96" i="204"/>
  <c r="AI95" i="204"/>
  <c r="AH95" i="204"/>
  <c r="AG95" i="204"/>
  <c r="AF95" i="204"/>
  <c r="AE95" i="204"/>
  <c r="AD95" i="204"/>
  <c r="AJ95" i="204" s="1"/>
  <c r="Z95" i="204"/>
  <c r="Y95" i="204"/>
  <c r="AI94" i="204"/>
  <c r="AH94" i="204"/>
  <c r="AG94" i="204"/>
  <c r="AF94" i="204"/>
  <c r="AE94" i="204"/>
  <c r="AD94" i="204"/>
  <c r="AJ94" i="204" s="1"/>
  <c r="Z94" i="204"/>
  <c r="Y94" i="204"/>
  <c r="AI93" i="204"/>
  <c r="AH93" i="204"/>
  <c r="AG93" i="204"/>
  <c r="AF93" i="204"/>
  <c r="AE93" i="204"/>
  <c r="AD93" i="204"/>
  <c r="AJ93" i="204" s="1"/>
  <c r="Z93" i="204"/>
  <c r="Y93" i="204"/>
  <c r="AI92" i="204"/>
  <c r="AH92" i="204"/>
  <c r="AG92" i="204"/>
  <c r="AF92" i="204"/>
  <c r="AE92" i="204"/>
  <c r="AD92" i="204"/>
  <c r="AJ92" i="204" s="1"/>
  <c r="Z92" i="204"/>
  <c r="Y92" i="204"/>
  <c r="AI91" i="204"/>
  <c r="AH91" i="204"/>
  <c r="AG91" i="204"/>
  <c r="AF91" i="204"/>
  <c r="AE91" i="204"/>
  <c r="AD91" i="204"/>
  <c r="AJ91" i="204" s="1"/>
  <c r="Z91" i="204"/>
  <c r="Y91" i="204"/>
  <c r="AI90" i="204"/>
  <c r="AH90" i="204"/>
  <c r="AG90" i="204"/>
  <c r="AF90" i="204"/>
  <c r="AE90" i="204"/>
  <c r="AD90" i="204"/>
  <c r="AJ90" i="204" s="1"/>
  <c r="Z90" i="204"/>
  <c r="Y90" i="204"/>
  <c r="AI89" i="204"/>
  <c r="AH89" i="204"/>
  <c r="AG89" i="204"/>
  <c r="AF89" i="204"/>
  <c r="AE89" i="204"/>
  <c r="AD89" i="204"/>
  <c r="AJ89" i="204" s="1"/>
  <c r="Z89" i="204"/>
  <c r="Y89" i="204"/>
  <c r="AI88" i="204"/>
  <c r="AH88" i="204"/>
  <c r="AG88" i="204"/>
  <c r="AF88" i="204"/>
  <c r="AE88" i="204"/>
  <c r="AD88" i="204"/>
  <c r="AJ88" i="204" s="1"/>
  <c r="Z88" i="204"/>
  <c r="Y88" i="204"/>
  <c r="AI87" i="204"/>
  <c r="AH87" i="204"/>
  <c r="AG87" i="204"/>
  <c r="AF87" i="204"/>
  <c r="AE87" i="204"/>
  <c r="AD87" i="204"/>
  <c r="AJ87" i="204" s="1"/>
  <c r="Z87" i="204"/>
  <c r="Y87" i="204"/>
  <c r="AI86" i="204"/>
  <c r="AH86" i="204"/>
  <c r="AG86" i="204"/>
  <c r="AF86" i="204"/>
  <c r="AE86" i="204"/>
  <c r="AD86" i="204"/>
  <c r="AJ86" i="204" s="1"/>
  <c r="Z86" i="204"/>
  <c r="Y86" i="204"/>
  <c r="AI85" i="204"/>
  <c r="AH85" i="204"/>
  <c r="AG85" i="204"/>
  <c r="AF85" i="204"/>
  <c r="AE85" i="204"/>
  <c r="AD85" i="204"/>
  <c r="AJ85" i="204" s="1"/>
  <c r="Z85" i="204"/>
  <c r="Y85" i="204"/>
  <c r="AI84" i="204"/>
  <c r="AH84" i="204"/>
  <c r="AG84" i="204"/>
  <c r="AF84" i="204"/>
  <c r="AE84" i="204"/>
  <c r="AD84" i="204"/>
  <c r="AJ84" i="204" s="1"/>
  <c r="Z84" i="204"/>
  <c r="Y84" i="204"/>
  <c r="AI83" i="204"/>
  <c r="AH83" i="204"/>
  <c r="AG83" i="204"/>
  <c r="AF83" i="204"/>
  <c r="AE83" i="204"/>
  <c r="AD83" i="204"/>
  <c r="AJ83" i="204" s="1"/>
  <c r="Z83" i="204"/>
  <c r="Y83" i="204"/>
  <c r="AI82" i="204"/>
  <c r="AH82" i="204"/>
  <c r="AG82" i="204"/>
  <c r="AF82" i="204"/>
  <c r="AE82" i="204"/>
  <c r="AD82" i="204"/>
  <c r="AJ82" i="204" s="1"/>
  <c r="Z82" i="204"/>
  <c r="Y82" i="204"/>
  <c r="AI81" i="204"/>
  <c r="AH81" i="204"/>
  <c r="AG81" i="204"/>
  <c r="AF81" i="204"/>
  <c r="AE81" i="204"/>
  <c r="AD81" i="204"/>
  <c r="AJ81" i="204" s="1"/>
  <c r="Z81" i="204"/>
  <c r="Y81" i="204"/>
  <c r="AI80" i="204"/>
  <c r="AH80" i="204"/>
  <c r="AG80" i="204"/>
  <c r="AF80" i="204"/>
  <c r="AE80" i="204"/>
  <c r="AD80" i="204"/>
  <c r="AJ80" i="204" s="1"/>
  <c r="Z80" i="204"/>
  <c r="Y80" i="204"/>
  <c r="AI79" i="204"/>
  <c r="AH79" i="204"/>
  <c r="AG79" i="204"/>
  <c r="AF79" i="204"/>
  <c r="AE79" i="204"/>
  <c r="AD79" i="204"/>
  <c r="AJ79" i="204" s="1"/>
  <c r="Z79" i="204"/>
  <c r="Y79" i="204"/>
  <c r="AI78" i="204"/>
  <c r="AH78" i="204"/>
  <c r="AG78" i="204"/>
  <c r="AF78" i="204"/>
  <c r="AE78" i="204"/>
  <c r="AD78" i="204"/>
  <c r="AJ78" i="204" s="1"/>
  <c r="Z78" i="204"/>
  <c r="Y78" i="204"/>
  <c r="AI77" i="204"/>
  <c r="AH77" i="204"/>
  <c r="AG77" i="204"/>
  <c r="AF77" i="204"/>
  <c r="AE77" i="204"/>
  <c r="AD77" i="204"/>
  <c r="AJ77" i="204" s="1"/>
  <c r="Z77" i="204"/>
  <c r="Y77" i="204"/>
  <c r="AI76" i="204"/>
  <c r="AH76" i="204"/>
  <c r="AG76" i="204"/>
  <c r="AF76" i="204"/>
  <c r="AE76" i="204"/>
  <c r="AD76" i="204"/>
  <c r="AJ76" i="204" s="1"/>
  <c r="Z76" i="204"/>
  <c r="Y76" i="204"/>
  <c r="AI75" i="204"/>
  <c r="AH75" i="204"/>
  <c r="AG75" i="204"/>
  <c r="AF75" i="204"/>
  <c r="AE75" i="204"/>
  <c r="AD75" i="204"/>
  <c r="AJ75" i="204" s="1"/>
  <c r="Z75" i="204"/>
  <c r="Y75" i="204"/>
  <c r="AI74" i="204"/>
  <c r="AH74" i="204"/>
  <c r="AG74" i="204"/>
  <c r="AF74" i="204"/>
  <c r="AE74" i="204"/>
  <c r="AD74" i="204"/>
  <c r="AJ74" i="204" s="1"/>
  <c r="Z74" i="204"/>
  <c r="Y74" i="204"/>
  <c r="AI73" i="204"/>
  <c r="AH73" i="204"/>
  <c r="AG73" i="204"/>
  <c r="AF73" i="204"/>
  <c r="AE73" i="204"/>
  <c r="AD73" i="204"/>
  <c r="AJ73" i="204" s="1"/>
  <c r="Z73" i="204"/>
  <c r="Y73" i="204"/>
  <c r="AI72" i="204"/>
  <c r="AH72" i="204"/>
  <c r="AG72" i="204"/>
  <c r="AF72" i="204"/>
  <c r="AE72" i="204"/>
  <c r="AD72" i="204"/>
  <c r="AJ72" i="204" s="1"/>
  <c r="Z72" i="204"/>
  <c r="Y72" i="204"/>
  <c r="AI71" i="204"/>
  <c r="AH71" i="204"/>
  <c r="AG71" i="204"/>
  <c r="AF71" i="204"/>
  <c r="AE71" i="204"/>
  <c r="AD71" i="204"/>
  <c r="AJ71" i="204" s="1"/>
  <c r="Z71" i="204"/>
  <c r="Y71" i="204"/>
  <c r="AI70" i="204"/>
  <c r="AH70" i="204"/>
  <c r="AG70" i="204"/>
  <c r="AF70" i="204"/>
  <c r="AE70" i="204"/>
  <c r="AD70" i="204"/>
  <c r="AJ70" i="204" s="1"/>
  <c r="Z70" i="204"/>
  <c r="Y70" i="204"/>
  <c r="A70" i="204"/>
  <c r="X69" i="204"/>
  <c r="W69" i="204"/>
  <c r="V69" i="204"/>
  <c r="U69" i="204"/>
  <c r="T69" i="204"/>
  <c r="S69" i="204"/>
  <c r="R69" i="204"/>
  <c r="Q69" i="204"/>
  <c r="P69" i="204"/>
  <c r="O69" i="204"/>
  <c r="N69" i="204"/>
  <c r="M69" i="204"/>
  <c r="L69" i="204"/>
  <c r="K69" i="204"/>
  <c r="J69" i="204"/>
  <c r="I69" i="204"/>
  <c r="AI68" i="204"/>
  <c r="AH68" i="204"/>
  <c r="AG68" i="204"/>
  <c r="AF68" i="204"/>
  <c r="AE68" i="204"/>
  <c r="AD68" i="204"/>
  <c r="AJ68" i="204" s="1"/>
  <c r="Z68" i="204"/>
  <c r="Y68" i="204"/>
  <c r="C68" i="204"/>
  <c r="AI67" i="204"/>
  <c r="AH67" i="204"/>
  <c r="AG67" i="204"/>
  <c r="AF67" i="204"/>
  <c r="AE67" i="204"/>
  <c r="AD67" i="204"/>
  <c r="AJ67" i="204" s="1"/>
  <c r="Z67" i="204"/>
  <c r="Y67" i="204"/>
  <c r="C67" i="204"/>
  <c r="AI66" i="204"/>
  <c r="AH66" i="204"/>
  <c r="AG66" i="204"/>
  <c r="AF66" i="204"/>
  <c r="AE66" i="204"/>
  <c r="AD66" i="204"/>
  <c r="AJ66" i="204" s="1"/>
  <c r="Z66" i="204"/>
  <c r="Y66" i="204"/>
  <c r="C66" i="204"/>
  <c r="AI65" i="204"/>
  <c r="AH65" i="204"/>
  <c r="AG65" i="204"/>
  <c r="AF65" i="204"/>
  <c r="AE65" i="204"/>
  <c r="AD65" i="204"/>
  <c r="AJ65" i="204" s="1"/>
  <c r="Z65" i="204"/>
  <c r="Y65" i="204"/>
  <c r="C65" i="204"/>
  <c r="AI64" i="204"/>
  <c r="AH64" i="204"/>
  <c r="AG64" i="204"/>
  <c r="AF64" i="204"/>
  <c r="AE64" i="204"/>
  <c r="AD64" i="204"/>
  <c r="AJ64" i="204" s="1"/>
  <c r="Z64" i="204"/>
  <c r="Y64" i="204"/>
  <c r="C64" i="204"/>
  <c r="AI63" i="204"/>
  <c r="AH63" i="204"/>
  <c r="AG63" i="204"/>
  <c r="AF63" i="204"/>
  <c r="AE63" i="204"/>
  <c r="AD63" i="204"/>
  <c r="AJ63" i="204" s="1"/>
  <c r="Z63" i="204"/>
  <c r="Y63" i="204"/>
  <c r="C63" i="204"/>
  <c r="AI62" i="204"/>
  <c r="AH62" i="204"/>
  <c r="AG62" i="204"/>
  <c r="AF62" i="204"/>
  <c r="AE62" i="204"/>
  <c r="AD62" i="204"/>
  <c r="AJ62" i="204" s="1"/>
  <c r="Z62" i="204"/>
  <c r="Y62" i="204"/>
  <c r="C62" i="204"/>
  <c r="AI61" i="204"/>
  <c r="AH61" i="204"/>
  <c r="AG61" i="204"/>
  <c r="AF61" i="204"/>
  <c r="AE61" i="204"/>
  <c r="AD61" i="204"/>
  <c r="AJ61" i="204" s="1"/>
  <c r="Z61" i="204"/>
  <c r="Y61" i="204"/>
  <c r="C61" i="204"/>
  <c r="AI60" i="204"/>
  <c r="AH60" i="204"/>
  <c r="AG60" i="204"/>
  <c r="AF60" i="204"/>
  <c r="AE60" i="204"/>
  <c r="AD60" i="204"/>
  <c r="AJ60" i="204" s="1"/>
  <c r="Z60" i="204"/>
  <c r="Y60" i="204"/>
  <c r="C60" i="204"/>
  <c r="AI59" i="204"/>
  <c r="AH59" i="204"/>
  <c r="AG59" i="204"/>
  <c r="AF59" i="204"/>
  <c r="AE59" i="204"/>
  <c r="AD59" i="204"/>
  <c r="AJ59" i="204" s="1"/>
  <c r="Z59" i="204"/>
  <c r="Y59" i="204"/>
  <c r="C59" i="204"/>
  <c r="AI58" i="204"/>
  <c r="AH58" i="204"/>
  <c r="AG58" i="204"/>
  <c r="AF58" i="204"/>
  <c r="AE58" i="204"/>
  <c r="AD58" i="204"/>
  <c r="AJ58" i="204" s="1"/>
  <c r="Z58" i="204"/>
  <c r="Y58" i="204"/>
  <c r="C58" i="204"/>
  <c r="AI57" i="204"/>
  <c r="AH57" i="204"/>
  <c r="AG57" i="204"/>
  <c r="AF57" i="204"/>
  <c r="AE57" i="204"/>
  <c r="AD57" i="204"/>
  <c r="AJ57" i="204" s="1"/>
  <c r="Z57" i="204"/>
  <c r="Y57" i="204"/>
  <c r="C57" i="204"/>
  <c r="AI56" i="204"/>
  <c r="AH56" i="204"/>
  <c r="AG56" i="204"/>
  <c r="AF56" i="204"/>
  <c r="AE56" i="204"/>
  <c r="AD56" i="204"/>
  <c r="AJ56" i="204" s="1"/>
  <c r="Z56" i="204"/>
  <c r="Y56" i="204"/>
  <c r="C56" i="204"/>
  <c r="AI55" i="204"/>
  <c r="AH55" i="204"/>
  <c r="AG55" i="204"/>
  <c r="AF55" i="204"/>
  <c r="AE55" i="204"/>
  <c r="AD55" i="204"/>
  <c r="AJ55" i="204" s="1"/>
  <c r="Z55" i="204"/>
  <c r="Y55" i="204"/>
  <c r="C55" i="204"/>
  <c r="AI54" i="204"/>
  <c r="AH54" i="204"/>
  <c r="AG54" i="204"/>
  <c r="AF54" i="204"/>
  <c r="AE54" i="204"/>
  <c r="AD54" i="204"/>
  <c r="AJ54" i="204" s="1"/>
  <c r="Z54" i="204"/>
  <c r="Y54" i="204"/>
  <c r="C54" i="204"/>
  <c r="AI53" i="204"/>
  <c r="AH53" i="204"/>
  <c r="AG53" i="204"/>
  <c r="AF53" i="204"/>
  <c r="AE53" i="204"/>
  <c r="AD53" i="204"/>
  <c r="AJ53" i="204" s="1"/>
  <c r="Z53" i="204"/>
  <c r="Y53" i="204"/>
  <c r="C53" i="204"/>
  <c r="AI52" i="204"/>
  <c r="AH52" i="204"/>
  <c r="AG52" i="204"/>
  <c r="AF52" i="204"/>
  <c r="AE52" i="204"/>
  <c r="AD52" i="204"/>
  <c r="AJ52" i="204" s="1"/>
  <c r="Z52" i="204"/>
  <c r="Y52" i="204"/>
  <c r="C52" i="204"/>
  <c r="AI51" i="204"/>
  <c r="AH51" i="204"/>
  <c r="AG51" i="204"/>
  <c r="AF51" i="204"/>
  <c r="AE51" i="204"/>
  <c r="AD51" i="204"/>
  <c r="AJ51" i="204" s="1"/>
  <c r="Z51" i="204"/>
  <c r="Y51" i="204"/>
  <c r="C51" i="204"/>
  <c r="AI50" i="204"/>
  <c r="AH50" i="204"/>
  <c r="AG50" i="204"/>
  <c r="AF50" i="204"/>
  <c r="AE50" i="204"/>
  <c r="AD50" i="204"/>
  <c r="AJ50" i="204" s="1"/>
  <c r="Z50" i="204"/>
  <c r="Y50" i="204"/>
  <c r="C50" i="204"/>
  <c r="AI49" i="204"/>
  <c r="AH49" i="204"/>
  <c r="AG49" i="204"/>
  <c r="AF49" i="204"/>
  <c r="AE49" i="204"/>
  <c r="AD49" i="204"/>
  <c r="AJ49" i="204" s="1"/>
  <c r="Z49" i="204"/>
  <c r="Y49" i="204"/>
  <c r="C49" i="204"/>
  <c r="AI48" i="204"/>
  <c r="AH48" i="204"/>
  <c r="AG48" i="204"/>
  <c r="AF48" i="204"/>
  <c r="AE48" i="204"/>
  <c r="AD48" i="204"/>
  <c r="AJ48" i="204" s="1"/>
  <c r="Z48" i="204"/>
  <c r="Y48" i="204"/>
  <c r="C48" i="204"/>
  <c r="AI47" i="204"/>
  <c r="AH47" i="204"/>
  <c r="AG47" i="204"/>
  <c r="AF47" i="204"/>
  <c r="AE47" i="204"/>
  <c r="AD47" i="204"/>
  <c r="AJ47" i="204" s="1"/>
  <c r="Z47" i="204"/>
  <c r="Y47" i="204"/>
  <c r="C47" i="204"/>
  <c r="AI46" i="204"/>
  <c r="AH46" i="204"/>
  <c r="AG46" i="204"/>
  <c r="AF46" i="204"/>
  <c r="AE46" i="204"/>
  <c r="AD46" i="204"/>
  <c r="AJ46" i="204" s="1"/>
  <c r="Z46" i="204"/>
  <c r="Y46" i="204"/>
  <c r="C46" i="204"/>
  <c r="AI45" i="204"/>
  <c r="AH45" i="204"/>
  <c r="AG45" i="204"/>
  <c r="AF45" i="204"/>
  <c r="AE45" i="204"/>
  <c r="AD45" i="204"/>
  <c r="AJ45" i="204" s="1"/>
  <c r="Z45" i="204"/>
  <c r="Y45" i="204"/>
  <c r="C45" i="204"/>
  <c r="AI44" i="204"/>
  <c r="AH44" i="204"/>
  <c r="AG44" i="204"/>
  <c r="AF44" i="204"/>
  <c r="AE44" i="204"/>
  <c r="AD44" i="204"/>
  <c r="AJ44" i="204" s="1"/>
  <c r="Z44" i="204"/>
  <c r="Y44" i="204"/>
  <c r="C44" i="204"/>
  <c r="AI43" i="204"/>
  <c r="AH43" i="204"/>
  <c r="AG43" i="204"/>
  <c r="AF43" i="204"/>
  <c r="AE43" i="204"/>
  <c r="AD43" i="204"/>
  <c r="AJ43" i="204" s="1"/>
  <c r="Z43" i="204"/>
  <c r="Y43" i="204"/>
  <c r="C43" i="204"/>
  <c r="AI42" i="204"/>
  <c r="AH42" i="204"/>
  <c r="AG42" i="204"/>
  <c r="AF42" i="204"/>
  <c r="AE42" i="204"/>
  <c r="AD42" i="204"/>
  <c r="AJ42" i="204" s="1"/>
  <c r="Z42" i="204"/>
  <c r="Y42" i="204"/>
  <c r="C42" i="204"/>
  <c r="AI41" i="204"/>
  <c r="AH41" i="204"/>
  <c r="AG41" i="204"/>
  <c r="AF41" i="204"/>
  <c r="AE41" i="204"/>
  <c r="AD41" i="204"/>
  <c r="AJ41" i="204" s="1"/>
  <c r="Z41" i="204"/>
  <c r="Y41" i="204"/>
  <c r="C41" i="204"/>
  <c r="AI40" i="204"/>
  <c r="AH40" i="204"/>
  <c r="AG40" i="204"/>
  <c r="AF40" i="204"/>
  <c r="AE40" i="204"/>
  <c r="AD40" i="204"/>
  <c r="AJ40" i="204" s="1"/>
  <c r="Z40" i="204"/>
  <c r="Y40" i="204"/>
  <c r="C40" i="204"/>
  <c r="AI39" i="204"/>
  <c r="AH39" i="204"/>
  <c r="AG39" i="204"/>
  <c r="AF39" i="204"/>
  <c r="AE39" i="204"/>
  <c r="AD39" i="204"/>
  <c r="AJ39" i="204" s="1"/>
  <c r="Z39" i="204"/>
  <c r="Y39" i="204"/>
  <c r="C39" i="204"/>
  <c r="AI38" i="204"/>
  <c r="AH38" i="204"/>
  <c r="AG38" i="204"/>
  <c r="AF38" i="204"/>
  <c r="AE38" i="204"/>
  <c r="AD38" i="204"/>
  <c r="AJ38" i="204" s="1"/>
  <c r="Z38" i="204"/>
  <c r="Y38" i="204"/>
  <c r="C38" i="204"/>
  <c r="AI37" i="204"/>
  <c r="AH37" i="204"/>
  <c r="AG37" i="204"/>
  <c r="AF37" i="204"/>
  <c r="AE37" i="204"/>
  <c r="AD37" i="204"/>
  <c r="AJ37" i="204" s="1"/>
  <c r="Z37" i="204"/>
  <c r="Y37" i="204"/>
  <c r="C37" i="204"/>
  <c r="AI36" i="204"/>
  <c r="AH36" i="204"/>
  <c r="AG36" i="204"/>
  <c r="AF36" i="204"/>
  <c r="AE36" i="204"/>
  <c r="AD36" i="204"/>
  <c r="AJ36" i="204" s="1"/>
  <c r="Z36" i="204"/>
  <c r="Y36" i="204"/>
  <c r="C36" i="204"/>
  <c r="AI35" i="204"/>
  <c r="AH35" i="204"/>
  <c r="AG35" i="204"/>
  <c r="AF35" i="204"/>
  <c r="AE35" i="204"/>
  <c r="AD35" i="204"/>
  <c r="AJ35" i="204" s="1"/>
  <c r="Z35" i="204"/>
  <c r="Y35" i="204"/>
  <c r="C35" i="204"/>
  <c r="AI34" i="204"/>
  <c r="AH34" i="204"/>
  <c r="AG34" i="204"/>
  <c r="AF34" i="204"/>
  <c r="AE34" i="204"/>
  <c r="AD34" i="204"/>
  <c r="AJ34" i="204" s="1"/>
  <c r="Z34" i="204"/>
  <c r="Y34" i="204"/>
  <c r="C34" i="204"/>
  <c r="AI33" i="204"/>
  <c r="AH33" i="204"/>
  <c r="AG33" i="204"/>
  <c r="AF33" i="204"/>
  <c r="AE33" i="204"/>
  <c r="AD33" i="204"/>
  <c r="AJ33" i="204" s="1"/>
  <c r="Z33" i="204"/>
  <c r="Y33" i="204"/>
  <c r="C33" i="204"/>
  <c r="AI32" i="204"/>
  <c r="AH32" i="204"/>
  <c r="AG32" i="204"/>
  <c r="AF32" i="204"/>
  <c r="AE32" i="204"/>
  <c r="AD32" i="204"/>
  <c r="AJ32" i="204" s="1"/>
  <c r="Z32" i="204"/>
  <c r="Y32" i="204"/>
  <c r="C32" i="204"/>
  <c r="AI31" i="204"/>
  <c r="AH31" i="204"/>
  <c r="AG31" i="204"/>
  <c r="AF31" i="204"/>
  <c r="AE31" i="204"/>
  <c r="AD31" i="204"/>
  <c r="AJ31" i="204" s="1"/>
  <c r="Z31" i="204"/>
  <c r="Y31" i="204"/>
  <c r="C31" i="204"/>
  <c r="AI30" i="204"/>
  <c r="AH30" i="204"/>
  <c r="AG30" i="204"/>
  <c r="AF30" i="204"/>
  <c r="AE30" i="204"/>
  <c r="AD30" i="204"/>
  <c r="AJ30" i="204" s="1"/>
  <c r="Z30" i="204"/>
  <c r="Y30" i="204"/>
  <c r="C30" i="204"/>
  <c r="AI29" i="204"/>
  <c r="AH29" i="204"/>
  <c r="AG29" i="204"/>
  <c r="AF29" i="204"/>
  <c r="AE29" i="204"/>
  <c r="AD29" i="204"/>
  <c r="AJ29" i="204" s="1"/>
  <c r="Z29" i="204"/>
  <c r="Y29" i="204"/>
  <c r="C29" i="204"/>
  <c r="AI28" i="204"/>
  <c r="AH28" i="204"/>
  <c r="AG28" i="204"/>
  <c r="AF28" i="204"/>
  <c r="AE28" i="204"/>
  <c r="AD28" i="204"/>
  <c r="AJ28" i="204" s="1"/>
  <c r="Z28" i="204"/>
  <c r="Y28" i="204"/>
  <c r="C28" i="204"/>
  <c r="AI27" i="204"/>
  <c r="AH27" i="204"/>
  <c r="AG27" i="204"/>
  <c r="AF27" i="204"/>
  <c r="AE27" i="204"/>
  <c r="AD27" i="204"/>
  <c r="AJ27" i="204" s="1"/>
  <c r="Z27" i="204"/>
  <c r="Y27" i="204"/>
  <c r="C27" i="204"/>
  <c r="AI26" i="204"/>
  <c r="AH26" i="204"/>
  <c r="AG26" i="204"/>
  <c r="AF26" i="204"/>
  <c r="AE26" i="204"/>
  <c r="AD26" i="204"/>
  <c r="AJ26" i="204" s="1"/>
  <c r="Z26" i="204"/>
  <c r="Y26" i="204"/>
  <c r="C26" i="204"/>
  <c r="AI25" i="204"/>
  <c r="AH25" i="204"/>
  <c r="AG25" i="204"/>
  <c r="AF25" i="204"/>
  <c r="AE25" i="204"/>
  <c r="AD25" i="204"/>
  <c r="AJ25" i="204" s="1"/>
  <c r="Z25" i="204"/>
  <c r="Y25" i="204"/>
  <c r="C25" i="204"/>
  <c r="AI24" i="204"/>
  <c r="AH24" i="204"/>
  <c r="AG24" i="204"/>
  <c r="AF24" i="204"/>
  <c r="AE24" i="204"/>
  <c r="AD24" i="204"/>
  <c r="AJ24" i="204" s="1"/>
  <c r="Z24" i="204"/>
  <c r="Y24" i="204"/>
  <c r="C24" i="204"/>
  <c r="AI23" i="204"/>
  <c r="AH23" i="204"/>
  <c r="AG23" i="204"/>
  <c r="AF23" i="204"/>
  <c r="AE23" i="204"/>
  <c r="AD23" i="204"/>
  <c r="AJ23" i="204" s="1"/>
  <c r="Z23" i="204"/>
  <c r="Y23" i="204"/>
  <c r="C23" i="204"/>
  <c r="AI22" i="204"/>
  <c r="AH22" i="204"/>
  <c r="AG22" i="204"/>
  <c r="AF22" i="204"/>
  <c r="AE22" i="204"/>
  <c r="AD22" i="204"/>
  <c r="AJ22" i="204" s="1"/>
  <c r="Z22" i="204"/>
  <c r="Y22" i="204"/>
  <c r="C22" i="204"/>
  <c r="AI21" i="204"/>
  <c r="AH21" i="204"/>
  <c r="AG21" i="204"/>
  <c r="AF21" i="204"/>
  <c r="AE21" i="204"/>
  <c r="AD21" i="204"/>
  <c r="AJ21" i="204" s="1"/>
  <c r="Z21" i="204"/>
  <c r="Y21" i="204"/>
  <c r="C21" i="204"/>
  <c r="AI20" i="204"/>
  <c r="AH20" i="204"/>
  <c r="AG20" i="204"/>
  <c r="AF20" i="204"/>
  <c r="AE20" i="204"/>
  <c r="AD20" i="204"/>
  <c r="AJ20" i="204" s="1"/>
  <c r="Z20" i="204"/>
  <c r="Y20" i="204"/>
  <c r="C20" i="204"/>
  <c r="B20" i="204"/>
  <c r="B21" i="204" s="1"/>
  <c r="B22" i="204" s="1"/>
  <c r="B23" i="204" s="1"/>
  <c r="B24" i="204" s="1"/>
  <c r="B25" i="204" s="1"/>
  <c r="B26" i="204" s="1"/>
  <c r="B27" i="204" s="1"/>
  <c r="B28" i="204" s="1"/>
  <c r="B29" i="204" s="1"/>
  <c r="B30" i="204" s="1"/>
  <c r="B31" i="204" s="1"/>
  <c r="B32" i="204" s="1"/>
  <c r="B33" i="204" s="1"/>
  <c r="B34" i="204" s="1"/>
  <c r="B35" i="204" s="1"/>
  <c r="B36" i="204" s="1"/>
  <c r="B37" i="204" s="1"/>
  <c r="B38" i="204" s="1"/>
  <c r="B39" i="204" s="1"/>
  <c r="B40" i="204" s="1"/>
  <c r="B41" i="204" s="1"/>
  <c r="B42" i="204" s="1"/>
  <c r="B43" i="204" s="1"/>
  <c r="B44" i="204" s="1"/>
  <c r="B45" i="204" s="1"/>
  <c r="B46" i="204" s="1"/>
  <c r="B47" i="204" s="1"/>
  <c r="B48" i="204" s="1"/>
  <c r="B49" i="204" s="1"/>
  <c r="B50" i="204" s="1"/>
  <c r="B51" i="204" s="1"/>
  <c r="B52" i="204" s="1"/>
  <c r="B53" i="204" s="1"/>
  <c r="B54" i="204" s="1"/>
  <c r="B55" i="204" s="1"/>
  <c r="B56" i="204" s="1"/>
  <c r="B57" i="204" s="1"/>
  <c r="B58" i="204" s="1"/>
  <c r="B59" i="204" s="1"/>
  <c r="B60" i="204" s="1"/>
  <c r="B61" i="204" s="1"/>
  <c r="B62" i="204" s="1"/>
  <c r="B63" i="204" s="1"/>
  <c r="B64" i="204" s="1"/>
  <c r="B65" i="204" s="1"/>
  <c r="B66" i="204" s="1"/>
  <c r="B67" i="204" s="1"/>
  <c r="B68" i="204" s="1"/>
  <c r="AI19" i="204"/>
  <c r="AH19" i="204"/>
  <c r="AG19" i="204"/>
  <c r="AF19" i="204"/>
  <c r="AE19" i="204"/>
  <c r="AD19" i="204"/>
  <c r="AJ19" i="204" s="1"/>
  <c r="Z19" i="204"/>
  <c r="Y19" i="204"/>
  <c r="C19" i="204"/>
  <c r="W4" i="204"/>
  <c r="W5" i="204"/>
  <c r="CQ26" i="200"/>
  <c r="CN26" i="200"/>
  <c r="CK26" i="200"/>
  <c r="CH26" i="200"/>
  <c r="CE26" i="200"/>
  <c r="CB26" i="200"/>
  <c r="BY26" i="200"/>
  <c r="BV26" i="200"/>
  <c r="BS26" i="200"/>
  <c r="BP26" i="200"/>
  <c r="BM26" i="200"/>
  <c r="BJ26" i="200"/>
  <c r="BG26" i="200"/>
  <c r="BD26" i="200"/>
  <c r="BA26" i="200"/>
  <c r="AX26" i="200"/>
  <c r="AU26" i="200"/>
  <c r="AR26" i="200"/>
  <c r="AO26" i="200"/>
  <c r="AL26" i="200"/>
  <c r="AI26" i="200"/>
  <c r="AF26" i="200"/>
  <c r="AC26" i="200"/>
  <c r="Z26" i="200"/>
  <c r="W26" i="200"/>
  <c r="T26" i="200"/>
  <c r="Q26" i="200"/>
  <c r="N26" i="200"/>
  <c r="K26" i="200"/>
  <c r="H26" i="200"/>
  <c r="H39" i="201"/>
  <c r="CT24" i="200"/>
  <c r="CU24" i="200" s="1"/>
  <c r="CT22" i="200"/>
  <c r="CU22" i="200" s="1"/>
  <c r="CT20" i="200"/>
  <c r="CU20" i="200" s="1"/>
  <c r="CT19" i="200"/>
  <c r="CU19" i="200" s="1"/>
  <c r="CT18" i="200"/>
  <c r="CU18" i="200" s="1"/>
  <c r="CT17" i="200"/>
  <c r="CU17" i="200" s="1"/>
  <c r="CT16" i="200"/>
  <c r="CU16" i="200" s="1"/>
  <c r="CT14" i="200"/>
  <c r="CU14" i="200" s="1"/>
  <c r="CT13" i="200"/>
  <c r="CU13" i="200" s="1"/>
  <c r="CT12" i="200"/>
  <c r="CU12" i="200" s="1"/>
  <c r="CT11" i="200"/>
  <c r="CU11" i="200" s="1"/>
  <c r="CT10" i="200"/>
  <c r="CU10" i="200" s="1"/>
  <c r="CT9" i="200"/>
  <c r="CU9" i="200" s="1"/>
  <c r="CQ8" i="200"/>
  <c r="CN8" i="200"/>
  <c r="CK8" i="200"/>
  <c r="CH8" i="200"/>
  <c r="CE8" i="200"/>
  <c r="CB8" i="200"/>
  <c r="BY8" i="200"/>
  <c r="BV8" i="200"/>
  <c r="BS8" i="200"/>
  <c r="BP8" i="200"/>
  <c r="BM8" i="200"/>
  <c r="BJ8" i="200"/>
  <c r="BG8" i="200"/>
  <c r="BD8" i="200"/>
  <c r="BA8" i="200"/>
  <c r="AX8" i="200"/>
  <c r="AU8" i="200"/>
  <c r="AR8" i="200"/>
  <c r="AO8" i="200"/>
  <c r="AL8" i="200"/>
  <c r="AI8" i="200"/>
  <c r="AF8" i="200"/>
  <c r="AC8" i="200"/>
  <c r="Z8" i="200"/>
  <c r="W8" i="200"/>
  <c r="T8" i="200"/>
  <c r="Q8" i="200"/>
  <c r="N8" i="200"/>
  <c r="K8" i="200"/>
  <c r="H8" i="200"/>
  <c r="E8" i="200"/>
  <c r="K7" i="200"/>
  <c r="N7" i="200" s="1"/>
  <c r="Q7" i="200" s="1"/>
  <c r="T7" i="200" s="1"/>
  <c r="W7" i="200" s="1"/>
  <c r="Z7" i="200" s="1"/>
  <c r="AC7" i="200" s="1"/>
  <c r="AF7" i="200" s="1"/>
  <c r="AI7" i="200" s="1"/>
  <c r="AL7" i="200" s="1"/>
  <c r="AO7" i="200" s="1"/>
  <c r="AR7" i="200" s="1"/>
  <c r="AU7" i="200" s="1"/>
  <c r="AX7" i="200" s="1"/>
  <c r="BA7" i="200" s="1"/>
  <c r="BD7" i="200" s="1"/>
  <c r="BG7" i="200" s="1"/>
  <c r="BJ7" i="200" s="1"/>
  <c r="BM7" i="200" s="1"/>
  <c r="BP7" i="200" s="1"/>
  <c r="BS7" i="200" s="1"/>
  <c r="BV7" i="200" s="1"/>
  <c r="BY7" i="200" s="1"/>
  <c r="CB7" i="200" s="1"/>
  <c r="CE7" i="200" s="1"/>
  <c r="CH7" i="200" s="1"/>
  <c r="CK7" i="200" s="1"/>
  <c r="CN7" i="200" s="1"/>
  <c r="CQ7" i="200" s="1"/>
  <c r="E6" i="200"/>
  <c r="H6" i="200" s="1"/>
  <c r="AG13" i="199"/>
  <c r="AF13" i="199"/>
  <c r="AE13" i="199"/>
  <c r="AD13" i="199"/>
  <c r="AC13" i="199"/>
  <c r="AB13" i="199"/>
  <c r="AA13" i="199"/>
  <c r="Z13" i="199"/>
  <c r="Y13" i="199"/>
  <c r="X13" i="199"/>
  <c r="W13" i="199"/>
  <c r="V13" i="199"/>
  <c r="U13" i="199"/>
  <c r="T13" i="199"/>
  <c r="S13" i="199"/>
  <c r="R13" i="199"/>
  <c r="Q13" i="199"/>
  <c r="P13" i="199"/>
  <c r="O13" i="199"/>
  <c r="N13" i="199"/>
  <c r="M13" i="199"/>
  <c r="L13" i="199"/>
  <c r="K13" i="199"/>
  <c r="J13" i="199"/>
  <c r="I13" i="199"/>
  <c r="H13" i="199"/>
  <c r="G13" i="199"/>
  <c r="F13" i="199"/>
  <c r="L122" i="201" s="1"/>
  <c r="D13" i="199"/>
  <c r="AJ12" i="199"/>
  <c r="AK12" i="199" s="1"/>
  <c r="AJ11" i="199"/>
  <c r="AK11" i="199" s="1"/>
  <c r="AJ10" i="199"/>
  <c r="AK10" i="199" s="1"/>
  <c r="AJ9" i="199"/>
  <c r="AK9" i="199" s="1"/>
  <c r="AJ8" i="199"/>
  <c r="AK8" i="199" s="1"/>
  <c r="AG7" i="199"/>
  <c r="AF7" i="199"/>
  <c r="AE7" i="199"/>
  <c r="AD7" i="199"/>
  <c r="AC7" i="199"/>
  <c r="AB7" i="199"/>
  <c r="AA7" i="199"/>
  <c r="Z7" i="199"/>
  <c r="Y7" i="199"/>
  <c r="X7" i="199"/>
  <c r="W7" i="199"/>
  <c r="V7" i="199"/>
  <c r="U7" i="199"/>
  <c r="T7" i="199"/>
  <c r="S7" i="199"/>
  <c r="R7" i="199"/>
  <c r="Q7" i="199"/>
  <c r="P7" i="199"/>
  <c r="O7" i="199"/>
  <c r="N7" i="199"/>
  <c r="M7" i="199"/>
  <c r="L7" i="199"/>
  <c r="K7" i="199"/>
  <c r="J7" i="199"/>
  <c r="I7" i="199"/>
  <c r="H7" i="199"/>
  <c r="G7" i="199"/>
  <c r="F7" i="199"/>
  <c r="D7" i="199"/>
  <c r="D5" i="199"/>
  <c r="F5" i="199" s="1"/>
  <c r="BN90" i="198"/>
  <c r="BL90" i="198"/>
  <c r="BJ90" i="198"/>
  <c r="BH90" i="198"/>
  <c r="BF90" i="198"/>
  <c r="BD90" i="198"/>
  <c r="BB90" i="198"/>
  <c r="AZ90" i="198"/>
  <c r="AX90" i="198"/>
  <c r="AV90" i="198"/>
  <c r="AT90" i="198"/>
  <c r="AR90" i="198"/>
  <c r="AP90" i="198"/>
  <c r="AN90" i="198"/>
  <c r="AL90" i="198"/>
  <c r="AJ90" i="198"/>
  <c r="AH90" i="198"/>
  <c r="AF90" i="198"/>
  <c r="AD90" i="198"/>
  <c r="AB90" i="198"/>
  <c r="Z90" i="198"/>
  <c r="X90" i="198"/>
  <c r="V90" i="198"/>
  <c r="T90" i="198"/>
  <c r="R90" i="198"/>
  <c r="P90" i="198"/>
  <c r="N90" i="198"/>
  <c r="L90" i="198"/>
  <c r="BN71" i="198"/>
  <c r="BL71" i="198"/>
  <c r="BJ71" i="198"/>
  <c r="BH71" i="198"/>
  <c r="BF71" i="198"/>
  <c r="BD71" i="198"/>
  <c r="BB71" i="198"/>
  <c r="AZ71" i="198"/>
  <c r="AX71" i="198"/>
  <c r="AV71" i="198"/>
  <c r="AT71" i="198"/>
  <c r="AR71" i="198"/>
  <c r="AP71" i="198"/>
  <c r="AN71" i="198"/>
  <c r="AL71" i="198"/>
  <c r="AJ71" i="198"/>
  <c r="AH71" i="198"/>
  <c r="AF71" i="198"/>
  <c r="AD71" i="198"/>
  <c r="AB71" i="198"/>
  <c r="Z71" i="198"/>
  <c r="X71" i="198"/>
  <c r="V71" i="198"/>
  <c r="T71" i="198"/>
  <c r="R71" i="198"/>
  <c r="P71" i="198"/>
  <c r="N71" i="198"/>
  <c r="L71" i="198"/>
  <c r="J71" i="198"/>
  <c r="H71" i="198"/>
  <c r="F71" i="198"/>
  <c r="BN66" i="198"/>
  <c r="BN69" i="198" s="1"/>
  <c r="BL66" i="198"/>
  <c r="BJ66" i="198"/>
  <c r="BJ67" i="198" s="1"/>
  <c r="BI70" i="198" s="1"/>
  <c r="BH66" i="198"/>
  <c r="BH69" i="198" s="1"/>
  <c r="BF66" i="198"/>
  <c r="BD66" i="198"/>
  <c r="BD67" i="198" s="1"/>
  <c r="BC70" i="198" s="1"/>
  <c r="BB66" i="198"/>
  <c r="AZ66" i="198"/>
  <c r="AX66" i="198"/>
  <c r="AX69" i="198" s="1"/>
  <c r="AV66" i="198"/>
  <c r="AT66" i="198"/>
  <c r="AR66" i="198"/>
  <c r="AP66" i="198"/>
  <c r="AN66" i="198"/>
  <c r="AN67" i="198" s="1"/>
  <c r="AM70" i="198" s="1"/>
  <c r="AL66" i="198"/>
  <c r="AL67" i="198" s="1"/>
  <c r="AK70" i="198" s="1"/>
  <c r="AJ66" i="198"/>
  <c r="AJ68" i="198" s="1"/>
  <c r="AH66" i="198"/>
  <c r="AH69" i="198" s="1"/>
  <c r="AF66" i="198"/>
  <c r="AD66" i="198"/>
  <c r="AD67" i="198" s="1"/>
  <c r="AC70" i="198" s="1"/>
  <c r="AB66" i="198"/>
  <c r="Z66" i="198"/>
  <c r="Z67" i="198" s="1"/>
  <c r="Y70" i="198" s="1"/>
  <c r="X66" i="198"/>
  <c r="X67" i="198" s="1"/>
  <c r="W70" i="198" s="1"/>
  <c r="V66" i="198"/>
  <c r="V67" i="198" s="1"/>
  <c r="U70" i="198" s="1"/>
  <c r="T66" i="198"/>
  <c r="R66" i="198"/>
  <c r="R69" i="198" s="1"/>
  <c r="P66" i="198"/>
  <c r="N66" i="198"/>
  <c r="N67" i="198" s="1"/>
  <c r="M70" i="198" s="1"/>
  <c r="L66" i="198"/>
  <c r="L67" i="198" s="1"/>
  <c r="K70" i="198" s="1"/>
  <c r="D66" i="198"/>
  <c r="H66" i="198" s="1"/>
  <c r="BN65" i="198"/>
  <c r="BL65" i="198"/>
  <c r="BJ65" i="198"/>
  <c r="BH65" i="198"/>
  <c r="BF65" i="198"/>
  <c r="BD65" i="198"/>
  <c r="BB65" i="198"/>
  <c r="AZ65" i="198"/>
  <c r="AX65" i="198"/>
  <c r="AV65" i="198"/>
  <c r="AT65" i="198"/>
  <c r="AR65" i="198"/>
  <c r="AP65" i="198"/>
  <c r="AN65" i="198"/>
  <c r="AL65" i="198"/>
  <c r="AJ65" i="198"/>
  <c r="AH65" i="198"/>
  <c r="AF65" i="198"/>
  <c r="AD65" i="198"/>
  <c r="AB65" i="198"/>
  <c r="Z65" i="198"/>
  <c r="X65" i="198"/>
  <c r="V65" i="198"/>
  <c r="T65" i="198"/>
  <c r="R65" i="198"/>
  <c r="P65" i="198"/>
  <c r="N65" i="198"/>
  <c r="L65" i="198"/>
  <c r="D65" i="198"/>
  <c r="H65" i="198" s="1"/>
  <c r="E64" i="198"/>
  <c r="E63" i="198"/>
  <c r="E62" i="198"/>
  <c r="BN53" i="198"/>
  <c r="BN56" i="198" s="1"/>
  <c r="BL53" i="198"/>
  <c r="BL54" i="198" s="1"/>
  <c r="BK57" i="198" s="1"/>
  <c r="BJ53" i="198"/>
  <c r="BJ55" i="198" s="1"/>
  <c r="BH53" i="198"/>
  <c r="BH56" i="198" s="1"/>
  <c r="BF53" i="198"/>
  <c r="BD53" i="198"/>
  <c r="BD54" i="198" s="1"/>
  <c r="BC57" i="198" s="1"/>
  <c r="BB53" i="198"/>
  <c r="BB56" i="198" s="1"/>
  <c r="AZ53" i="198"/>
  <c r="AZ54" i="198" s="1"/>
  <c r="AY57" i="198" s="1"/>
  <c r="AX53" i="198"/>
  <c r="AX54" i="198" s="1"/>
  <c r="AW57" i="198" s="1"/>
  <c r="AV53" i="198"/>
  <c r="AV54" i="198" s="1"/>
  <c r="AU57" i="198" s="1"/>
  <c r="AT53" i="198"/>
  <c r="AT55" i="198" s="1"/>
  <c r="AR53" i="198"/>
  <c r="AR56" i="198" s="1"/>
  <c r="AP53" i="198"/>
  <c r="AN53" i="198"/>
  <c r="AN54" i="198" s="1"/>
  <c r="AM57" i="198" s="1"/>
  <c r="AL53" i="198"/>
  <c r="AL56" i="198" s="1"/>
  <c r="AJ53" i="198"/>
  <c r="AJ56" i="198" s="1"/>
  <c r="AH53" i="198"/>
  <c r="AF53" i="198"/>
  <c r="AF54" i="198" s="1"/>
  <c r="AE57" i="198" s="1"/>
  <c r="AD53" i="198"/>
  <c r="AD55" i="198" s="1"/>
  <c r="AB53" i="198"/>
  <c r="AB56" i="198" s="1"/>
  <c r="Z53" i="198"/>
  <c r="X53" i="198"/>
  <c r="X54" i="198" s="1"/>
  <c r="W57" i="198" s="1"/>
  <c r="V53" i="198"/>
  <c r="V56" i="198" s="1"/>
  <c r="T53" i="198"/>
  <c r="T54" i="198" s="1"/>
  <c r="S57" i="198" s="1"/>
  <c r="R53" i="198"/>
  <c r="R54" i="198" s="1"/>
  <c r="Q57" i="198" s="1"/>
  <c r="P53" i="198"/>
  <c r="P54" i="198" s="1"/>
  <c r="O57" i="198" s="1"/>
  <c r="N53" i="198"/>
  <c r="N55" i="198" s="1"/>
  <c r="L53" i="198"/>
  <c r="L56" i="198" s="1"/>
  <c r="D53" i="198"/>
  <c r="J53" i="198" s="1"/>
  <c r="BN52" i="198"/>
  <c r="BL52" i="198"/>
  <c r="BJ52" i="198"/>
  <c r="BH52" i="198"/>
  <c r="BF52" i="198"/>
  <c r="BD52" i="198"/>
  <c r="BB52" i="198"/>
  <c r="AZ52" i="198"/>
  <c r="AX52" i="198"/>
  <c r="AV52" i="198"/>
  <c r="AT52" i="198"/>
  <c r="AR52" i="198"/>
  <c r="AP52" i="198"/>
  <c r="AN52" i="198"/>
  <c r="AL52" i="198"/>
  <c r="AJ52" i="198"/>
  <c r="AH52" i="198"/>
  <c r="AF52" i="198"/>
  <c r="AD52" i="198"/>
  <c r="AB52" i="198"/>
  <c r="Z52" i="198"/>
  <c r="X52" i="198"/>
  <c r="V52" i="198"/>
  <c r="T52" i="198"/>
  <c r="R52" i="198"/>
  <c r="P52" i="198"/>
  <c r="N52" i="198"/>
  <c r="L52" i="198"/>
  <c r="D52" i="198"/>
  <c r="J52" i="198" s="1"/>
  <c r="E51" i="198"/>
  <c r="E50" i="198"/>
  <c r="E49" i="198"/>
  <c r="BN43" i="198"/>
  <c r="BL43" i="198"/>
  <c r="BJ43" i="198"/>
  <c r="BJ44" i="198" s="1"/>
  <c r="BI47" i="198" s="1"/>
  <c r="BH43" i="198"/>
  <c r="BF43" i="198"/>
  <c r="BF44" i="198" s="1"/>
  <c r="BE47" i="198" s="1"/>
  <c r="BD43" i="198"/>
  <c r="BD45" i="198" s="1"/>
  <c r="BB43" i="198"/>
  <c r="AZ43" i="198"/>
  <c r="AZ44" i="198" s="1"/>
  <c r="AY47" i="198" s="1"/>
  <c r="AX43" i="198"/>
  <c r="AX44" i="198" s="1"/>
  <c r="AW47" i="198" s="1"/>
  <c r="AV43" i="198"/>
  <c r="AV46" i="198" s="1"/>
  <c r="AT43" i="198"/>
  <c r="AT44" i="198" s="1"/>
  <c r="AS47" i="198" s="1"/>
  <c r="AR43" i="198"/>
  <c r="AR44" i="198" s="1"/>
  <c r="AQ47" i="198" s="1"/>
  <c r="AP43" i="198"/>
  <c r="AP44" i="198" s="1"/>
  <c r="AO47" i="198" s="1"/>
  <c r="AN43" i="198"/>
  <c r="AL43" i="198"/>
  <c r="AJ43" i="198"/>
  <c r="AJ44" i="198" s="1"/>
  <c r="AI47" i="198" s="1"/>
  <c r="AH43" i="198"/>
  <c r="AH44" i="198" s="1"/>
  <c r="AG47" i="198" s="1"/>
  <c r="AF43" i="198"/>
  <c r="AD43" i="198"/>
  <c r="AD44" i="198" s="1"/>
  <c r="AC47" i="198" s="1"/>
  <c r="AB43" i="198"/>
  <c r="AB44" i="198" s="1"/>
  <c r="AA47" i="198" s="1"/>
  <c r="Z43" i="198"/>
  <c r="Z44" i="198" s="1"/>
  <c r="Y47" i="198" s="1"/>
  <c r="X43" i="198"/>
  <c r="X45" i="198" s="1"/>
  <c r="V43" i="198"/>
  <c r="T43" i="198"/>
  <c r="R43" i="198"/>
  <c r="P43" i="198"/>
  <c r="P46" i="198" s="1"/>
  <c r="N43" i="198"/>
  <c r="N44" i="198" s="1"/>
  <c r="M47" i="198" s="1"/>
  <c r="L43" i="198"/>
  <c r="L44" i="198" s="1"/>
  <c r="K47" i="198" s="1"/>
  <c r="J43" i="198"/>
  <c r="J45" i="198" s="1"/>
  <c r="D43" i="198"/>
  <c r="H43" i="198" s="1"/>
  <c r="BN42" i="198"/>
  <c r="BL42" i="198"/>
  <c r="BJ42" i="198"/>
  <c r="BH42" i="198"/>
  <c r="BF42" i="198"/>
  <c r="BD42" i="198"/>
  <c r="BB42" i="198"/>
  <c r="AZ42" i="198"/>
  <c r="AX42" i="198"/>
  <c r="AV42" i="198"/>
  <c r="AT42" i="198"/>
  <c r="AR42" i="198"/>
  <c r="AP42" i="198"/>
  <c r="AN42" i="198"/>
  <c r="AL42" i="198"/>
  <c r="AJ42" i="198"/>
  <c r="AH42" i="198"/>
  <c r="AF42" i="198"/>
  <c r="AD42" i="198"/>
  <c r="AB42" i="198"/>
  <c r="Z42" i="198"/>
  <c r="X42" i="198"/>
  <c r="V42" i="198"/>
  <c r="T42" i="198"/>
  <c r="R42" i="198"/>
  <c r="P42" i="198"/>
  <c r="N42" i="198"/>
  <c r="L42" i="198"/>
  <c r="J42" i="198"/>
  <c r="H42" i="198"/>
  <c r="D42" i="198"/>
  <c r="F42" i="198" s="1"/>
  <c r="E41" i="198"/>
  <c r="E40" i="198"/>
  <c r="E39" i="198"/>
  <c r="BN33" i="198"/>
  <c r="BN35" i="198" s="1"/>
  <c r="BL33" i="198"/>
  <c r="BJ33" i="198"/>
  <c r="BH33" i="198"/>
  <c r="BH34" i="198" s="1"/>
  <c r="BG37" i="198" s="1"/>
  <c r="BF33" i="198"/>
  <c r="BF36" i="198" s="1"/>
  <c r="BD33" i="198"/>
  <c r="BD34" i="198" s="1"/>
  <c r="BC37" i="198" s="1"/>
  <c r="BB33" i="198"/>
  <c r="AZ33" i="198"/>
  <c r="AZ35" i="198" s="1"/>
  <c r="AX33" i="198"/>
  <c r="AX35" i="198" s="1"/>
  <c r="AV33" i="198"/>
  <c r="AT33" i="198"/>
  <c r="AR33" i="198"/>
  <c r="AR34" i="198" s="1"/>
  <c r="AQ37" i="198" s="1"/>
  <c r="AP33" i="198"/>
  <c r="AP36" i="198" s="1"/>
  <c r="AN33" i="198"/>
  <c r="AL33" i="198"/>
  <c r="AL34" i="198" s="1"/>
  <c r="AK37" i="198" s="1"/>
  <c r="AJ33" i="198"/>
  <c r="AJ34" i="198" s="1"/>
  <c r="AI37" i="198" s="1"/>
  <c r="AH33" i="198"/>
  <c r="AH35" i="198" s="1"/>
  <c r="AF33" i="198"/>
  <c r="AD33" i="198"/>
  <c r="AD34" i="198" s="1"/>
  <c r="AC37" i="198" s="1"/>
  <c r="AB33" i="198"/>
  <c r="Z33" i="198"/>
  <c r="Z36" i="198" s="1"/>
  <c r="X33" i="198"/>
  <c r="X34" i="198" s="1"/>
  <c r="W37" i="198" s="1"/>
  <c r="V33" i="198"/>
  <c r="T33" i="198"/>
  <c r="T34" i="198" s="1"/>
  <c r="S37" i="198" s="1"/>
  <c r="R33" i="198"/>
  <c r="R35" i="198" s="1"/>
  <c r="P33" i="198"/>
  <c r="N33" i="198"/>
  <c r="L33" i="198"/>
  <c r="L34" i="198" s="1"/>
  <c r="K37" i="198" s="1"/>
  <c r="J33" i="198"/>
  <c r="J36" i="198" s="1"/>
  <c r="E32" i="198"/>
  <c r="E31" i="198"/>
  <c r="E30" i="198"/>
  <c r="BN24" i="198"/>
  <c r="BN26" i="198" s="1"/>
  <c r="BL24" i="198"/>
  <c r="BL26" i="198" s="1"/>
  <c r="BJ24" i="198"/>
  <c r="BH24" i="198"/>
  <c r="BH26" i="198" s="1"/>
  <c r="BF24" i="198"/>
  <c r="BF91" i="198" s="1"/>
  <c r="BD24" i="198"/>
  <c r="BD91" i="198" s="1"/>
  <c r="BB24" i="198"/>
  <c r="BB91" i="198" s="1"/>
  <c r="AZ24" i="198"/>
  <c r="AZ91" i="198" s="1"/>
  <c r="AX24" i="198"/>
  <c r="AX91" i="198" s="1"/>
  <c r="AV24" i="198"/>
  <c r="AV26" i="198" s="1"/>
  <c r="AT24" i="198"/>
  <c r="AR24" i="198"/>
  <c r="AR91" i="198" s="1"/>
  <c r="AP24" i="198"/>
  <c r="AP91" i="198" s="1"/>
  <c r="AN24" i="198"/>
  <c r="AL24" i="198"/>
  <c r="AL26" i="198" s="1"/>
  <c r="AJ24" i="198"/>
  <c r="AJ26" i="198" s="1"/>
  <c r="AH24" i="198"/>
  <c r="AH26" i="198" s="1"/>
  <c r="AF24" i="198"/>
  <c r="AD24" i="198"/>
  <c r="AB24" i="198"/>
  <c r="AB91" i="198" s="1"/>
  <c r="Z24" i="198"/>
  <c r="Z91" i="198" s="1"/>
  <c r="X24" i="198"/>
  <c r="V24" i="198"/>
  <c r="V26" i="198" s="1"/>
  <c r="T24" i="198"/>
  <c r="T91" i="198" s="1"/>
  <c r="R24" i="198"/>
  <c r="R91" i="198" s="1"/>
  <c r="P24" i="198"/>
  <c r="P26" i="198" s="1"/>
  <c r="N24" i="198"/>
  <c r="L24" i="198"/>
  <c r="L26" i="198" s="1"/>
  <c r="J24" i="198"/>
  <c r="J26" i="198" s="1"/>
  <c r="H24" i="198"/>
  <c r="H91" i="198" s="1"/>
  <c r="F24" i="198"/>
  <c r="F26" i="198" s="1"/>
  <c r="BN23" i="198"/>
  <c r="BL23" i="198"/>
  <c r="BJ23" i="198"/>
  <c r="BH23" i="198"/>
  <c r="BF23" i="198"/>
  <c r="BD23" i="198"/>
  <c r="BB23" i="198"/>
  <c r="AZ23" i="198"/>
  <c r="AX23" i="198"/>
  <c r="AV23" i="198"/>
  <c r="AT23" i="198"/>
  <c r="AR23" i="198"/>
  <c r="AP23" i="198"/>
  <c r="AN23" i="198"/>
  <c r="AL23" i="198"/>
  <c r="AJ23" i="198"/>
  <c r="AH23" i="198"/>
  <c r="AF23" i="198"/>
  <c r="AD23" i="198"/>
  <c r="AB23" i="198"/>
  <c r="Z23" i="198"/>
  <c r="X23" i="198"/>
  <c r="V23" i="198"/>
  <c r="T23" i="198"/>
  <c r="R23" i="198"/>
  <c r="P23" i="198"/>
  <c r="N23" i="198"/>
  <c r="L23" i="198"/>
  <c r="J23" i="198"/>
  <c r="H23" i="198"/>
  <c r="F23" i="198"/>
  <c r="BN22" i="198"/>
  <c r="BL22" i="198"/>
  <c r="BJ22" i="198"/>
  <c r="BH22" i="198"/>
  <c r="BF22" i="198"/>
  <c r="BD22" i="198"/>
  <c r="BB22" i="198"/>
  <c r="AZ22" i="198"/>
  <c r="AX22" i="198"/>
  <c r="AV22" i="198"/>
  <c r="AT22" i="198"/>
  <c r="AR22" i="198"/>
  <c r="AP22" i="198"/>
  <c r="AN22" i="198"/>
  <c r="AL22" i="198"/>
  <c r="AJ22" i="198"/>
  <c r="AH22" i="198"/>
  <c r="AF22" i="198"/>
  <c r="AD22" i="198"/>
  <c r="AB22" i="198"/>
  <c r="Z22" i="198"/>
  <c r="X22" i="198"/>
  <c r="V22" i="198"/>
  <c r="T22" i="198"/>
  <c r="R22" i="198"/>
  <c r="P22" i="198"/>
  <c r="N22" i="198"/>
  <c r="L22" i="198"/>
  <c r="J22" i="198"/>
  <c r="H22" i="198"/>
  <c r="F22" i="198"/>
  <c r="BM18" i="198"/>
  <c r="BM19" i="198" s="1"/>
  <c r="BK18" i="198"/>
  <c r="BI18" i="198"/>
  <c r="BG18" i="198"/>
  <c r="BG20" i="198" s="1"/>
  <c r="BE18" i="198"/>
  <c r="BC18" i="198"/>
  <c r="BA18" i="198"/>
  <c r="BA20" i="198" s="1"/>
  <c r="AY18" i="198"/>
  <c r="AW18" i="198"/>
  <c r="AW20" i="198" s="1"/>
  <c r="AU18" i="198"/>
  <c r="AS18" i="198"/>
  <c r="AS20" i="198" s="1"/>
  <c r="AQ18" i="198"/>
  <c r="AQ19" i="198" s="1"/>
  <c r="AO18" i="198"/>
  <c r="AO19" i="198" s="1"/>
  <c r="AM18" i="198"/>
  <c r="AK18" i="198"/>
  <c r="AK20" i="198" s="1"/>
  <c r="AI18" i="198"/>
  <c r="AG18" i="198"/>
  <c r="AE18" i="198"/>
  <c r="AC18" i="198"/>
  <c r="AA18" i="198"/>
  <c r="AA20" i="198" s="1"/>
  <c r="Y18" i="198"/>
  <c r="Y19" i="198" s="1"/>
  <c r="W18" i="198"/>
  <c r="U18" i="198"/>
  <c r="U20" i="198" s="1"/>
  <c r="S18" i="198"/>
  <c r="Q18" i="198"/>
  <c r="O18" i="198"/>
  <c r="M18" i="198"/>
  <c r="K18" i="198"/>
  <c r="K19" i="198" s="1"/>
  <c r="I18" i="198"/>
  <c r="I19" i="198" s="1"/>
  <c r="G18" i="198"/>
  <c r="G19" i="198" s="1"/>
  <c r="E18" i="198"/>
  <c r="E20" i="198" s="1"/>
  <c r="BM17" i="198"/>
  <c r="BK17" i="198"/>
  <c r="BI17" i="198"/>
  <c r="BG17" i="198"/>
  <c r="BE17" i="198"/>
  <c r="BC17" i="198"/>
  <c r="BA17" i="198"/>
  <c r="AY17" i="198"/>
  <c r="AW17" i="198"/>
  <c r="AU17" i="198"/>
  <c r="AS17" i="198"/>
  <c r="AQ17" i="198"/>
  <c r="AO17" i="198"/>
  <c r="AM17" i="198"/>
  <c r="AK17" i="198"/>
  <c r="AI17" i="198"/>
  <c r="AG17" i="198"/>
  <c r="AE17" i="198"/>
  <c r="AC17" i="198"/>
  <c r="AA17" i="198"/>
  <c r="Y17" i="198"/>
  <c r="W17" i="198"/>
  <c r="U17" i="198"/>
  <c r="S17" i="198"/>
  <c r="Q17" i="198"/>
  <c r="O17" i="198"/>
  <c r="M17" i="198"/>
  <c r="K17" i="198"/>
  <c r="I17" i="198"/>
  <c r="J90" i="198" s="1"/>
  <c r="G17" i="198"/>
  <c r="H90" i="198" s="1"/>
  <c r="E17" i="198"/>
  <c r="F90" i="198" s="1"/>
  <c r="E16" i="198"/>
  <c r="BN12" i="198"/>
  <c r="BN13" i="198" s="1"/>
  <c r="BM14" i="198" s="1"/>
  <c r="BL12" i="198"/>
  <c r="BL13" i="198" s="1"/>
  <c r="BK14" i="198" s="1"/>
  <c r="BJ12" i="198"/>
  <c r="BJ13" i="198" s="1"/>
  <c r="BI14" i="198" s="1"/>
  <c r="BH12" i="198"/>
  <c r="BH13" i="198" s="1"/>
  <c r="BG14" i="198" s="1"/>
  <c r="BF12" i="198"/>
  <c r="BF13" i="198" s="1"/>
  <c r="BE14" i="198" s="1"/>
  <c r="BD12" i="198"/>
  <c r="BD13" i="198" s="1"/>
  <c r="BC14" i="198" s="1"/>
  <c r="BB12" i="198"/>
  <c r="BB13" i="198" s="1"/>
  <c r="BA14" i="198" s="1"/>
  <c r="AZ12" i="198"/>
  <c r="AZ13" i="198" s="1"/>
  <c r="AY14" i="198" s="1"/>
  <c r="AX12" i="198"/>
  <c r="AX13" i="198" s="1"/>
  <c r="AW14" i="198" s="1"/>
  <c r="AV12" i="198"/>
  <c r="AV13" i="198" s="1"/>
  <c r="AU14" i="198" s="1"/>
  <c r="AT12" i="198"/>
  <c r="AT13" i="198" s="1"/>
  <c r="AS14" i="198" s="1"/>
  <c r="AR12" i="198"/>
  <c r="AR13" i="198" s="1"/>
  <c r="AQ14" i="198" s="1"/>
  <c r="AP12" i="198"/>
  <c r="AP13" i="198" s="1"/>
  <c r="AO14" i="198" s="1"/>
  <c r="AN12" i="198"/>
  <c r="AN13" i="198" s="1"/>
  <c r="AM14" i="198" s="1"/>
  <c r="AL12" i="198"/>
  <c r="AL13" i="198" s="1"/>
  <c r="AK14" i="198" s="1"/>
  <c r="AJ12" i="198"/>
  <c r="AJ13" i="198" s="1"/>
  <c r="AI14" i="198" s="1"/>
  <c r="AH12" i="198"/>
  <c r="AH13" i="198" s="1"/>
  <c r="AG14" i="198" s="1"/>
  <c r="AF12" i="198"/>
  <c r="AF13" i="198" s="1"/>
  <c r="AE14" i="198" s="1"/>
  <c r="AD12" i="198"/>
  <c r="AD13" i="198" s="1"/>
  <c r="AC14" i="198" s="1"/>
  <c r="AB12" i="198"/>
  <c r="AB13" i="198" s="1"/>
  <c r="AA14" i="198" s="1"/>
  <c r="Z12" i="198"/>
  <c r="Z13" i="198" s="1"/>
  <c r="Y14" i="198" s="1"/>
  <c r="X12" i="198"/>
  <c r="X13" i="198" s="1"/>
  <c r="W14" i="198" s="1"/>
  <c r="V12" i="198"/>
  <c r="V13" i="198" s="1"/>
  <c r="U14" i="198" s="1"/>
  <c r="T12" i="198"/>
  <c r="T13" i="198" s="1"/>
  <c r="S14" i="198" s="1"/>
  <c r="R12" i="198"/>
  <c r="R13" i="198" s="1"/>
  <c r="Q14" i="198" s="1"/>
  <c r="P12" i="198"/>
  <c r="P13" i="198" s="1"/>
  <c r="O14" i="198" s="1"/>
  <c r="N12" i="198"/>
  <c r="N13" i="198" s="1"/>
  <c r="M14" i="198" s="1"/>
  <c r="L12" i="198"/>
  <c r="L13" i="198" s="1"/>
  <c r="K14" i="198" s="1"/>
  <c r="J12" i="198"/>
  <c r="J13" i="198" s="1"/>
  <c r="I14" i="198" s="1"/>
  <c r="H12" i="198"/>
  <c r="H13" i="198" s="1"/>
  <c r="G14" i="198" s="1"/>
  <c r="F12" i="198"/>
  <c r="F13" i="198" s="1"/>
  <c r="E14" i="198" s="1"/>
  <c r="E11" i="198"/>
  <c r="E10" i="198"/>
  <c r="BN8" i="198"/>
  <c r="BM51" i="198" s="1"/>
  <c r="BL8" i="198"/>
  <c r="BK62" i="198" s="1"/>
  <c r="BJ8" i="198"/>
  <c r="BI63" i="198" s="1"/>
  <c r="BH8" i="198"/>
  <c r="BG62" i="198" s="1"/>
  <c r="BF8" i="198"/>
  <c r="BD8" i="198"/>
  <c r="BC30" i="198" s="1"/>
  <c r="BB8" i="198"/>
  <c r="BA64" i="198" s="1"/>
  <c r="AZ8" i="198"/>
  <c r="AY10" i="198" s="1"/>
  <c r="AX8" i="198"/>
  <c r="AW41" i="198" s="1"/>
  <c r="AV8" i="198"/>
  <c r="AU64" i="198" s="1"/>
  <c r="AT8" i="198"/>
  <c r="AR8" i="198"/>
  <c r="AQ10" i="198" s="1"/>
  <c r="AP8" i="198"/>
  <c r="AN8" i="198"/>
  <c r="AM62" i="198" s="1"/>
  <c r="AL8" i="198"/>
  <c r="AK49" i="198" s="1"/>
  <c r="AJ8" i="198"/>
  <c r="AI51" i="198" s="1"/>
  <c r="AH8" i="198"/>
  <c r="AG31" i="198" s="1"/>
  <c r="AF8" i="198"/>
  <c r="AE62" i="198" s="1"/>
  <c r="AD8" i="198"/>
  <c r="AC49" i="198" s="1"/>
  <c r="AB8" i="198"/>
  <c r="AA41" i="198" s="1"/>
  <c r="Z8" i="198"/>
  <c r="Y32" i="198" s="1"/>
  <c r="X8" i="198"/>
  <c r="W64" i="198" s="1"/>
  <c r="V8" i="198"/>
  <c r="U40" i="198" s="1"/>
  <c r="T8" i="198"/>
  <c r="S62" i="198" s="1"/>
  <c r="R8" i="198"/>
  <c r="P8" i="198"/>
  <c r="N8" i="198"/>
  <c r="M49" i="198" s="1"/>
  <c r="L8" i="198"/>
  <c r="K63" i="198" s="1"/>
  <c r="J8" i="198"/>
  <c r="I64" i="198" s="1"/>
  <c r="H8" i="198"/>
  <c r="G64" i="198" s="1"/>
  <c r="F8" i="198"/>
  <c r="E6" i="198"/>
  <c r="C219" i="132"/>
  <c r="C218" i="132"/>
  <c r="BP214" i="132"/>
  <c r="BO214" i="132"/>
  <c r="BN214" i="132"/>
  <c r="BM214" i="132"/>
  <c r="BL214" i="132"/>
  <c r="BK214" i="132"/>
  <c r="BJ214" i="132"/>
  <c r="BI214" i="132"/>
  <c r="BH214" i="132"/>
  <c r="BG214" i="132"/>
  <c r="BF214" i="132"/>
  <c r="BE214" i="132"/>
  <c r="BD214" i="132"/>
  <c r="BC214" i="132"/>
  <c r="BB214" i="132"/>
  <c r="BA214" i="132"/>
  <c r="AZ214" i="132"/>
  <c r="AY214" i="132"/>
  <c r="AX214" i="132"/>
  <c r="AW214" i="132"/>
  <c r="AV214" i="132"/>
  <c r="AU214" i="132"/>
  <c r="AT214" i="132"/>
  <c r="AS214" i="132"/>
  <c r="AR214" i="132"/>
  <c r="AQ214" i="132"/>
  <c r="AP214" i="132"/>
  <c r="AO214" i="132"/>
  <c r="AN214" i="132"/>
  <c r="AM214" i="132"/>
  <c r="AL214" i="132"/>
  <c r="AK214" i="132"/>
  <c r="AJ214" i="132"/>
  <c r="AI214" i="132"/>
  <c r="AH214" i="132"/>
  <c r="AG214" i="132"/>
  <c r="AF214" i="132"/>
  <c r="AE214" i="132"/>
  <c r="AD214" i="132"/>
  <c r="AC214" i="132"/>
  <c r="AB214" i="132"/>
  <c r="AA214" i="132"/>
  <c r="Z214" i="132"/>
  <c r="Y214" i="132"/>
  <c r="X214" i="132"/>
  <c r="W214" i="132"/>
  <c r="V214" i="132"/>
  <c r="U214" i="132"/>
  <c r="T214" i="132"/>
  <c r="S214" i="132"/>
  <c r="R214" i="132"/>
  <c r="Q214" i="132"/>
  <c r="P214" i="132"/>
  <c r="O214" i="132"/>
  <c r="N214" i="132"/>
  <c r="M214" i="132"/>
  <c r="L214" i="132"/>
  <c r="K214" i="132"/>
  <c r="J214" i="132"/>
  <c r="I214" i="132"/>
  <c r="F214" i="132"/>
  <c r="BU213" i="132"/>
  <c r="BQ213" i="132"/>
  <c r="BU212" i="132"/>
  <c r="BQ212" i="132"/>
  <c r="BU211" i="132"/>
  <c r="BQ211" i="132"/>
  <c r="BV211" i="132" s="1"/>
  <c r="BU210" i="132"/>
  <c r="BQ210" i="132"/>
  <c r="BU209" i="132"/>
  <c r="BQ209" i="132"/>
  <c r="BU208" i="132"/>
  <c r="BQ208" i="132"/>
  <c r="BU207" i="132"/>
  <c r="BQ207" i="132"/>
  <c r="BU206" i="132"/>
  <c r="BQ206" i="132"/>
  <c r="BU205" i="132"/>
  <c r="BQ205" i="132"/>
  <c r="BU204" i="132"/>
  <c r="BQ204" i="132"/>
  <c r="BU203" i="132"/>
  <c r="BQ203" i="132"/>
  <c r="BU202" i="132"/>
  <c r="BQ202" i="132"/>
  <c r="BU201" i="132"/>
  <c r="BQ201" i="132"/>
  <c r="BU200" i="132"/>
  <c r="BQ200" i="132"/>
  <c r="BU199" i="132"/>
  <c r="BQ199" i="132"/>
  <c r="BU198" i="132"/>
  <c r="BQ198" i="132"/>
  <c r="BU197" i="132"/>
  <c r="BQ197" i="132"/>
  <c r="BU196" i="132"/>
  <c r="BQ196" i="132"/>
  <c r="BU195" i="132"/>
  <c r="BQ195" i="132"/>
  <c r="BU194" i="132"/>
  <c r="BQ194" i="132"/>
  <c r="BU193" i="132"/>
  <c r="BQ193" i="132"/>
  <c r="BU192" i="132"/>
  <c r="BQ192" i="132"/>
  <c r="BU191" i="132"/>
  <c r="BQ191" i="132"/>
  <c r="BU190" i="132"/>
  <c r="BQ190" i="132"/>
  <c r="BU189" i="132"/>
  <c r="BQ189" i="132"/>
  <c r="BU188" i="132"/>
  <c r="BQ188" i="132"/>
  <c r="BU187" i="132"/>
  <c r="BQ187" i="132"/>
  <c r="BU186" i="132"/>
  <c r="BQ186" i="132"/>
  <c r="BU185" i="132"/>
  <c r="BQ185" i="132"/>
  <c r="BU184" i="132"/>
  <c r="BQ184" i="132"/>
  <c r="BU183" i="132"/>
  <c r="BQ183" i="132"/>
  <c r="BU182" i="132"/>
  <c r="BQ182" i="132"/>
  <c r="BU181" i="132"/>
  <c r="BQ181" i="132"/>
  <c r="BV181" i="132" s="1"/>
  <c r="BU180" i="132"/>
  <c r="BQ180" i="132"/>
  <c r="BU179" i="132"/>
  <c r="BQ179" i="132"/>
  <c r="BU178" i="132"/>
  <c r="BQ178" i="132"/>
  <c r="BU177" i="132"/>
  <c r="BQ177" i="132"/>
  <c r="BU176" i="132"/>
  <c r="BQ176" i="132"/>
  <c r="BU175" i="132"/>
  <c r="BQ175" i="132"/>
  <c r="BU174" i="132"/>
  <c r="BQ174" i="132"/>
  <c r="BU173" i="132"/>
  <c r="BQ173" i="132"/>
  <c r="BU172" i="132"/>
  <c r="BQ172" i="132"/>
  <c r="BU171" i="132"/>
  <c r="BQ171" i="132"/>
  <c r="BU170" i="132"/>
  <c r="BQ170" i="132"/>
  <c r="BU169" i="132"/>
  <c r="BQ169" i="132"/>
  <c r="BV169" i="132" s="1"/>
  <c r="BU168" i="132"/>
  <c r="BQ168" i="132"/>
  <c r="BU167" i="132"/>
  <c r="BQ167" i="132"/>
  <c r="BU166" i="132"/>
  <c r="BQ166" i="132"/>
  <c r="BU165" i="132"/>
  <c r="BQ165" i="132"/>
  <c r="BU164" i="132"/>
  <c r="BQ164" i="132"/>
  <c r="BU163" i="132"/>
  <c r="BQ163" i="132"/>
  <c r="BU162" i="132"/>
  <c r="BQ162" i="132"/>
  <c r="BU161" i="132"/>
  <c r="BQ161" i="132"/>
  <c r="BU160" i="132"/>
  <c r="BQ160" i="132"/>
  <c r="BU159" i="132"/>
  <c r="BQ159" i="132"/>
  <c r="BU158" i="132"/>
  <c r="BQ158" i="132"/>
  <c r="BU157" i="132"/>
  <c r="BQ157" i="132"/>
  <c r="BU156" i="132"/>
  <c r="BQ156" i="132"/>
  <c r="BU155" i="132"/>
  <c r="BQ155" i="132"/>
  <c r="BU154" i="132"/>
  <c r="BQ154" i="132"/>
  <c r="BU153" i="132"/>
  <c r="BQ153" i="132"/>
  <c r="BU152" i="132"/>
  <c r="BQ152" i="132"/>
  <c r="BU151" i="132"/>
  <c r="BQ151" i="132"/>
  <c r="BU150" i="132"/>
  <c r="BQ150" i="132"/>
  <c r="BU149" i="132"/>
  <c r="BQ149" i="132"/>
  <c r="BU148" i="132"/>
  <c r="BQ148" i="132"/>
  <c r="BU147" i="132"/>
  <c r="BQ147" i="132"/>
  <c r="BU146" i="132"/>
  <c r="BQ146" i="132"/>
  <c r="BU145" i="132"/>
  <c r="BQ145" i="132"/>
  <c r="BV145" i="132" s="1"/>
  <c r="BU144" i="132"/>
  <c r="BQ144" i="132"/>
  <c r="BU143" i="132"/>
  <c r="BQ143" i="132"/>
  <c r="BU142" i="132"/>
  <c r="BQ142" i="132"/>
  <c r="BU141" i="132"/>
  <c r="BQ141" i="132"/>
  <c r="BU140" i="132"/>
  <c r="BQ140" i="132"/>
  <c r="BU139" i="132"/>
  <c r="BQ139" i="132"/>
  <c r="BU138" i="132"/>
  <c r="BQ138" i="132"/>
  <c r="BU137" i="132"/>
  <c r="BQ137" i="132"/>
  <c r="BU136" i="132"/>
  <c r="BQ136" i="132"/>
  <c r="BU135" i="132"/>
  <c r="BQ135" i="132"/>
  <c r="BU134" i="132"/>
  <c r="BQ134" i="132"/>
  <c r="BU133" i="132"/>
  <c r="BQ133" i="132"/>
  <c r="BU132" i="132"/>
  <c r="BQ132" i="132"/>
  <c r="BU131" i="132"/>
  <c r="BQ131" i="132"/>
  <c r="BU130" i="132"/>
  <c r="BQ130" i="132"/>
  <c r="BU129" i="132"/>
  <c r="BQ129" i="132"/>
  <c r="BU128" i="132"/>
  <c r="BQ128" i="132"/>
  <c r="BU127" i="132"/>
  <c r="BQ127" i="132"/>
  <c r="BU126" i="132"/>
  <c r="BQ126" i="132"/>
  <c r="BU125" i="132"/>
  <c r="BQ125" i="132"/>
  <c r="BU124" i="132"/>
  <c r="BQ124" i="132"/>
  <c r="BU123" i="132"/>
  <c r="BQ123" i="132"/>
  <c r="BU122" i="132"/>
  <c r="BQ122" i="132"/>
  <c r="BU121" i="132"/>
  <c r="BQ121" i="132"/>
  <c r="BU120" i="132"/>
  <c r="BQ120" i="132"/>
  <c r="BU119" i="132"/>
  <c r="BQ119" i="132"/>
  <c r="BU118" i="132"/>
  <c r="BQ118" i="132"/>
  <c r="BU117" i="132"/>
  <c r="BQ117" i="132"/>
  <c r="BU116" i="132"/>
  <c r="BQ116" i="132"/>
  <c r="BU115" i="132"/>
  <c r="BQ115" i="132"/>
  <c r="BU114" i="132"/>
  <c r="BQ114" i="132"/>
  <c r="A114" i="132"/>
  <c r="BP113" i="132"/>
  <c r="BO113" i="132"/>
  <c r="BN113" i="132"/>
  <c r="BM113" i="132"/>
  <c r="BL113" i="132"/>
  <c r="BK113" i="132"/>
  <c r="BJ113" i="132"/>
  <c r="BI113" i="132"/>
  <c r="BH113" i="132"/>
  <c r="BG113" i="132"/>
  <c r="BF113" i="132"/>
  <c r="BE113" i="132"/>
  <c r="BD113" i="132"/>
  <c r="BC113" i="132"/>
  <c r="BB113" i="132"/>
  <c r="BA113" i="132"/>
  <c r="AZ113" i="132"/>
  <c r="AY113" i="132"/>
  <c r="AX113" i="132"/>
  <c r="AW113" i="132"/>
  <c r="AV113" i="132"/>
  <c r="AU113" i="132"/>
  <c r="AT113" i="132"/>
  <c r="AS113" i="132"/>
  <c r="AR113" i="132"/>
  <c r="AQ113" i="132"/>
  <c r="AP113" i="132"/>
  <c r="AO113" i="132"/>
  <c r="AN113" i="132"/>
  <c r="AM113" i="132"/>
  <c r="AL113" i="132"/>
  <c r="AK113" i="132"/>
  <c r="AJ113" i="132"/>
  <c r="AI113" i="132"/>
  <c r="AH113" i="132"/>
  <c r="AG113" i="132"/>
  <c r="AF113" i="132"/>
  <c r="AE113" i="132"/>
  <c r="AD113" i="132"/>
  <c r="AC113" i="132"/>
  <c r="AB113" i="132"/>
  <c r="AA113" i="132"/>
  <c r="Z113" i="132"/>
  <c r="Y113" i="132"/>
  <c r="X113" i="132"/>
  <c r="W113" i="132"/>
  <c r="V113" i="132"/>
  <c r="U113" i="132"/>
  <c r="T113" i="132"/>
  <c r="S113" i="132"/>
  <c r="R113" i="132"/>
  <c r="Q113" i="132"/>
  <c r="P113" i="132"/>
  <c r="O113" i="132"/>
  <c r="N113" i="132"/>
  <c r="M113" i="132"/>
  <c r="L113" i="132"/>
  <c r="K113" i="132"/>
  <c r="J113" i="132"/>
  <c r="I113" i="132"/>
  <c r="F113" i="132"/>
  <c r="BU62" i="132"/>
  <c r="BQ62" i="132"/>
  <c r="C62" i="132"/>
  <c r="BU61" i="132"/>
  <c r="BQ61" i="132"/>
  <c r="C61" i="132"/>
  <c r="BU60" i="132"/>
  <c r="BQ60" i="132"/>
  <c r="C60" i="132"/>
  <c r="BU59" i="132"/>
  <c r="BQ59" i="132"/>
  <c r="C59" i="132"/>
  <c r="BU58" i="132"/>
  <c r="BQ58" i="132"/>
  <c r="C58" i="132"/>
  <c r="BU57" i="132"/>
  <c r="BQ57" i="132"/>
  <c r="C57" i="132"/>
  <c r="BU56" i="132"/>
  <c r="BQ56" i="132"/>
  <c r="C56" i="132"/>
  <c r="BU55" i="132"/>
  <c r="BQ55" i="132"/>
  <c r="C55" i="132"/>
  <c r="BU54" i="132"/>
  <c r="BQ54" i="132"/>
  <c r="C54" i="132"/>
  <c r="BU53" i="132"/>
  <c r="BQ53" i="132"/>
  <c r="C53" i="132"/>
  <c r="BU52" i="132"/>
  <c r="BQ52" i="132"/>
  <c r="C52" i="132"/>
  <c r="BU51" i="132"/>
  <c r="BQ51" i="132"/>
  <c r="C51" i="132"/>
  <c r="BU50" i="132"/>
  <c r="BQ50" i="132"/>
  <c r="C50" i="132"/>
  <c r="BU49" i="132"/>
  <c r="BQ49" i="132"/>
  <c r="C49" i="132"/>
  <c r="BU48" i="132"/>
  <c r="BQ48" i="132"/>
  <c r="C48" i="132"/>
  <c r="BU47" i="132"/>
  <c r="BQ47" i="132"/>
  <c r="C47" i="132"/>
  <c r="BU46" i="132"/>
  <c r="BQ46" i="132"/>
  <c r="C46" i="132"/>
  <c r="BU45" i="132"/>
  <c r="BQ45" i="132"/>
  <c r="C45" i="132"/>
  <c r="BU44" i="132"/>
  <c r="BQ44" i="132"/>
  <c r="C44" i="132"/>
  <c r="BU43" i="132"/>
  <c r="BQ43" i="132"/>
  <c r="C43" i="132"/>
  <c r="BU42" i="132"/>
  <c r="BQ42" i="132"/>
  <c r="C42" i="132"/>
  <c r="BU41" i="132"/>
  <c r="BQ41" i="132"/>
  <c r="C41" i="132"/>
  <c r="BU40" i="132"/>
  <c r="BQ40" i="132"/>
  <c r="C40" i="132"/>
  <c r="BU39" i="132"/>
  <c r="BQ39" i="132"/>
  <c r="C39" i="132"/>
  <c r="BU38" i="132"/>
  <c r="BQ38" i="132"/>
  <c r="C38" i="132"/>
  <c r="BU37" i="132"/>
  <c r="BQ37" i="132"/>
  <c r="BV37" i="132" s="1"/>
  <c r="C37" i="132"/>
  <c r="BU36" i="132"/>
  <c r="BQ36" i="132"/>
  <c r="C36" i="132"/>
  <c r="BU35" i="132"/>
  <c r="BQ35" i="132"/>
  <c r="C35" i="132"/>
  <c r="BU34" i="132"/>
  <c r="BQ34" i="132"/>
  <c r="C34" i="132"/>
  <c r="BU33" i="132"/>
  <c r="BQ33" i="132"/>
  <c r="C33" i="132"/>
  <c r="BU32" i="132"/>
  <c r="BQ32" i="132"/>
  <c r="C32" i="132"/>
  <c r="BU31" i="132"/>
  <c r="BQ31" i="132"/>
  <c r="C31" i="132"/>
  <c r="BU30" i="132"/>
  <c r="BQ30" i="132"/>
  <c r="C30" i="132"/>
  <c r="BU29" i="132"/>
  <c r="BQ29" i="132"/>
  <c r="C29" i="132"/>
  <c r="BU28" i="132"/>
  <c r="BQ28" i="132"/>
  <c r="C28" i="132"/>
  <c r="BU27" i="132"/>
  <c r="BQ27" i="132"/>
  <c r="C27" i="132"/>
  <c r="BU26" i="132"/>
  <c r="BQ26" i="132"/>
  <c r="C26" i="132"/>
  <c r="BU25" i="132"/>
  <c r="BQ25" i="132"/>
  <c r="C25" i="132"/>
  <c r="BU24" i="132"/>
  <c r="BQ24" i="132"/>
  <c r="C24" i="132"/>
  <c r="BU23" i="132"/>
  <c r="BQ23" i="132"/>
  <c r="BV23" i="132" s="1"/>
  <c r="C23" i="132"/>
  <c r="BU22" i="132"/>
  <c r="BQ22" i="132"/>
  <c r="C22" i="132"/>
  <c r="BU21" i="132"/>
  <c r="BQ21" i="132"/>
  <c r="BV21" i="132" s="1"/>
  <c r="C21" i="132"/>
  <c r="BU20" i="132"/>
  <c r="BQ20" i="132"/>
  <c r="C20" i="132"/>
  <c r="BU19" i="132"/>
  <c r="BQ19" i="132"/>
  <c r="C19" i="132"/>
  <c r="BU18" i="132"/>
  <c r="BQ18" i="132"/>
  <c r="C18" i="132"/>
  <c r="BU17" i="132"/>
  <c r="BQ17" i="132"/>
  <c r="C17" i="132"/>
  <c r="BU16" i="132"/>
  <c r="BQ16" i="132"/>
  <c r="C16" i="132"/>
  <c r="BU15" i="132"/>
  <c r="BQ15" i="132"/>
  <c r="C15" i="132"/>
  <c r="BU14" i="132"/>
  <c r="BQ14" i="132"/>
  <c r="C14" i="132"/>
  <c r="BU13" i="132"/>
  <c r="BQ13" i="132"/>
  <c r="C13" i="132"/>
  <c r="A13" i="132"/>
  <c r="C217" i="132" s="1"/>
  <c r="D50" i="131"/>
  <c r="D49" i="131"/>
  <c r="D48" i="131"/>
  <c r="D47" i="131"/>
  <c r="D46" i="131"/>
  <c r="D45" i="131"/>
  <c r="D44" i="131"/>
  <c r="D43" i="131"/>
  <c r="D42" i="131"/>
  <c r="D41" i="131"/>
  <c r="D40" i="131"/>
  <c r="D39" i="131"/>
  <c r="D38" i="131"/>
  <c r="D37" i="131"/>
  <c r="D36" i="131"/>
  <c r="D35" i="131"/>
  <c r="D34" i="131"/>
  <c r="D33" i="131"/>
  <c r="D32" i="131"/>
  <c r="D31" i="131"/>
  <c r="D30" i="131"/>
  <c r="D29" i="131"/>
  <c r="D28" i="131"/>
  <c r="D27" i="131"/>
  <c r="D26" i="131"/>
  <c r="D25" i="131"/>
  <c r="D24" i="131"/>
  <c r="D23" i="131"/>
  <c r="D22" i="131"/>
  <c r="D21" i="131"/>
  <c r="C19" i="131"/>
  <c r="B14" i="131"/>
  <c r="F1" i="131"/>
  <c r="E1" i="131"/>
  <c r="BD25" i="198" l="1"/>
  <c r="BC28" i="198" s="1"/>
  <c r="AK154" i="204"/>
  <c r="AK28" i="204"/>
  <c r="AK202" i="204"/>
  <c r="H7" i="220"/>
  <c r="D4" i="220" s="1"/>
  <c r="E3" i="220" s="1"/>
  <c r="D1" i="220" s="1"/>
  <c r="BM20" i="198"/>
  <c r="AK264" i="204"/>
  <c r="AR215" i="132"/>
  <c r="AB25" i="198"/>
  <c r="AA28" i="198" s="1"/>
  <c r="AK27" i="204"/>
  <c r="AL27" i="204" s="1"/>
  <c r="AK252" i="204"/>
  <c r="AL252" i="204" s="1"/>
  <c r="AP183" i="137"/>
  <c r="AQ22" i="137"/>
  <c r="AS22" i="137" s="1"/>
  <c r="AQ26" i="137"/>
  <c r="AR26" i="137" s="1"/>
  <c r="AQ30" i="137"/>
  <c r="AQ34" i="137"/>
  <c r="AR34" i="137" s="1"/>
  <c r="AQ38" i="137"/>
  <c r="AR38" i="137" s="1"/>
  <c r="AQ42" i="137"/>
  <c r="AR42" i="137" s="1"/>
  <c r="AQ46" i="137"/>
  <c r="AS46" i="137" s="1"/>
  <c r="AQ50" i="137"/>
  <c r="AQ54" i="137"/>
  <c r="AS54" i="137" s="1"/>
  <c r="AQ58" i="137"/>
  <c r="AQ62" i="137"/>
  <c r="AQ66" i="137"/>
  <c r="AR66" i="137" s="1"/>
  <c r="AR22" i="137"/>
  <c r="AT22" i="137" s="1"/>
  <c r="AR30" i="137"/>
  <c r="AS30" i="137" s="1"/>
  <c r="AR46" i="137"/>
  <c r="AR54" i="137"/>
  <c r="AR58" i="137"/>
  <c r="AS58" i="137" s="1"/>
  <c r="AR62" i="137"/>
  <c r="AS62" i="137" s="1"/>
  <c r="AP21" i="137"/>
  <c r="AP25" i="137"/>
  <c r="AP29" i="137"/>
  <c r="AP33" i="137"/>
  <c r="AP37" i="137"/>
  <c r="AP41" i="137"/>
  <c r="AP45" i="137"/>
  <c r="AP49" i="137"/>
  <c r="AP53" i="137"/>
  <c r="AP57" i="137"/>
  <c r="AP61" i="137"/>
  <c r="AP65" i="137"/>
  <c r="AR65" i="137" s="1"/>
  <c r="AQ21" i="137"/>
  <c r="AQ25" i="137"/>
  <c r="AQ29" i="137"/>
  <c r="AQ33" i="137"/>
  <c r="AQ37" i="137"/>
  <c r="AQ41" i="137"/>
  <c r="AQ45" i="137"/>
  <c r="AQ49" i="137"/>
  <c r="AQ53" i="137"/>
  <c r="AQ57" i="137"/>
  <c r="AQ61" i="137"/>
  <c r="AQ65" i="137"/>
  <c r="AP20" i="137"/>
  <c r="AT20" i="137" s="1"/>
  <c r="AP24" i="137"/>
  <c r="AP28" i="137"/>
  <c r="AP32" i="137"/>
  <c r="AP36" i="137"/>
  <c r="AP40" i="137"/>
  <c r="AP44" i="137"/>
  <c r="AP48" i="137"/>
  <c r="AP52" i="137"/>
  <c r="AP56" i="137"/>
  <c r="AP60" i="137"/>
  <c r="AP64" i="137"/>
  <c r="AQ64" i="137" s="1"/>
  <c r="AQ20" i="137"/>
  <c r="AQ24" i="137"/>
  <c r="AS24" i="137" s="1"/>
  <c r="AQ32" i="137"/>
  <c r="AS32" i="137" s="1"/>
  <c r="AQ40" i="137"/>
  <c r="AQ44" i="137"/>
  <c r="AS44" i="137" s="1"/>
  <c r="AQ48" i="137"/>
  <c r="AS48" i="137" s="1"/>
  <c r="AQ52" i="137"/>
  <c r="AS52" i="137" s="1"/>
  <c r="AQ56" i="137"/>
  <c r="AS56" i="137" s="1"/>
  <c r="AR20" i="137"/>
  <c r="AR24" i="137"/>
  <c r="AR32" i="137"/>
  <c r="AR40" i="137"/>
  <c r="AS40" i="137" s="1"/>
  <c r="AR44" i="137"/>
  <c r="AR48" i="137"/>
  <c r="AR52" i="137"/>
  <c r="AR56" i="137"/>
  <c r="AS20" i="137"/>
  <c r="AP23" i="137"/>
  <c r="AP27" i="137"/>
  <c r="AS27" i="137" s="1"/>
  <c r="AP31" i="137"/>
  <c r="AP35" i="137"/>
  <c r="AP39" i="137"/>
  <c r="AP43" i="137"/>
  <c r="AS43" i="137" s="1"/>
  <c r="AP47" i="137"/>
  <c r="AP51" i="137"/>
  <c r="AP55" i="137"/>
  <c r="AP59" i="137"/>
  <c r="AP63" i="137"/>
  <c r="AP67" i="137"/>
  <c r="AS67" i="137" s="1"/>
  <c r="AQ27" i="137"/>
  <c r="AQ43" i="137"/>
  <c r="AQ51" i="137"/>
  <c r="AQ55" i="137"/>
  <c r="AQ59" i="137"/>
  <c r="AQ67" i="137"/>
  <c r="AR27" i="137"/>
  <c r="AR43" i="137"/>
  <c r="AR51" i="137"/>
  <c r="AR55" i="137"/>
  <c r="AR59" i="137"/>
  <c r="AR67" i="137"/>
  <c r="AP19" i="137"/>
  <c r="AQ18" i="137"/>
  <c r="H22" i="214"/>
  <c r="H19" i="214"/>
  <c r="H16" i="214"/>
  <c r="H18" i="214"/>
  <c r="H25" i="214"/>
  <c r="H15" i="214"/>
  <c r="H24" i="214"/>
  <c r="H21" i="214"/>
  <c r="G4" i="214"/>
  <c r="H3" i="214" s="1"/>
  <c r="G1" i="214" s="1"/>
  <c r="H17" i="214"/>
  <c r="H23" i="214"/>
  <c r="H20" i="214"/>
  <c r="H14" i="214"/>
  <c r="AK247" i="204"/>
  <c r="AK275" i="204"/>
  <c r="AL275" i="204" s="1"/>
  <c r="AK281" i="204"/>
  <c r="AK289" i="204"/>
  <c r="AL289" i="204" s="1"/>
  <c r="AK267" i="204"/>
  <c r="AK282" i="204"/>
  <c r="AK290" i="204"/>
  <c r="AK298" i="204"/>
  <c r="AK301" i="204"/>
  <c r="AL301" i="204" s="1"/>
  <c r="AM301" i="204" s="1"/>
  <c r="AN301" i="204" s="1"/>
  <c r="AK302" i="204"/>
  <c r="AL302" i="204" s="1"/>
  <c r="AM302" i="204" s="1"/>
  <c r="AK186" i="204"/>
  <c r="AK180" i="204"/>
  <c r="AL180" i="204" s="1"/>
  <c r="AK35" i="204"/>
  <c r="AK118" i="204"/>
  <c r="AK59" i="204"/>
  <c r="AK67" i="204"/>
  <c r="BA16" i="198"/>
  <c r="AW63" i="198"/>
  <c r="AR25" i="198"/>
  <c r="AQ28" i="198" s="1"/>
  <c r="AK11" i="198"/>
  <c r="AY30" i="198"/>
  <c r="K20" i="198"/>
  <c r="AK31" i="198"/>
  <c r="AW10" i="198"/>
  <c r="BM10" i="198"/>
  <c r="BA32" i="198"/>
  <c r="AQ49" i="198"/>
  <c r="AG11" i="198"/>
  <c r="V69" i="198"/>
  <c r="AL91" i="198"/>
  <c r="AL25" i="198" s="1"/>
  <c r="AK28" i="198" s="1"/>
  <c r="BM11" i="198"/>
  <c r="BM41" i="198"/>
  <c r="BV125" i="132"/>
  <c r="BV149" i="132"/>
  <c r="BV161" i="132"/>
  <c r="BV197" i="132"/>
  <c r="BV203" i="132"/>
  <c r="BV53" i="132"/>
  <c r="AJ215" i="132"/>
  <c r="BV150" i="132"/>
  <c r="BV204" i="132"/>
  <c r="BV14" i="132"/>
  <c r="BV46" i="132"/>
  <c r="BV55" i="132"/>
  <c r="BV57" i="132"/>
  <c r="BV61" i="132"/>
  <c r="BV140" i="132"/>
  <c r="BV129" i="132"/>
  <c r="BV147" i="132"/>
  <c r="BV165" i="132"/>
  <c r="BV177" i="132"/>
  <c r="Z215" i="132"/>
  <c r="BV62" i="132"/>
  <c r="BV39" i="132"/>
  <c r="BV36" i="132"/>
  <c r="AG10" i="198"/>
  <c r="U64" i="198"/>
  <c r="BG64" i="198"/>
  <c r="AE50" i="198"/>
  <c r="AW39" i="198"/>
  <c r="AF26" i="198"/>
  <c r="AF91" i="198"/>
  <c r="AF25" i="198" s="1"/>
  <c r="AE28" i="198" s="1"/>
  <c r="BV59" i="132"/>
  <c r="BV124" i="132"/>
  <c r="BV130" i="132"/>
  <c r="BV132" i="132"/>
  <c r="BV134" i="132"/>
  <c r="BV192" i="132"/>
  <c r="BV196" i="132"/>
  <c r="BV206" i="132"/>
  <c r="BV210" i="132"/>
  <c r="BV17" i="132"/>
  <c r="BV27" i="132"/>
  <c r="BV31" i="132"/>
  <c r="BV35" i="132"/>
  <c r="BV41" i="132"/>
  <c r="BV45" i="132"/>
  <c r="BV49" i="132"/>
  <c r="Y20" i="198"/>
  <c r="AK288" i="204"/>
  <c r="AL288" i="204" s="1"/>
  <c r="BE19" i="198"/>
  <c r="BE20" i="198"/>
  <c r="AF46" i="198"/>
  <c r="AF45" i="198"/>
  <c r="X234" i="137"/>
  <c r="Q20" i="198"/>
  <c r="Q19" i="198"/>
  <c r="BL46" i="198"/>
  <c r="BL44" i="198"/>
  <c r="BK47" i="198" s="1"/>
  <c r="BV15" i="132"/>
  <c r="BV19" i="132"/>
  <c r="BV20" i="132"/>
  <c r="BV25" i="132"/>
  <c r="BV29" i="132"/>
  <c r="BV30" i="132"/>
  <c r="BV33" i="132"/>
  <c r="BV43" i="132"/>
  <c r="BV44" i="132"/>
  <c r="BV47" i="132"/>
  <c r="BV51" i="132"/>
  <c r="BV52" i="132"/>
  <c r="BV115" i="132"/>
  <c r="BV119" i="132"/>
  <c r="BV123" i="132"/>
  <c r="BV183" i="132"/>
  <c r="BV187" i="132"/>
  <c r="BV195" i="132"/>
  <c r="AA50" i="198"/>
  <c r="AA51" i="198"/>
  <c r="AA16" i="198"/>
  <c r="AA32" i="198"/>
  <c r="AA64" i="198"/>
  <c r="AA49" i="198"/>
  <c r="AA10" i="198"/>
  <c r="AI11" i="198"/>
  <c r="AI49" i="198"/>
  <c r="AQ50" i="198"/>
  <c r="AQ63" i="198"/>
  <c r="AQ62" i="198"/>
  <c r="AQ32" i="198"/>
  <c r="AQ51" i="198"/>
  <c r="AQ40" i="198"/>
  <c r="AQ31" i="198"/>
  <c r="AQ11" i="198"/>
  <c r="BG50" i="198"/>
  <c r="BG41" i="198"/>
  <c r="BG51" i="198"/>
  <c r="BG40" i="198"/>
  <c r="BG49" i="198"/>
  <c r="BG32" i="198"/>
  <c r="AI16" i="198"/>
  <c r="AW19" i="198"/>
  <c r="AA40" i="198"/>
  <c r="AW16" i="198"/>
  <c r="BG19" i="198"/>
  <c r="AQ20" i="198"/>
  <c r="Z25" i="198"/>
  <c r="Y28" i="198" s="1"/>
  <c r="AP25" i="198"/>
  <c r="AO28" i="198" s="1"/>
  <c r="BF25" i="198"/>
  <c r="BE28" i="198" s="1"/>
  <c r="BA30" i="198"/>
  <c r="U32" i="198"/>
  <c r="AE39" i="198"/>
  <c r="BK39" i="198"/>
  <c r="AG41" i="198"/>
  <c r="AU50" i="198"/>
  <c r="BA63" i="198"/>
  <c r="BK64" i="198"/>
  <c r="X69" i="198"/>
  <c r="L91" i="198"/>
  <c r="L25" i="198" s="1"/>
  <c r="K28" i="198" s="1"/>
  <c r="AK276" i="204"/>
  <c r="AL276" i="204" s="1"/>
  <c r="D132" i="137"/>
  <c r="U19" i="198"/>
  <c r="T26" i="198"/>
  <c r="AE30" i="198"/>
  <c r="AU31" i="198"/>
  <c r="BK32" i="198"/>
  <c r="AG39" i="198"/>
  <c r="BM39" i="198"/>
  <c r="AK41" i="198"/>
  <c r="AK63" i="198"/>
  <c r="BM63" i="198"/>
  <c r="AW64" i="198"/>
  <c r="BB25" i="198"/>
  <c r="BA28" i="198" s="1"/>
  <c r="V91" i="198"/>
  <c r="V25" i="198" s="1"/>
  <c r="U28" i="198" s="1"/>
  <c r="AK178" i="204"/>
  <c r="AL178" i="204" s="1"/>
  <c r="AM178" i="204" s="1"/>
  <c r="AN178" i="204" s="1"/>
  <c r="AK179" i="204"/>
  <c r="AL179" i="204" s="1"/>
  <c r="AH215" i="132"/>
  <c r="AK10" i="198"/>
  <c r="BA10" i="198"/>
  <c r="AU30" i="198"/>
  <c r="U31" i="198"/>
  <c r="AW31" i="198"/>
  <c r="AK39" i="198"/>
  <c r="U50" i="198"/>
  <c r="AK38" i="204"/>
  <c r="AL38" i="204" s="1"/>
  <c r="AK134" i="204"/>
  <c r="AL134" i="204" s="1"/>
  <c r="AK135" i="204"/>
  <c r="AL135" i="204" s="1"/>
  <c r="AM135" i="204" s="1"/>
  <c r="AN135" i="204" s="1"/>
  <c r="AO135" i="204" s="1"/>
  <c r="AK162" i="204"/>
  <c r="AL162" i="204" s="1"/>
  <c r="AK218" i="204"/>
  <c r="AK251" i="204"/>
  <c r="AL251" i="204" s="1"/>
  <c r="AM251" i="204" s="1"/>
  <c r="AL264" i="204"/>
  <c r="AM264" i="204" s="1"/>
  <c r="AB26" i="198"/>
  <c r="R26" i="198"/>
  <c r="T25" i="198"/>
  <c r="S28" i="198" s="1"/>
  <c r="F91" i="198"/>
  <c r="F25" i="198" s="1"/>
  <c r="E28" i="198" s="1"/>
  <c r="BN91" i="198"/>
  <c r="BN25" i="198" s="1"/>
  <c r="BM28" i="198" s="1"/>
  <c r="J91" i="198"/>
  <c r="AZ26" i="198"/>
  <c r="AV91" i="198"/>
  <c r="AV25" i="198" s="1"/>
  <c r="AU28" i="198" s="1"/>
  <c r="AR26" i="198"/>
  <c r="BF26" i="198"/>
  <c r="BH91" i="198"/>
  <c r="BH25" i="198" s="1"/>
  <c r="BG28" i="198" s="1"/>
  <c r="AP35" i="198"/>
  <c r="AB45" i="198"/>
  <c r="BL55" i="198"/>
  <c r="BD69" i="198"/>
  <c r="AV44" i="198"/>
  <c r="AU47" i="198" s="1"/>
  <c r="BV28" i="132"/>
  <c r="S19" i="198"/>
  <c r="S20" i="198"/>
  <c r="AI20" i="198"/>
  <c r="AI19" i="198"/>
  <c r="AY20" i="198"/>
  <c r="AY19" i="198"/>
  <c r="BE64" i="198"/>
  <c r="BE50" i="198"/>
  <c r="T35" i="198"/>
  <c r="BV26" i="132"/>
  <c r="BV42" i="132"/>
  <c r="AM19" i="198"/>
  <c r="AM20" i="198"/>
  <c r="AS51" i="198"/>
  <c r="AS40" i="198"/>
  <c r="BI51" i="198"/>
  <c r="Y183" i="204"/>
  <c r="AF182" i="137"/>
  <c r="D136" i="137"/>
  <c r="D140" i="137"/>
  <c r="BV22" i="132"/>
  <c r="BV38" i="132"/>
  <c r="BV54" i="132"/>
  <c r="BV131" i="132"/>
  <c r="BV142" i="132"/>
  <c r="BV146" i="132"/>
  <c r="BV162" i="132"/>
  <c r="BV166" i="132"/>
  <c r="BV174" i="132"/>
  <c r="BV178" i="132"/>
  <c r="BV182" i="132"/>
  <c r="BV186" i="132"/>
  <c r="BV194" i="132"/>
  <c r="BV198" i="132"/>
  <c r="M32" i="198"/>
  <c r="T36" i="198"/>
  <c r="AC62" i="198"/>
  <c r="AS63" i="198"/>
  <c r="Z69" i="198"/>
  <c r="AK46" i="204"/>
  <c r="AL46" i="204" s="1"/>
  <c r="AM46" i="204" s="1"/>
  <c r="BV60" i="132"/>
  <c r="AO16" i="198"/>
  <c r="AO49" i="198"/>
  <c r="AO32" i="198"/>
  <c r="BE16" i="198"/>
  <c r="AZ34" i="198"/>
  <c r="AY37" i="198" s="1"/>
  <c r="AZ36" i="198"/>
  <c r="BV58" i="132"/>
  <c r="AO39" i="198"/>
  <c r="R235" i="204"/>
  <c r="BV24" i="132"/>
  <c r="BV40" i="132"/>
  <c r="BV56" i="132"/>
  <c r="BV148" i="132"/>
  <c r="BE31" i="198"/>
  <c r="AO64" i="198"/>
  <c r="R25" i="198"/>
  <c r="Q28" i="198" s="1"/>
  <c r="BD36" i="198"/>
  <c r="AP67" i="198"/>
  <c r="AO70" i="198" s="1"/>
  <c r="AP68" i="198"/>
  <c r="BF67" i="198"/>
  <c r="BE70" i="198" s="1"/>
  <c r="BF69" i="198"/>
  <c r="D149" i="137"/>
  <c r="BC6" i="205"/>
  <c r="BV18" i="132"/>
  <c r="BV34" i="132"/>
  <c r="BV50" i="132"/>
  <c r="B75" i="198"/>
  <c r="B76" i="198"/>
  <c r="AI64" i="198"/>
  <c r="AI63" i="198"/>
  <c r="AI30" i="198"/>
  <c r="AI41" i="198"/>
  <c r="AI10" i="198"/>
  <c r="AY64" i="198"/>
  <c r="AY51" i="198"/>
  <c r="AY49" i="198"/>
  <c r="AY63" i="198"/>
  <c r="AY11" i="198"/>
  <c r="AY41" i="198"/>
  <c r="AR69" i="198"/>
  <c r="AR68" i="198"/>
  <c r="AH91" i="198"/>
  <c r="AH25" i="198" s="1"/>
  <c r="AG28" i="198" s="1"/>
  <c r="BV16" i="132"/>
  <c r="BV32" i="132"/>
  <c r="BV48" i="132"/>
  <c r="AQ215" i="132"/>
  <c r="BV151" i="132"/>
  <c r="BV155" i="132"/>
  <c r="BV167" i="132"/>
  <c r="AK50" i="198"/>
  <c r="AK62" i="198"/>
  <c r="AK30" i="198"/>
  <c r="AK16" i="198"/>
  <c r="AK64" i="198"/>
  <c r="AK51" i="198"/>
  <c r="AK40" i="198"/>
  <c r="BA50" i="198"/>
  <c r="BA51" i="198"/>
  <c r="BA49" i="198"/>
  <c r="BA40" i="198"/>
  <c r="BA39" i="198"/>
  <c r="BA11" i="198"/>
  <c r="BA31" i="198"/>
  <c r="U10" i="198"/>
  <c r="BE10" i="198"/>
  <c r="AY16" i="198"/>
  <c r="AG19" i="198"/>
  <c r="AG20" i="198"/>
  <c r="AX26" i="198"/>
  <c r="AK32" i="198"/>
  <c r="BA41" i="198"/>
  <c r="AC51" i="198"/>
  <c r="AJ54" i="198"/>
  <c r="AI57" i="198" s="1"/>
  <c r="AJ55" i="198"/>
  <c r="AF55" i="198"/>
  <c r="BA62" i="198"/>
  <c r="AJ91" i="198"/>
  <c r="AJ25" i="198" s="1"/>
  <c r="AI28" i="198" s="1"/>
  <c r="AK296" i="204"/>
  <c r="I349" i="204"/>
  <c r="Q349" i="204"/>
  <c r="AC215" i="132"/>
  <c r="AK215" i="132"/>
  <c r="AS215" i="132"/>
  <c r="BA215" i="132"/>
  <c r="BI215" i="132"/>
  <c r="BG10" i="198"/>
  <c r="AW11" i="198"/>
  <c r="AG16" i="198"/>
  <c r="BG16" i="198"/>
  <c r="BA19" i="198"/>
  <c r="Z26" i="198"/>
  <c r="BB26" i="198"/>
  <c r="AQ39" i="198"/>
  <c r="AD45" i="198"/>
  <c r="AG50" i="198"/>
  <c r="AA62" i="198"/>
  <c r="AK78" i="204"/>
  <c r="AL78" i="204" s="1"/>
  <c r="AM78" i="204" s="1"/>
  <c r="AK85" i="204"/>
  <c r="AL85" i="204" s="1"/>
  <c r="AM85" i="204" s="1"/>
  <c r="AK94" i="204"/>
  <c r="AL94" i="204" s="1"/>
  <c r="AM94" i="204" s="1"/>
  <c r="AN94" i="204" s="1"/>
  <c r="AK101" i="204"/>
  <c r="AK272" i="204"/>
  <c r="AL272" i="204" s="1"/>
  <c r="AK280" i="204"/>
  <c r="AL280" i="204" s="1"/>
  <c r="AM280" i="204" s="1"/>
  <c r="AA19" i="198"/>
  <c r="AA31" i="198"/>
  <c r="BG31" i="198"/>
  <c r="AU32" i="198"/>
  <c r="AQ41" i="198"/>
  <c r="BJ45" i="198"/>
  <c r="AW50" i="198"/>
  <c r="AA63" i="198"/>
  <c r="BG63" i="198"/>
  <c r="AQ64" i="198"/>
  <c r="AK249" i="204"/>
  <c r="AL249" i="204" s="1"/>
  <c r="BV180" i="132"/>
  <c r="BV208" i="132"/>
  <c r="AU10" i="198"/>
  <c r="AA11" i="198"/>
  <c r="BG11" i="198"/>
  <c r="AQ16" i="198"/>
  <c r="I20" i="198"/>
  <c r="AO20" i="198"/>
  <c r="AW32" i="198"/>
  <c r="AA39" i="198"/>
  <c r="BG39" i="198"/>
  <c r="BL45" i="198"/>
  <c r="AL55" i="198"/>
  <c r="AK43" i="204"/>
  <c r="AL43" i="204" s="1"/>
  <c r="BB34" i="198"/>
  <c r="BA37" i="198" s="1"/>
  <c r="BB36" i="198"/>
  <c r="BB35" i="198"/>
  <c r="AM49" i="198"/>
  <c r="AM10" i="198"/>
  <c r="AM63" i="198"/>
  <c r="AM51" i="198"/>
  <c r="AM41" i="198"/>
  <c r="AM11" i="198"/>
  <c r="AM40" i="198"/>
  <c r="AM39" i="198"/>
  <c r="AM30" i="198"/>
  <c r="AM16" i="198"/>
  <c r="AM50" i="198"/>
  <c r="AM31" i="198"/>
  <c r="M20" i="198"/>
  <c r="M19" i="198"/>
  <c r="BI20" i="198"/>
  <c r="BI19" i="198"/>
  <c r="AK150" i="204"/>
  <c r="AL150" i="204" s="1"/>
  <c r="AX25" i="198"/>
  <c r="AW28" i="198" s="1"/>
  <c r="AK144" i="204"/>
  <c r="AL144" i="204" s="1"/>
  <c r="AK147" i="204"/>
  <c r="AK152" i="204"/>
  <c r="AK158" i="204"/>
  <c r="AL158" i="204" s="1"/>
  <c r="AK258" i="204"/>
  <c r="AL258" i="204" s="1"/>
  <c r="AK292" i="204"/>
  <c r="AL292" i="204" s="1"/>
  <c r="X91" i="198"/>
  <c r="X25" i="198" s="1"/>
  <c r="W28" i="198" s="1"/>
  <c r="X26" i="198"/>
  <c r="V34" i="198"/>
  <c r="U37" i="198" s="1"/>
  <c r="V36" i="198"/>
  <c r="V35" i="198"/>
  <c r="BC49" i="198"/>
  <c r="BC10" i="198"/>
  <c r="BC63" i="198"/>
  <c r="BC51" i="198"/>
  <c r="BC41" i="198"/>
  <c r="BC11" i="198"/>
  <c r="BC50" i="198"/>
  <c r="BC40" i="198"/>
  <c r="BC64" i="198"/>
  <c r="BC32" i="198"/>
  <c r="BC39" i="198"/>
  <c r="BC16" i="198"/>
  <c r="AC20" i="198"/>
  <c r="AC19" i="198"/>
  <c r="BC31" i="198"/>
  <c r="AM32" i="198"/>
  <c r="AK265" i="204"/>
  <c r="AL265" i="204" s="1"/>
  <c r="BV152" i="132"/>
  <c r="BV156" i="132"/>
  <c r="BV160" i="132"/>
  <c r="BV164" i="132"/>
  <c r="BV172" i="132"/>
  <c r="BV176" i="132"/>
  <c r="BV188" i="132"/>
  <c r="AS19" i="198"/>
  <c r="BD26" i="198"/>
  <c r="BC62" i="198"/>
  <c r="AK139" i="204"/>
  <c r="Z297" i="204"/>
  <c r="AK284" i="204"/>
  <c r="AL284" i="204" s="1"/>
  <c r="AK293" i="204"/>
  <c r="AL293" i="204" s="1"/>
  <c r="AK141" i="204"/>
  <c r="AK153" i="204"/>
  <c r="AK271" i="204"/>
  <c r="H26" i="198"/>
  <c r="AK133" i="204"/>
  <c r="AL133" i="204" s="1"/>
  <c r="AN91" i="198"/>
  <c r="AN25" i="198" s="1"/>
  <c r="AM28" i="198" s="1"/>
  <c r="AN26" i="198"/>
  <c r="AK170" i="204"/>
  <c r="AL170" i="204" s="1"/>
  <c r="W19" i="198"/>
  <c r="W20" i="198"/>
  <c r="BC19" i="198"/>
  <c r="BC20" i="198"/>
  <c r="AM64" i="198"/>
  <c r="AK161" i="204"/>
  <c r="AD91" i="198"/>
  <c r="AD25" i="198" s="1"/>
  <c r="AC28" i="198" s="1"/>
  <c r="AD26" i="198"/>
  <c r="BV158" i="132"/>
  <c r="W215" i="132"/>
  <c r="AE215" i="132"/>
  <c r="AM215" i="132"/>
  <c r="AU215" i="132"/>
  <c r="BC215" i="132"/>
  <c r="BK215" i="132"/>
  <c r="O63" i="198"/>
  <c r="O11" i="198"/>
  <c r="AE63" i="198"/>
  <c r="AE51" i="198"/>
  <c r="AE41" i="198"/>
  <c r="AE11" i="198"/>
  <c r="AE16" i="198"/>
  <c r="AE49" i="198"/>
  <c r="AU63" i="198"/>
  <c r="AU51" i="198"/>
  <c r="AU41" i="198"/>
  <c r="AU11" i="198"/>
  <c r="AU16" i="198"/>
  <c r="AU49" i="198"/>
  <c r="BK63" i="198"/>
  <c r="BK51" i="198"/>
  <c r="BK41" i="198"/>
  <c r="BK11" i="198"/>
  <c r="BK16" i="198"/>
  <c r="BK49" i="198"/>
  <c r="BK30" i="198"/>
  <c r="AE32" i="198"/>
  <c r="AE40" i="198"/>
  <c r="AN45" i="198"/>
  <c r="AN46" i="198"/>
  <c r="BE49" i="198"/>
  <c r="BK50" i="198"/>
  <c r="AS62" i="198"/>
  <c r="AE64" i="198"/>
  <c r="T68" i="198"/>
  <c r="T69" i="198"/>
  <c r="AZ68" i="198"/>
  <c r="AZ69" i="198"/>
  <c r="P91" i="198"/>
  <c r="P25" i="198" s="1"/>
  <c r="O28" i="198" s="1"/>
  <c r="AK149" i="204"/>
  <c r="AK155" i="204"/>
  <c r="AK160" i="204"/>
  <c r="AL160" i="204" s="1"/>
  <c r="AK166" i="204"/>
  <c r="AK169" i="204"/>
  <c r="AL169" i="204" s="1"/>
  <c r="AK176" i="204"/>
  <c r="AC10" i="198"/>
  <c r="AC64" i="198"/>
  <c r="AC39" i="198"/>
  <c r="AC32" i="198"/>
  <c r="AC31" i="198"/>
  <c r="AC16" i="198"/>
  <c r="BI10" i="198"/>
  <c r="BI64" i="198"/>
  <c r="BI39" i="198"/>
  <c r="BI32" i="198"/>
  <c r="BI31" i="198"/>
  <c r="BI16" i="198"/>
  <c r="BI11" i="198"/>
  <c r="AE19" i="198"/>
  <c r="AE20" i="198"/>
  <c r="AU19" i="198"/>
  <c r="AU20" i="198"/>
  <c r="N91" i="198"/>
  <c r="N25" i="198" s="1"/>
  <c r="M28" i="198" s="1"/>
  <c r="N26" i="198"/>
  <c r="AT91" i="198"/>
  <c r="AT25" i="198" s="1"/>
  <c r="AS28" i="198" s="1"/>
  <c r="AT26" i="198"/>
  <c r="BI30" i="198"/>
  <c r="BI41" i="198"/>
  <c r="BI50" i="198"/>
  <c r="AK159" i="204"/>
  <c r="AK173" i="204"/>
  <c r="M349" i="204"/>
  <c r="BV117" i="132"/>
  <c r="X215" i="132"/>
  <c r="AF215" i="132"/>
  <c r="AN215" i="132"/>
  <c r="AV215" i="132"/>
  <c r="BD215" i="132"/>
  <c r="BL215" i="132"/>
  <c r="Q40" i="198"/>
  <c r="Q51" i="198"/>
  <c r="Q10" i="198"/>
  <c r="AG30" i="198"/>
  <c r="AG49" i="198"/>
  <c r="AG62" i="198"/>
  <c r="AG40" i="198"/>
  <c r="AW30" i="198"/>
  <c r="AW49" i="198"/>
  <c r="AW62" i="198"/>
  <c r="AW40" i="198"/>
  <c r="BM30" i="198"/>
  <c r="BM49" i="198"/>
  <c r="BM62" i="198"/>
  <c r="BM40" i="198"/>
  <c r="AO10" i="198"/>
  <c r="BK10" i="198"/>
  <c r="AP26" i="198"/>
  <c r="AO31" i="198"/>
  <c r="BK31" i="198"/>
  <c r="AG32" i="198"/>
  <c r="X36" i="198"/>
  <c r="BE39" i="198"/>
  <c r="BI40" i="198"/>
  <c r="AO50" i="198"/>
  <c r="BM50" i="198"/>
  <c r="AH54" i="198"/>
  <c r="AG57" i="198" s="1"/>
  <c r="AH55" i="198"/>
  <c r="AH56" i="198"/>
  <c r="BN54" i="198"/>
  <c r="BM57" i="198" s="1"/>
  <c r="BN55" i="198"/>
  <c r="AU62" i="198"/>
  <c r="AC63" i="198"/>
  <c r="AG64" i="198"/>
  <c r="BB67" i="198"/>
  <c r="BA70" i="198" s="1"/>
  <c r="BB69" i="198"/>
  <c r="AK142" i="204"/>
  <c r="AK145" i="204"/>
  <c r="AK181" i="204"/>
  <c r="Q235" i="204"/>
  <c r="AK259" i="204"/>
  <c r="AK261" i="204"/>
  <c r="AL261" i="204" s="1"/>
  <c r="AS10" i="198"/>
  <c r="AS64" i="198"/>
  <c r="AS39" i="198"/>
  <c r="AS32" i="198"/>
  <c r="AS31" i="198"/>
  <c r="AS16" i="198"/>
  <c r="O19" i="198"/>
  <c r="O20" i="198"/>
  <c r="BK19" i="198"/>
  <c r="BK20" i="198"/>
  <c r="BJ91" i="198"/>
  <c r="BJ25" i="198" s="1"/>
  <c r="BI28" i="198" s="1"/>
  <c r="BJ26" i="198"/>
  <c r="AC40" i="198"/>
  <c r="AK260" i="204"/>
  <c r="AL260" i="204" s="1"/>
  <c r="U349" i="204"/>
  <c r="BV213" i="132"/>
  <c r="Y215" i="132"/>
  <c r="AG215" i="132"/>
  <c r="AO215" i="132"/>
  <c r="AW215" i="132"/>
  <c r="BE215" i="132"/>
  <c r="BM215" i="132"/>
  <c r="AS11" i="198"/>
  <c r="BM16" i="198"/>
  <c r="AK19" i="198"/>
  <c r="AS30" i="198"/>
  <c r="O31" i="198"/>
  <c r="BM31" i="198"/>
  <c r="BE32" i="198"/>
  <c r="BK40" i="198"/>
  <c r="AS41" i="198"/>
  <c r="BH44" i="198"/>
  <c r="BG47" i="198" s="1"/>
  <c r="BH45" i="198"/>
  <c r="BI49" i="198"/>
  <c r="AS50" i="198"/>
  <c r="AW51" i="198"/>
  <c r="AG63" i="198"/>
  <c r="BL91" i="198"/>
  <c r="BL25" i="198" s="1"/>
  <c r="BK28" i="198" s="1"/>
  <c r="AK30" i="204"/>
  <c r="AL30" i="204" s="1"/>
  <c r="AK137" i="204"/>
  <c r="AK151" i="204"/>
  <c r="AK165" i="204"/>
  <c r="AK171" i="204"/>
  <c r="AK174" i="204"/>
  <c r="AK254" i="204"/>
  <c r="AL254" i="204" s="1"/>
  <c r="AM254" i="204" s="1"/>
  <c r="AN254" i="204" s="1"/>
  <c r="AK256" i="204"/>
  <c r="AK283" i="204"/>
  <c r="AL283" i="204" s="1"/>
  <c r="AM283" i="204" s="1"/>
  <c r="AL290" i="204"/>
  <c r="L69" i="198"/>
  <c r="L68" i="198"/>
  <c r="AB69" i="198"/>
  <c r="AB67" i="198"/>
  <c r="AA70" i="198" s="1"/>
  <c r="AL154" i="204"/>
  <c r="AM154" i="204" s="1"/>
  <c r="AK167" i="204"/>
  <c r="AL167" i="204" s="1"/>
  <c r="AK263" i="204"/>
  <c r="AL263" i="204" s="1"/>
  <c r="BV126" i="132"/>
  <c r="AB215" i="132"/>
  <c r="AZ215" i="132"/>
  <c r="BH215" i="132"/>
  <c r="BP215" i="132"/>
  <c r="AO62" i="198"/>
  <c r="AO40" i="198"/>
  <c r="AO63" i="198"/>
  <c r="AO51" i="198"/>
  <c r="AO41" i="198"/>
  <c r="AO11" i="198"/>
  <c r="AO30" i="198"/>
  <c r="BE62" i="198"/>
  <c r="BE40" i="198"/>
  <c r="BE63" i="198"/>
  <c r="BE51" i="198"/>
  <c r="BE41" i="198"/>
  <c r="BE11" i="198"/>
  <c r="BE30" i="198"/>
  <c r="AE10" i="198"/>
  <c r="AC11" i="198"/>
  <c r="AC30" i="198"/>
  <c r="AE31" i="198"/>
  <c r="Q32" i="198"/>
  <c r="BM32" i="198"/>
  <c r="AN34" i="198"/>
  <c r="AM37" i="198" s="1"/>
  <c r="AN35" i="198"/>
  <c r="Q39" i="198"/>
  <c r="AU39" i="198"/>
  <c r="AU40" i="198"/>
  <c r="AC41" i="198"/>
  <c r="AS49" i="198"/>
  <c r="AC50" i="198"/>
  <c r="AG51" i="198"/>
  <c r="BI62" i="198"/>
  <c r="BM64" i="198"/>
  <c r="AZ25" i="198"/>
  <c r="AY28" i="198" s="1"/>
  <c r="AK136" i="204"/>
  <c r="AL136" i="204" s="1"/>
  <c r="AM136" i="204" s="1"/>
  <c r="AK143" i="204"/>
  <c r="AL143" i="204" s="1"/>
  <c r="AK146" i="204"/>
  <c r="AK157" i="204"/>
  <c r="AK163" i="204"/>
  <c r="AK168" i="204"/>
  <c r="AL168" i="204" s="1"/>
  <c r="AK177" i="204"/>
  <c r="AL177" i="204" s="1"/>
  <c r="M235" i="204"/>
  <c r="U235" i="204"/>
  <c r="AK257" i="204"/>
  <c r="AL257" i="204" s="1"/>
  <c r="AM257" i="204" s="1"/>
  <c r="AK268" i="204"/>
  <c r="AL268" i="204" s="1"/>
  <c r="AK273" i="204"/>
  <c r="AL273" i="204" s="1"/>
  <c r="AK269" i="204"/>
  <c r="AK279" i="204"/>
  <c r="AL281" i="204"/>
  <c r="AM281" i="204" s="1"/>
  <c r="AP215" i="132"/>
  <c r="AX215" i="132"/>
  <c r="BF215" i="132"/>
  <c r="BN215" i="132"/>
  <c r="S30" i="198"/>
  <c r="AI50" i="198"/>
  <c r="AY50" i="198"/>
  <c r="AL35" i="204"/>
  <c r="AM35" i="204" s="1"/>
  <c r="AN35" i="204" s="1"/>
  <c r="AK138" i="204"/>
  <c r="AL138" i="204" s="1"/>
  <c r="AK140" i="204"/>
  <c r="AL140" i="204" s="1"/>
  <c r="AK148" i="204"/>
  <c r="AK156" i="204"/>
  <c r="AL156" i="204" s="1"/>
  <c r="AM156" i="204" s="1"/>
  <c r="AK164" i="204"/>
  <c r="AK172" i="204"/>
  <c r="AL172" i="204" s="1"/>
  <c r="AK175" i="204"/>
  <c r="AK182" i="204"/>
  <c r="AK250" i="204"/>
  <c r="AL250" i="204" s="1"/>
  <c r="AM250" i="204" s="1"/>
  <c r="AK255" i="204"/>
  <c r="AK266" i="204"/>
  <c r="AL266" i="204" s="1"/>
  <c r="AK277" i="204"/>
  <c r="AK287" i="204"/>
  <c r="AK291" i="204"/>
  <c r="AL291" i="204" s="1"/>
  <c r="BV128" i="132"/>
  <c r="BV139" i="132"/>
  <c r="BV189" i="132"/>
  <c r="BV193" i="132"/>
  <c r="AA215" i="132"/>
  <c r="AI215" i="132"/>
  <c r="AY215" i="132"/>
  <c r="BG215" i="132"/>
  <c r="BO215" i="132"/>
  <c r="U11" i="198"/>
  <c r="AA30" i="198"/>
  <c r="AQ30" i="198"/>
  <c r="BG30" i="198"/>
  <c r="Z34" i="198"/>
  <c r="Y37" i="198" s="1"/>
  <c r="AI40" i="198"/>
  <c r="AY40" i="198"/>
  <c r="BB54" i="198"/>
  <c r="BA57" i="198" s="1"/>
  <c r="AI62" i="198"/>
  <c r="AY62" i="198"/>
  <c r="AK62" i="204"/>
  <c r="AL62" i="204" s="1"/>
  <c r="AM62" i="204" s="1"/>
  <c r="Z183" i="204"/>
  <c r="AK253" i="204"/>
  <c r="AK274" i="204"/>
  <c r="AL274" i="204" s="1"/>
  <c r="AL282" i="204"/>
  <c r="AK285" i="204"/>
  <c r="AK295" i="204"/>
  <c r="AL295" i="204" s="1"/>
  <c r="AM295" i="204" s="1"/>
  <c r="Z348" i="204"/>
  <c r="BV118" i="132"/>
  <c r="BV122" i="132"/>
  <c r="BV133" i="132"/>
  <c r="BV144" i="132"/>
  <c r="BV163" i="132"/>
  <c r="BV171" i="132"/>
  <c r="BV179" i="132"/>
  <c r="BV190" i="132"/>
  <c r="BV209" i="132"/>
  <c r="BV212" i="132"/>
  <c r="AD215" i="132"/>
  <c r="AL215" i="132"/>
  <c r="AT215" i="132"/>
  <c r="BB215" i="132"/>
  <c r="BJ215" i="132"/>
  <c r="AI31" i="198"/>
  <c r="AY31" i="198"/>
  <c r="AI32" i="198"/>
  <c r="AY32" i="198"/>
  <c r="AI39" i="198"/>
  <c r="AY39" i="198"/>
  <c r="Y297" i="204"/>
  <c r="AL247" i="204"/>
  <c r="AL267" i="204"/>
  <c r="AM276" i="204"/>
  <c r="AN276" i="204" s="1"/>
  <c r="AO276" i="204" s="1"/>
  <c r="D181" i="137"/>
  <c r="AK262" i="204"/>
  <c r="AL262" i="204" s="1"/>
  <c r="AK270" i="204"/>
  <c r="AK278" i="204"/>
  <c r="AL278" i="204" s="1"/>
  <c r="AK286" i="204"/>
  <c r="AK294" i="204"/>
  <c r="AL294" i="204" s="1"/>
  <c r="AK210" i="204"/>
  <c r="AL210" i="204" s="1"/>
  <c r="AM210" i="204" s="1"/>
  <c r="AK212" i="204"/>
  <c r="AL212" i="204" s="1"/>
  <c r="AM212" i="204" s="1"/>
  <c r="N235" i="204"/>
  <c r="V235" i="204"/>
  <c r="N349" i="204"/>
  <c r="V349" i="204"/>
  <c r="D157" i="137"/>
  <c r="D153" i="137"/>
  <c r="D154" i="137"/>
  <c r="AK248" i="204"/>
  <c r="AL248" i="204" s="1"/>
  <c r="AM248" i="204" s="1"/>
  <c r="BB6" i="205"/>
  <c r="J349" i="204"/>
  <c r="R349" i="204"/>
  <c r="AG119" i="137"/>
  <c r="AG5" i="137" s="1"/>
  <c r="D141" i="137"/>
  <c r="CT26" i="200"/>
  <c r="CU26" i="200" s="1"/>
  <c r="X190" i="201"/>
  <c r="BD190" i="201"/>
  <c r="CJ190" i="201"/>
  <c r="DP190" i="201"/>
  <c r="AJ13" i="199"/>
  <c r="AK13" i="199" s="1"/>
  <c r="E19" i="198"/>
  <c r="J25" i="198"/>
  <c r="I28" i="198" s="1"/>
  <c r="H25" i="198"/>
  <c r="G28" i="198" s="1"/>
  <c r="BV116" i="132"/>
  <c r="S215" i="132"/>
  <c r="Q215" i="132"/>
  <c r="BV13" i="132"/>
  <c r="J215" i="132"/>
  <c r="R215" i="132"/>
  <c r="BO7" i="198"/>
  <c r="AD4" i="137"/>
  <c r="B16" i="199"/>
  <c r="G69" i="204"/>
  <c r="B74" i="198"/>
  <c r="G6" i="198"/>
  <c r="P190" i="201"/>
  <c r="AZ190" i="201"/>
  <c r="CF190" i="201"/>
  <c r="DL190" i="201"/>
  <c r="B17" i="199"/>
  <c r="B18" i="199"/>
  <c r="AB190" i="201"/>
  <c r="BH190" i="201"/>
  <c r="CN190" i="201"/>
  <c r="DT190" i="201"/>
  <c r="AF190" i="201"/>
  <c r="BL190" i="201"/>
  <c r="CR190" i="201"/>
  <c r="AV190" i="201"/>
  <c r="CB190" i="201"/>
  <c r="DH190" i="201"/>
  <c r="AJ190" i="201"/>
  <c r="BP190" i="201"/>
  <c r="CV190" i="201"/>
  <c r="AN190" i="201"/>
  <c r="BT190" i="201"/>
  <c r="CZ190" i="201"/>
  <c r="AR190" i="201"/>
  <c r="BX190" i="201"/>
  <c r="DD190" i="201"/>
  <c r="B30" i="200"/>
  <c r="B31" i="200"/>
  <c r="BP42" i="198"/>
  <c r="BR42" i="198" s="1"/>
  <c r="H45" i="198"/>
  <c r="H46" i="198"/>
  <c r="H67" i="198"/>
  <c r="H68" i="198"/>
  <c r="H69" i="198"/>
  <c r="Z46" i="198"/>
  <c r="AT56" i="198"/>
  <c r="F66" i="198"/>
  <c r="F68" i="198" s="1"/>
  <c r="BB68" i="198"/>
  <c r="AH36" i="198"/>
  <c r="AP45" i="198"/>
  <c r="X68" i="198"/>
  <c r="AP34" i="198"/>
  <c r="AO37" i="198" s="1"/>
  <c r="X35" i="198"/>
  <c r="BD35" i="198"/>
  <c r="AJ36" i="198"/>
  <c r="L45" i="198"/>
  <c r="AR45" i="198"/>
  <c r="J46" i="198"/>
  <c r="AP46" i="198"/>
  <c r="P55" i="198"/>
  <c r="AV55" i="198"/>
  <c r="R56" i="198"/>
  <c r="AX56" i="198"/>
  <c r="J65" i="198"/>
  <c r="J66" i="198"/>
  <c r="AR67" i="198"/>
  <c r="AQ70" i="198" s="1"/>
  <c r="Z68" i="198"/>
  <c r="BF68" i="198"/>
  <c r="AJ69" i="198"/>
  <c r="BF46" i="198"/>
  <c r="BH46" i="198"/>
  <c r="BJ46" i="198"/>
  <c r="F65" i="198"/>
  <c r="BP65" i="198" s="1"/>
  <c r="BR65" i="198" s="1"/>
  <c r="AV56" i="198"/>
  <c r="H33" i="198"/>
  <c r="Z35" i="198"/>
  <c r="BF35" i="198"/>
  <c r="AL36" i="198"/>
  <c r="P44" i="198"/>
  <c r="O47" i="198" s="1"/>
  <c r="N45" i="198"/>
  <c r="AT45" i="198"/>
  <c r="L46" i="198"/>
  <c r="AR46" i="198"/>
  <c r="F52" i="198"/>
  <c r="BP52" i="198" s="1"/>
  <c r="BR52" i="198" s="1"/>
  <c r="F53" i="198"/>
  <c r="F56" i="198" s="1"/>
  <c r="V54" i="198"/>
  <c r="U57" i="198" s="1"/>
  <c r="R55" i="198"/>
  <c r="AX55" i="198"/>
  <c r="T56" i="198"/>
  <c r="AZ56" i="198"/>
  <c r="BH67" i="198"/>
  <c r="BG70" i="198" s="1"/>
  <c r="AB68" i="198"/>
  <c r="BH68" i="198"/>
  <c r="AL69" i="198"/>
  <c r="BD68" i="198"/>
  <c r="BF34" i="198"/>
  <c r="BE37" i="198" s="1"/>
  <c r="AJ35" i="198"/>
  <c r="AN36" i="198"/>
  <c r="F43" i="198"/>
  <c r="BP43" i="198" s="1"/>
  <c r="BR43" i="198" s="1"/>
  <c r="AF44" i="198"/>
  <c r="AE47" i="198" s="1"/>
  <c r="P45" i="198"/>
  <c r="AV45" i="198"/>
  <c r="N46" i="198"/>
  <c r="AT46" i="198"/>
  <c r="H52" i="198"/>
  <c r="H53" i="198"/>
  <c r="H54" i="198" s="1"/>
  <c r="T55" i="198"/>
  <c r="AZ55" i="198"/>
  <c r="AD56" i="198"/>
  <c r="BJ56" i="198"/>
  <c r="AL68" i="198"/>
  <c r="AN69" i="198"/>
  <c r="AB46" i="198"/>
  <c r="AD46" i="198"/>
  <c r="N56" i="198"/>
  <c r="V68" i="198"/>
  <c r="BN36" i="198"/>
  <c r="P56" i="198"/>
  <c r="AL35" i="198"/>
  <c r="R36" i="198"/>
  <c r="AX36" i="198"/>
  <c r="Z45" i="198"/>
  <c r="BF45" i="198"/>
  <c r="X46" i="198"/>
  <c r="BD46" i="198"/>
  <c r="AL54" i="198"/>
  <c r="AK57" i="198" s="1"/>
  <c r="V55" i="198"/>
  <c r="BB55" i="198"/>
  <c r="AF56" i="198"/>
  <c r="BL56" i="198"/>
  <c r="AN68" i="198"/>
  <c r="AP69" i="198"/>
  <c r="AP69" i="137"/>
  <c r="AQ69" i="137" s="1"/>
  <c r="AK19" i="204"/>
  <c r="H122" i="201"/>
  <c r="J44" i="198"/>
  <c r="J34" i="198"/>
  <c r="J35" i="198"/>
  <c r="G20" i="198"/>
  <c r="BV114" i="132"/>
  <c r="L133" i="201" s="1"/>
  <c r="T215" i="132"/>
  <c r="V215" i="132"/>
  <c r="U215" i="132"/>
  <c r="P215" i="132"/>
  <c r="O215" i="132"/>
  <c r="N215" i="132"/>
  <c r="M215" i="132"/>
  <c r="L215" i="132"/>
  <c r="K215" i="132"/>
  <c r="BQ113" i="132"/>
  <c r="D221" i="137"/>
  <c r="D229" i="137"/>
  <c r="D230" i="137"/>
  <c r="D185" i="137"/>
  <c r="D225" i="137"/>
  <c r="D208" i="137"/>
  <c r="D209" i="137"/>
  <c r="D212" i="137"/>
  <c r="D216" i="137"/>
  <c r="D217" i="137"/>
  <c r="D220" i="137"/>
  <c r="D193" i="137"/>
  <c r="D196" i="137"/>
  <c r="D200" i="137"/>
  <c r="D204" i="137"/>
  <c r="D187" i="137"/>
  <c r="D191" i="137"/>
  <c r="AG182" i="137"/>
  <c r="D144" i="137"/>
  <c r="D148" i="137"/>
  <c r="D161" i="137"/>
  <c r="D162" i="137"/>
  <c r="D165" i="137"/>
  <c r="D169" i="137"/>
  <c r="D170" i="137"/>
  <c r="D173" i="137"/>
  <c r="D177" i="137"/>
  <c r="D178" i="137"/>
  <c r="D139" i="137"/>
  <c r="D152" i="137"/>
  <c r="D156" i="137"/>
  <c r="D160" i="137"/>
  <c r="D172" i="137"/>
  <c r="D176" i="137"/>
  <c r="D180" i="137"/>
  <c r="D142" i="137"/>
  <c r="D151" i="137"/>
  <c r="D163" i="137"/>
  <c r="D171" i="137"/>
  <c r="D179" i="137"/>
  <c r="D164" i="137"/>
  <c r="D168" i="137"/>
  <c r="D134" i="137"/>
  <c r="D137" i="137"/>
  <c r="D138" i="137"/>
  <c r="D150" i="137"/>
  <c r="D159" i="137"/>
  <c r="D167" i="137"/>
  <c r="D175" i="137"/>
  <c r="D135" i="137"/>
  <c r="D147" i="137"/>
  <c r="D143" i="137"/>
  <c r="D155" i="137"/>
  <c r="D145" i="137"/>
  <c r="D146" i="137"/>
  <c r="D158" i="137"/>
  <c r="D166" i="137"/>
  <c r="D174" i="137"/>
  <c r="D133" i="137"/>
  <c r="Y234" i="137"/>
  <c r="D96" i="137"/>
  <c r="D111" i="137"/>
  <c r="D115" i="137"/>
  <c r="D76" i="137"/>
  <c r="D104" i="137"/>
  <c r="D112" i="137"/>
  <c r="D107" i="137"/>
  <c r="D88" i="137"/>
  <c r="D84" i="137"/>
  <c r="AF119" i="137"/>
  <c r="D80" i="137"/>
  <c r="D100" i="137"/>
  <c r="D101" i="137"/>
  <c r="D102" i="137"/>
  <c r="D71" i="137"/>
  <c r="D72" i="137"/>
  <c r="AG68" i="137"/>
  <c r="AF68" i="137"/>
  <c r="I120" i="137"/>
  <c r="J120" i="137"/>
  <c r="AK86" i="204"/>
  <c r="AL118" i="204"/>
  <c r="AM118" i="204" s="1"/>
  <c r="AN118" i="204" s="1"/>
  <c r="AO118" i="204" s="1"/>
  <c r="AK102" i="204"/>
  <c r="AL102" i="204" s="1"/>
  <c r="AK109" i="204"/>
  <c r="AL109" i="204" s="1"/>
  <c r="AM109" i="204" s="1"/>
  <c r="Z69" i="204"/>
  <c r="AK54" i="204"/>
  <c r="AL54" i="204" s="1"/>
  <c r="AM54" i="204" s="1"/>
  <c r="AN54" i="204" s="1"/>
  <c r="AK50" i="204"/>
  <c r="AL50" i="204" s="1"/>
  <c r="AK26" i="204"/>
  <c r="AK36" i="204"/>
  <c r="AK45" i="204"/>
  <c r="AK51" i="204"/>
  <c r="AK58" i="204"/>
  <c r="AL58" i="204" s="1"/>
  <c r="AK23" i="204"/>
  <c r="AK34" i="204"/>
  <c r="AK53" i="204"/>
  <c r="AK66" i="204"/>
  <c r="Y69" i="204"/>
  <c r="AK31" i="204"/>
  <c r="AL31" i="204" s="1"/>
  <c r="AK39" i="204"/>
  <c r="AL39" i="204" s="1"/>
  <c r="AK29" i="204"/>
  <c r="AL59" i="204"/>
  <c r="AK25" i="204"/>
  <c r="AL25" i="204" s="1"/>
  <c r="AM27" i="204"/>
  <c r="AN27" i="204" s="1"/>
  <c r="AO27" i="204" s="1"/>
  <c r="D27" i="204" s="1"/>
  <c r="AK37" i="204"/>
  <c r="AK49" i="204"/>
  <c r="AL49" i="204" s="1"/>
  <c r="AK55" i="204"/>
  <c r="AK60" i="204"/>
  <c r="AL67" i="204"/>
  <c r="AK47" i="204"/>
  <c r="AL47" i="204" s="1"/>
  <c r="AM47" i="204" s="1"/>
  <c r="AK20" i="204"/>
  <c r="AK33" i="204"/>
  <c r="AK57" i="204"/>
  <c r="AK63" i="204"/>
  <c r="AL63" i="204" s="1"/>
  <c r="AM63" i="204" s="1"/>
  <c r="AK68" i="204"/>
  <c r="AL68" i="204" s="1"/>
  <c r="AK21" i="204"/>
  <c r="AK44" i="204"/>
  <c r="AL44" i="204" s="1"/>
  <c r="AK61" i="204"/>
  <c r="AK41" i="204"/>
  <c r="AK52" i="204"/>
  <c r="AK22" i="204"/>
  <c r="AL22" i="204" s="1"/>
  <c r="AL28" i="204"/>
  <c r="AK42" i="204"/>
  <c r="AK65" i="204"/>
  <c r="M121" i="204"/>
  <c r="U121" i="204"/>
  <c r="N121" i="204"/>
  <c r="V121" i="204"/>
  <c r="AK24" i="204"/>
  <c r="AK32" i="204"/>
  <c r="AL32" i="204" s="1"/>
  <c r="AK40" i="204"/>
  <c r="AL40" i="204" s="1"/>
  <c r="AK48" i="204"/>
  <c r="AK56" i="204"/>
  <c r="AL56" i="204" s="1"/>
  <c r="AK64" i="204"/>
  <c r="AL64" i="204" s="1"/>
  <c r="I121" i="204"/>
  <c r="Q121" i="204"/>
  <c r="J121" i="204"/>
  <c r="R121" i="204"/>
  <c r="S10" i="198"/>
  <c r="S11" i="198"/>
  <c r="U51" i="198"/>
  <c r="M16" i="198"/>
  <c r="U30" i="198"/>
  <c r="M41" i="198"/>
  <c r="Q49" i="198"/>
  <c r="M50" i="198"/>
  <c r="M62" i="198"/>
  <c r="Q63" i="198"/>
  <c r="M64" i="198"/>
  <c r="M30" i="198"/>
  <c r="S16" i="198"/>
  <c r="O40" i="198"/>
  <c r="Q41" i="198"/>
  <c r="U49" i="198"/>
  <c r="Q50" i="198"/>
  <c r="M51" i="198"/>
  <c r="O62" i="198"/>
  <c r="S63" i="198"/>
  <c r="O64" i="198"/>
  <c r="K50" i="198"/>
  <c r="K62" i="198"/>
  <c r="M10" i="198"/>
  <c r="U16" i="198"/>
  <c r="M39" i="198"/>
  <c r="S40" i="198"/>
  <c r="U41" i="198"/>
  <c r="S50" i="198"/>
  <c r="O51" i="198"/>
  <c r="U62" i="198"/>
  <c r="U63" i="198"/>
  <c r="Q64" i="198"/>
  <c r="Y39" i="198"/>
  <c r="Y40" i="198"/>
  <c r="Y64" i="198"/>
  <c r="Y41" i="198"/>
  <c r="Y49" i="198"/>
  <c r="Y16" i="198"/>
  <c r="Y11" i="198"/>
  <c r="Y62" i="198"/>
  <c r="Y30" i="198"/>
  <c r="Y31" i="198"/>
  <c r="Y10" i="198"/>
  <c r="Y50" i="198"/>
  <c r="Y51" i="198"/>
  <c r="Y63" i="198"/>
  <c r="W40" i="198"/>
  <c r="W32" i="198"/>
  <c r="W41" i="198"/>
  <c r="W51" i="198"/>
  <c r="W62" i="198"/>
  <c r="W10" i="198"/>
  <c r="W49" i="198"/>
  <c r="W63" i="198"/>
  <c r="W16" i="198"/>
  <c r="W30" i="198"/>
  <c r="W11" i="198"/>
  <c r="W31" i="198"/>
  <c r="W39" i="198"/>
  <c r="W50" i="198"/>
  <c r="U39" i="198"/>
  <c r="S31" i="198"/>
  <c r="S41" i="198"/>
  <c r="S64" i="198"/>
  <c r="S49" i="198"/>
  <c r="S51" i="198"/>
  <c r="S32" i="198"/>
  <c r="S39" i="198"/>
  <c r="Q31" i="198"/>
  <c r="Q11" i="198"/>
  <c r="Q16" i="198"/>
  <c r="Q30" i="198"/>
  <c r="Q62" i="198"/>
  <c r="O10" i="198"/>
  <c r="O49" i="198"/>
  <c r="O16" i="198"/>
  <c r="O32" i="198"/>
  <c r="O41" i="198"/>
  <c r="O50" i="198"/>
  <c r="O30" i="198"/>
  <c r="O39" i="198"/>
  <c r="M31" i="198"/>
  <c r="M63" i="198"/>
  <c r="M11" i="198"/>
  <c r="M40" i="198"/>
  <c r="G40" i="198"/>
  <c r="G31" i="198"/>
  <c r="K39" i="198"/>
  <c r="K31" i="198"/>
  <c r="I31" i="198"/>
  <c r="G49" i="198"/>
  <c r="G41" i="198"/>
  <c r="G32" i="198"/>
  <c r="G16" i="198"/>
  <c r="I41" i="198"/>
  <c r="G62" i="198"/>
  <c r="D199" i="137"/>
  <c r="D203" i="137"/>
  <c r="D207" i="137"/>
  <c r="D197" i="137"/>
  <c r="D201" i="137"/>
  <c r="D205" i="137"/>
  <c r="D218" i="137"/>
  <c r="AG233" i="137"/>
  <c r="D213" i="137"/>
  <c r="D222" i="137"/>
  <c r="D231" i="137"/>
  <c r="AF233" i="137"/>
  <c r="D227" i="137"/>
  <c r="D188" i="137"/>
  <c r="D192" i="137"/>
  <c r="D226" i="137"/>
  <c r="D195" i="137"/>
  <c r="D186" i="137"/>
  <c r="D211" i="137"/>
  <c r="D215" i="137"/>
  <c r="D194" i="137"/>
  <c r="D198" i="137"/>
  <c r="D202" i="137"/>
  <c r="D206" i="137"/>
  <c r="D219" i="137"/>
  <c r="D224" i="137"/>
  <c r="D190" i="137"/>
  <c r="D189" i="137"/>
  <c r="D210" i="137"/>
  <c r="D214" i="137"/>
  <c r="D223" i="137"/>
  <c r="D228" i="137"/>
  <c r="AP232" i="137"/>
  <c r="AP184" i="137"/>
  <c r="D89" i="137"/>
  <c r="D90" i="137"/>
  <c r="D93" i="137"/>
  <c r="D94" i="137"/>
  <c r="D99" i="137"/>
  <c r="D116" i="137"/>
  <c r="D97" i="137"/>
  <c r="D98" i="137"/>
  <c r="D103" i="137"/>
  <c r="D106" i="137"/>
  <c r="D75" i="137"/>
  <c r="D92" i="137"/>
  <c r="D117" i="137"/>
  <c r="D73" i="137"/>
  <c r="D74" i="137"/>
  <c r="D79" i="137"/>
  <c r="D83" i="137"/>
  <c r="D110" i="137"/>
  <c r="D113" i="137"/>
  <c r="D77" i="137"/>
  <c r="D78" i="137"/>
  <c r="D81" i="137"/>
  <c r="D82" i="137"/>
  <c r="D87" i="137"/>
  <c r="D105" i="137"/>
  <c r="D109" i="137"/>
  <c r="D114" i="137"/>
  <c r="D85" i="137"/>
  <c r="D86" i="137"/>
  <c r="D91" i="137"/>
  <c r="D95" i="137"/>
  <c r="D108" i="137"/>
  <c r="AR118" i="137"/>
  <c r="AS118" i="137" s="1"/>
  <c r="AT118" i="137" s="1"/>
  <c r="AQ70" i="137"/>
  <c r="AR70" i="137"/>
  <c r="AK299" i="204"/>
  <c r="AL299" i="204" s="1"/>
  <c r="AL298" i="204"/>
  <c r="AM298" i="204" s="1"/>
  <c r="AN298" i="204" s="1"/>
  <c r="AK300" i="204"/>
  <c r="AL300" i="204" s="1"/>
  <c r="AK314" i="204"/>
  <c r="AL314" i="204" s="1"/>
  <c r="AM314" i="204" s="1"/>
  <c r="AK331" i="204"/>
  <c r="AL331" i="204" s="1"/>
  <c r="AK347" i="204"/>
  <c r="AL347" i="204" s="1"/>
  <c r="AK316" i="204"/>
  <c r="AK317" i="204"/>
  <c r="AL317" i="204" s="1"/>
  <c r="AK333" i="204"/>
  <c r="AL333" i="204" s="1"/>
  <c r="AK335" i="204"/>
  <c r="AL335" i="204" s="1"/>
  <c r="AK308" i="204"/>
  <c r="AL308" i="204" s="1"/>
  <c r="AK309" i="204"/>
  <c r="AL309" i="204" s="1"/>
  <c r="AK324" i="204"/>
  <c r="AK325" i="204"/>
  <c r="AL325" i="204" s="1"/>
  <c r="AK341" i="204"/>
  <c r="AL341" i="204" s="1"/>
  <c r="AK306" i="204"/>
  <c r="AL306" i="204" s="1"/>
  <c r="AM306" i="204" s="1"/>
  <c r="AK339" i="204"/>
  <c r="AL339" i="204" s="1"/>
  <c r="AK311" i="204"/>
  <c r="AL311" i="204" s="1"/>
  <c r="AK327" i="204"/>
  <c r="AL327" i="204" s="1"/>
  <c r="AK343" i="204"/>
  <c r="AK303" i="204"/>
  <c r="AL303" i="204" s="1"/>
  <c r="AM303" i="204" s="1"/>
  <c r="AK319" i="204"/>
  <c r="AK337" i="204"/>
  <c r="AL337" i="204" s="1"/>
  <c r="AK322" i="204"/>
  <c r="AL322" i="204" s="1"/>
  <c r="AK329" i="204"/>
  <c r="AL329" i="204" s="1"/>
  <c r="AK345" i="204"/>
  <c r="AL345" i="204" s="1"/>
  <c r="AK334" i="204"/>
  <c r="AL334" i="204" s="1"/>
  <c r="AK305" i="204"/>
  <c r="AL305" i="204" s="1"/>
  <c r="AM305" i="204" s="1"/>
  <c r="AN305" i="204" s="1"/>
  <c r="AK326" i="204"/>
  <c r="AK332" i="204"/>
  <c r="AK338" i="204"/>
  <c r="AL338" i="204" s="1"/>
  <c r="AK340" i="204"/>
  <c r="AK346" i="204"/>
  <c r="AL346" i="204" s="1"/>
  <c r="AK323" i="204"/>
  <c r="AK304" i="204"/>
  <c r="AK312" i="204"/>
  <c r="AK320" i="204"/>
  <c r="AK330" i="204"/>
  <c r="Y348" i="204"/>
  <c r="AK313" i="204"/>
  <c r="AL313" i="204" s="1"/>
  <c r="AK321" i="204"/>
  <c r="AL321" i="204" s="1"/>
  <c r="AK328" i="204"/>
  <c r="AK336" i="204"/>
  <c r="AL336" i="204" s="1"/>
  <c r="AK342" i="204"/>
  <c r="AL342" i="204" s="1"/>
  <c r="AK344" i="204"/>
  <c r="AL344" i="204" s="1"/>
  <c r="AK310" i="204"/>
  <c r="AK318" i="204"/>
  <c r="AK307" i="204"/>
  <c r="AL307" i="204" s="1"/>
  <c r="AK315" i="204"/>
  <c r="AK228" i="204"/>
  <c r="AL228" i="204" s="1"/>
  <c r="AM228" i="204" s="1"/>
  <c r="AK204" i="204"/>
  <c r="AL204" i="204" s="1"/>
  <c r="AK203" i="204"/>
  <c r="AL203" i="204" s="1"/>
  <c r="AM203" i="204" s="1"/>
  <c r="AK201" i="204"/>
  <c r="AL201" i="204" s="1"/>
  <c r="AK205" i="204"/>
  <c r="AL205" i="204" s="1"/>
  <c r="Y234" i="204"/>
  <c r="AL218" i="204"/>
  <c r="AM218" i="204" s="1"/>
  <c r="Z234" i="204"/>
  <c r="Z235" i="204" s="1"/>
  <c r="AK189" i="204"/>
  <c r="AK194" i="204"/>
  <c r="AL194" i="204" s="1"/>
  <c r="AK206" i="204"/>
  <c r="AK220" i="204"/>
  <c r="AK223" i="204"/>
  <c r="AK213" i="204"/>
  <c r="AL213" i="204" s="1"/>
  <c r="AM213" i="204" s="1"/>
  <c r="AK227" i="204"/>
  <c r="AL227" i="204" s="1"/>
  <c r="AK230" i="204"/>
  <c r="AK193" i="204"/>
  <c r="AK219" i="204"/>
  <c r="AL219" i="204" s="1"/>
  <c r="AK222" i="204"/>
  <c r="AL222" i="204" s="1"/>
  <c r="AK231" i="204"/>
  <c r="AL231" i="204" s="1"/>
  <c r="AK233" i="204"/>
  <c r="AL233" i="204" s="1"/>
  <c r="AM233" i="204" s="1"/>
  <c r="AK197" i="204"/>
  <c r="AK211" i="204"/>
  <c r="AL211" i="204" s="1"/>
  <c r="AK214" i="204"/>
  <c r="AL214" i="204" s="1"/>
  <c r="AL186" i="204"/>
  <c r="AM186" i="204" s="1"/>
  <c r="AN186" i="204" s="1"/>
  <c r="AK187" i="204"/>
  <c r="AL187" i="204" s="1"/>
  <c r="AK195" i="204"/>
  <c r="AL195" i="204" s="1"/>
  <c r="AK198" i="204"/>
  <c r="AL202" i="204"/>
  <c r="AK215" i="204"/>
  <c r="AL215" i="204" s="1"/>
  <c r="AM215" i="204" s="1"/>
  <c r="AK190" i="204"/>
  <c r="AK225" i="204"/>
  <c r="AL225" i="204" s="1"/>
  <c r="AK196" i="204"/>
  <c r="AK199" i="204"/>
  <c r="AL199" i="204" s="1"/>
  <c r="AK217" i="204"/>
  <c r="AL217" i="204" s="1"/>
  <c r="AK229" i="204"/>
  <c r="AK207" i="204"/>
  <c r="AL207" i="204" s="1"/>
  <c r="AK188" i="204"/>
  <c r="AL188" i="204" s="1"/>
  <c r="AK191" i="204"/>
  <c r="AK209" i="204"/>
  <c r="AK221" i="204"/>
  <c r="AK226" i="204"/>
  <c r="AL226" i="204" s="1"/>
  <c r="AK192" i="204"/>
  <c r="AL192" i="204" s="1"/>
  <c r="AK200" i="204"/>
  <c r="AK208" i="204"/>
  <c r="AK216" i="204"/>
  <c r="AL216" i="204" s="1"/>
  <c r="AK224" i="204"/>
  <c r="AK232" i="204"/>
  <c r="AL232" i="204" s="1"/>
  <c r="AK185" i="204"/>
  <c r="AL185" i="204" s="1"/>
  <c r="AK184" i="204"/>
  <c r="AL86" i="204"/>
  <c r="AM86" i="204" s="1"/>
  <c r="AK114" i="204"/>
  <c r="AL114" i="204" s="1"/>
  <c r="Z120" i="204"/>
  <c r="AK119" i="204"/>
  <c r="Y120" i="204"/>
  <c r="AK93" i="204"/>
  <c r="AL93" i="204" s="1"/>
  <c r="AK108" i="204"/>
  <c r="AL108" i="204" s="1"/>
  <c r="AK74" i="204"/>
  <c r="AL74" i="204" s="1"/>
  <c r="AK75" i="204"/>
  <c r="AK116" i="204"/>
  <c r="AL116" i="204" s="1"/>
  <c r="AK84" i="204"/>
  <c r="AL84" i="204"/>
  <c r="AM84" i="204" s="1"/>
  <c r="AK95" i="204"/>
  <c r="AL95" i="204" s="1"/>
  <c r="AM95" i="204" s="1"/>
  <c r="AK98" i="204"/>
  <c r="AL98" i="204" s="1"/>
  <c r="AK77" i="204"/>
  <c r="AK103" i="204"/>
  <c r="AK100" i="204"/>
  <c r="AL100" i="204" s="1"/>
  <c r="AK111" i="204"/>
  <c r="AK79" i="204"/>
  <c r="AK82" i="204"/>
  <c r="AK92" i="204"/>
  <c r="AK106" i="204"/>
  <c r="AL101" i="204"/>
  <c r="AK76" i="204"/>
  <c r="AL76" i="204" s="1"/>
  <c r="AK87" i="204"/>
  <c r="AK90" i="204"/>
  <c r="AL90" i="204" s="1"/>
  <c r="AM90" i="204" s="1"/>
  <c r="AK110" i="204"/>
  <c r="AL110" i="204" s="1"/>
  <c r="AK117" i="204"/>
  <c r="AL117" i="204" s="1"/>
  <c r="AK83" i="204"/>
  <c r="AL83" i="204" s="1"/>
  <c r="AM83" i="204" s="1"/>
  <c r="AK91" i="204"/>
  <c r="AL91" i="204" s="1"/>
  <c r="AM91" i="204" s="1"/>
  <c r="AK99" i="204"/>
  <c r="AK107" i="204"/>
  <c r="AK115" i="204"/>
  <c r="AK81" i="204"/>
  <c r="AK89" i="204"/>
  <c r="AL89" i="204" s="1"/>
  <c r="AK113" i="204"/>
  <c r="AK73" i="204"/>
  <c r="AL73" i="204" s="1"/>
  <c r="AM73" i="204" s="1"/>
  <c r="AK97" i="204"/>
  <c r="AL97" i="204" s="1"/>
  <c r="AK105" i="204"/>
  <c r="AL105" i="204" s="1"/>
  <c r="AK72" i="204"/>
  <c r="AK80" i="204"/>
  <c r="AL80" i="204" s="1"/>
  <c r="AK88" i="204"/>
  <c r="AL88" i="204" s="1"/>
  <c r="AK96" i="204"/>
  <c r="AL96" i="204" s="1"/>
  <c r="AK104" i="204"/>
  <c r="AL104" i="204" s="1"/>
  <c r="AK112" i="204"/>
  <c r="AL112" i="204" s="1"/>
  <c r="AK71" i="204"/>
  <c r="AL71" i="204" s="1"/>
  <c r="AK70" i="204"/>
  <c r="AL70" i="204" s="1"/>
  <c r="AM70" i="204" s="1"/>
  <c r="BV121" i="132"/>
  <c r="BV127" i="132"/>
  <c r="BV138" i="132"/>
  <c r="BV141" i="132"/>
  <c r="BV168" i="132"/>
  <c r="BV185" i="132"/>
  <c r="BV191" i="132"/>
  <c r="BV202" i="132"/>
  <c r="BV205" i="132"/>
  <c r="BQ214" i="132"/>
  <c r="BV175" i="132"/>
  <c r="BV136" i="132"/>
  <c r="BV153" i="132"/>
  <c r="BV159" i="132"/>
  <c r="BV170" i="132"/>
  <c r="BV173" i="132"/>
  <c r="BV200" i="132"/>
  <c r="BV199" i="132"/>
  <c r="BV135" i="132"/>
  <c r="BV120" i="132"/>
  <c r="BV137" i="132"/>
  <c r="BV143" i="132"/>
  <c r="BV154" i="132"/>
  <c r="BV157" i="132"/>
  <c r="BV184" i="132"/>
  <c r="BV201" i="132"/>
  <c r="BV207" i="132"/>
  <c r="K10" i="198"/>
  <c r="K16" i="198"/>
  <c r="K32" i="198"/>
  <c r="K40" i="198"/>
  <c r="T143" i="201"/>
  <c r="K11" i="198"/>
  <c r="K49" i="198"/>
  <c r="K30" i="198"/>
  <c r="K64" i="198"/>
  <c r="K41" i="198"/>
  <c r="K51" i="198"/>
  <c r="I16" i="198"/>
  <c r="I32" i="198"/>
  <c r="I49" i="198"/>
  <c r="I50" i="198"/>
  <c r="I51" i="198"/>
  <c r="I10" i="198"/>
  <c r="I11" i="198"/>
  <c r="I39" i="198"/>
  <c r="I30" i="198"/>
  <c r="I40" i="198"/>
  <c r="I62" i="198"/>
  <c r="I63" i="198"/>
  <c r="G30" i="198"/>
  <c r="G39" i="198"/>
  <c r="G10" i="198"/>
  <c r="G50" i="198"/>
  <c r="G63" i="198"/>
  <c r="G11" i="198"/>
  <c r="G51" i="198"/>
  <c r="I215" i="132"/>
  <c r="AJ21" i="201"/>
  <c r="BP21" i="201"/>
  <c r="CV21" i="201"/>
  <c r="T146" i="201"/>
  <c r="H142" i="201"/>
  <c r="AZ146" i="201"/>
  <c r="AZ148" i="201"/>
  <c r="CZ39" i="201"/>
  <c r="CB144" i="201"/>
  <c r="P145" i="201"/>
  <c r="P143" i="201"/>
  <c r="CZ41" i="201"/>
  <c r="DT143" i="201"/>
  <c r="EB189" i="201"/>
  <c r="AN39" i="201"/>
  <c r="AB146" i="201"/>
  <c r="EB169" i="201"/>
  <c r="B192" i="201"/>
  <c r="DT144" i="201"/>
  <c r="B175" i="201"/>
  <c r="B177" i="201"/>
  <c r="B176" i="201"/>
  <c r="AN40" i="201"/>
  <c r="T145" i="201"/>
  <c r="BH148" i="201"/>
  <c r="CB145" i="201"/>
  <c r="CF148" i="201"/>
  <c r="CN143" i="201"/>
  <c r="P36" i="198"/>
  <c r="P35" i="198"/>
  <c r="P34" i="198"/>
  <c r="O37" i="198" s="1"/>
  <c r="BL36" i="198"/>
  <c r="BL35" i="198"/>
  <c r="BL34" i="198"/>
  <c r="BK37" i="198" s="1"/>
  <c r="AH46" i="198"/>
  <c r="AH45" i="198"/>
  <c r="T46" i="198"/>
  <c r="T45" i="198"/>
  <c r="AL46" i="198"/>
  <c r="AL45" i="198"/>
  <c r="AL44" i="198"/>
  <c r="AK47" i="198" s="1"/>
  <c r="N36" i="198"/>
  <c r="N35" i="198"/>
  <c r="BJ36" i="198"/>
  <c r="BJ35" i="198"/>
  <c r="AF36" i="198"/>
  <c r="AF35" i="198"/>
  <c r="AF34" i="198"/>
  <c r="AE37" i="198" s="1"/>
  <c r="R46" i="198"/>
  <c r="R45" i="198"/>
  <c r="AZ46" i="198"/>
  <c r="AZ45" i="198"/>
  <c r="V46" i="198"/>
  <c r="V45" i="198"/>
  <c r="V44" i="198"/>
  <c r="U47" i="198" s="1"/>
  <c r="N34" i="198"/>
  <c r="M37" i="198" s="1"/>
  <c r="R44" i="198"/>
  <c r="Q47" i="198" s="1"/>
  <c r="N69" i="198"/>
  <c r="N68" i="198"/>
  <c r="AD69" i="198"/>
  <c r="AD68" i="198"/>
  <c r="AT69" i="198"/>
  <c r="AT68" i="198"/>
  <c r="BJ69" i="198"/>
  <c r="BJ68" i="198"/>
  <c r="AT36" i="198"/>
  <c r="AT35" i="198"/>
  <c r="BN46" i="198"/>
  <c r="BN45" i="198"/>
  <c r="AJ46" i="198"/>
  <c r="AJ45" i="198"/>
  <c r="AT34" i="198"/>
  <c r="AS37" i="198" s="1"/>
  <c r="BJ34" i="198"/>
  <c r="BI37" i="198" s="1"/>
  <c r="T44" i="198"/>
  <c r="S47" i="198" s="1"/>
  <c r="BN44" i="198"/>
  <c r="BM47" i="198" s="1"/>
  <c r="X56" i="198"/>
  <c r="X55" i="198"/>
  <c r="AN56" i="198"/>
  <c r="AN55" i="198"/>
  <c r="BD56" i="198"/>
  <c r="BD55" i="198"/>
  <c r="P69" i="198"/>
  <c r="P68" i="198"/>
  <c r="P67" i="198"/>
  <c r="O70" i="198" s="1"/>
  <c r="AF67" i="198"/>
  <c r="AE70" i="198" s="1"/>
  <c r="AF69" i="198"/>
  <c r="AF68" i="198"/>
  <c r="AV69" i="198"/>
  <c r="AV68" i="198"/>
  <c r="AV67" i="198"/>
  <c r="AU70" i="198" s="1"/>
  <c r="BL67" i="198"/>
  <c r="BK70" i="198" s="1"/>
  <c r="BL69" i="198"/>
  <c r="BL68" i="198"/>
  <c r="AT67" i="198"/>
  <c r="AS70" i="198" s="1"/>
  <c r="AD36" i="198"/>
  <c r="AD35" i="198"/>
  <c r="AV36" i="198"/>
  <c r="AV35" i="198"/>
  <c r="AV34" i="198"/>
  <c r="AU37" i="198" s="1"/>
  <c r="AX46" i="198"/>
  <c r="AX45" i="198"/>
  <c r="BB46" i="198"/>
  <c r="BB45" i="198"/>
  <c r="BB44" i="198"/>
  <c r="BA47" i="198" s="1"/>
  <c r="L36" i="198"/>
  <c r="L35" i="198"/>
  <c r="AB36" i="198"/>
  <c r="AB35" i="198"/>
  <c r="AR36" i="198"/>
  <c r="AR35" i="198"/>
  <c r="BH36" i="198"/>
  <c r="BH35" i="198"/>
  <c r="AB34" i="198"/>
  <c r="AA37" i="198" s="1"/>
  <c r="J56" i="198"/>
  <c r="J55" i="198"/>
  <c r="J54" i="198"/>
  <c r="Z54" i="198"/>
  <c r="Y57" i="198" s="1"/>
  <c r="Z56" i="198"/>
  <c r="Z55" i="198"/>
  <c r="AP56" i="198"/>
  <c r="AP54" i="198"/>
  <c r="AO57" i="198" s="1"/>
  <c r="AP55" i="198"/>
  <c r="BF54" i="198"/>
  <c r="BE57" i="198" s="1"/>
  <c r="BF56" i="198"/>
  <c r="BF55" i="198"/>
  <c r="L54" i="198"/>
  <c r="K57" i="198" s="1"/>
  <c r="R67" i="198"/>
  <c r="Q70" i="198" s="1"/>
  <c r="R34" i="198"/>
  <c r="Q37" i="198" s="1"/>
  <c r="AH34" i="198"/>
  <c r="AG37" i="198" s="1"/>
  <c r="AX34" i="198"/>
  <c r="AW37" i="198" s="1"/>
  <c r="BN34" i="198"/>
  <c r="BM37" i="198" s="1"/>
  <c r="H44" i="198"/>
  <c r="X44" i="198"/>
  <c r="W47" i="198" s="1"/>
  <c r="AN44" i="198"/>
  <c r="AM47" i="198" s="1"/>
  <c r="BD44" i="198"/>
  <c r="BC47" i="198" s="1"/>
  <c r="N54" i="198"/>
  <c r="M57" i="198" s="1"/>
  <c r="AD54" i="198"/>
  <c r="AC57" i="198" s="1"/>
  <c r="AT54" i="198"/>
  <c r="AS57" i="198" s="1"/>
  <c r="BJ54" i="198"/>
  <c r="BI57" i="198" s="1"/>
  <c r="T67" i="198"/>
  <c r="S70" i="198" s="1"/>
  <c r="AJ67" i="198"/>
  <c r="AI70" i="198" s="1"/>
  <c r="AZ67" i="198"/>
  <c r="AY70" i="198" s="1"/>
  <c r="AR54" i="198"/>
  <c r="AQ57" i="198" s="1"/>
  <c r="AB54" i="198"/>
  <c r="AA57" i="198" s="1"/>
  <c r="BH54" i="198"/>
  <c r="BG57" i="198" s="1"/>
  <c r="AX67" i="198"/>
  <c r="AW70" i="198" s="1"/>
  <c r="BN67" i="198"/>
  <c r="BM70" i="198" s="1"/>
  <c r="L55" i="198"/>
  <c r="AB55" i="198"/>
  <c r="AR55" i="198"/>
  <c r="BH55" i="198"/>
  <c r="R68" i="198"/>
  <c r="AH68" i="198"/>
  <c r="AX68" i="198"/>
  <c r="BN68" i="198"/>
  <c r="AH67" i="198"/>
  <c r="AG70" i="198" s="1"/>
  <c r="P21" i="201"/>
  <c r="AV21" i="201"/>
  <c r="CB21" i="201"/>
  <c r="DH21" i="201"/>
  <c r="AZ21" i="201"/>
  <c r="DX47" i="201"/>
  <c r="H21" i="201"/>
  <c r="AN21" i="201"/>
  <c r="BT21" i="201"/>
  <c r="CZ21" i="201"/>
  <c r="CF21" i="201"/>
  <c r="DL21" i="201"/>
  <c r="AJ47" i="201"/>
  <c r="BP47" i="201"/>
  <c r="L47" i="201"/>
  <c r="AR47" i="201"/>
  <c r="BX47" i="201"/>
  <c r="DD47" i="201"/>
  <c r="X41" i="201"/>
  <c r="X40" i="201"/>
  <c r="X39" i="201"/>
  <c r="X133" i="201"/>
  <c r="X148" i="201"/>
  <c r="X146" i="201"/>
  <c r="X145" i="201"/>
  <c r="X144" i="201"/>
  <c r="X143" i="201"/>
  <c r="CJ41" i="201"/>
  <c r="CJ40" i="201"/>
  <c r="CJ39" i="201"/>
  <c r="CJ133" i="201"/>
  <c r="CJ148" i="201"/>
  <c r="CJ146" i="201"/>
  <c r="CJ145" i="201"/>
  <c r="CJ144" i="201"/>
  <c r="CJ143" i="201"/>
  <c r="BL148" i="201"/>
  <c r="BL146" i="201"/>
  <c r="BL145" i="201"/>
  <c r="BL144" i="201"/>
  <c r="BL143" i="201"/>
  <c r="BL133" i="201"/>
  <c r="BL41" i="201"/>
  <c r="BL40" i="201"/>
  <c r="BL39" i="201"/>
  <c r="DX148" i="201"/>
  <c r="DX146" i="201"/>
  <c r="DX145" i="201"/>
  <c r="DX144" i="201"/>
  <c r="DX143" i="201"/>
  <c r="DX133" i="201"/>
  <c r="DX41" i="201"/>
  <c r="DX40" i="201"/>
  <c r="DX39" i="201"/>
  <c r="BP148" i="201"/>
  <c r="BP146" i="201"/>
  <c r="BP145" i="201"/>
  <c r="BP144" i="201"/>
  <c r="BP143" i="201"/>
  <c r="BP41" i="201"/>
  <c r="BP40" i="201"/>
  <c r="BP39" i="201"/>
  <c r="AV133" i="201"/>
  <c r="AN148" i="201"/>
  <c r="AN146" i="201"/>
  <c r="AN145" i="201"/>
  <c r="AN144" i="201"/>
  <c r="AN143" i="201"/>
  <c r="AN133" i="201"/>
  <c r="BT148" i="201"/>
  <c r="BT146" i="201"/>
  <c r="BT145" i="201"/>
  <c r="BT144" i="201"/>
  <c r="BT143" i="201"/>
  <c r="BT133" i="201"/>
  <c r="CZ148" i="201"/>
  <c r="CZ146" i="201"/>
  <c r="CZ145" i="201"/>
  <c r="CZ144" i="201"/>
  <c r="CZ143" i="201"/>
  <c r="CZ133" i="201"/>
  <c r="BD41" i="201"/>
  <c r="BD40" i="201"/>
  <c r="BD39" i="201"/>
  <c r="BD133" i="201"/>
  <c r="BD148" i="201"/>
  <c r="BD146" i="201"/>
  <c r="BD145" i="201"/>
  <c r="BD144" i="201"/>
  <c r="BD143" i="201"/>
  <c r="DP41" i="201"/>
  <c r="DP40" i="201"/>
  <c r="DP39" i="201"/>
  <c r="DP133" i="201"/>
  <c r="DP148" i="201"/>
  <c r="DP146" i="201"/>
  <c r="DP145" i="201"/>
  <c r="DP144" i="201"/>
  <c r="DP143" i="201"/>
  <c r="AV39" i="201"/>
  <c r="DH39" i="201"/>
  <c r="AV40" i="201"/>
  <c r="DH40" i="201"/>
  <c r="AV41" i="201"/>
  <c r="DH41" i="201"/>
  <c r="DH143" i="201"/>
  <c r="AZ144" i="201"/>
  <c r="DL146" i="201"/>
  <c r="BH39" i="201"/>
  <c r="DT39" i="201"/>
  <c r="BH40" i="201"/>
  <c r="DT40" i="201"/>
  <c r="BH41" i="201"/>
  <c r="DT41" i="201"/>
  <c r="DL133" i="201"/>
  <c r="AB143" i="201"/>
  <c r="BH144" i="201"/>
  <c r="CN145" i="201"/>
  <c r="AV146" i="201"/>
  <c r="DT146" i="201"/>
  <c r="AV144" i="201"/>
  <c r="DH145" i="201"/>
  <c r="T41" i="201"/>
  <c r="T40" i="201"/>
  <c r="T39" i="201"/>
  <c r="AZ41" i="201"/>
  <c r="AZ40" i="201"/>
  <c r="AZ39" i="201"/>
  <c r="CF41" i="201"/>
  <c r="CF40" i="201"/>
  <c r="CF39" i="201"/>
  <c r="DL41" i="201"/>
  <c r="DL40" i="201"/>
  <c r="DL39" i="201"/>
  <c r="P133" i="201"/>
  <c r="CB133" i="201"/>
  <c r="BT39" i="201"/>
  <c r="BT40" i="201"/>
  <c r="BT41" i="201"/>
  <c r="BP133" i="201"/>
  <c r="AZ143" i="201"/>
  <c r="CF144" i="201"/>
  <c r="AB145" i="201"/>
  <c r="DL145" i="201"/>
  <c r="BH146" i="201"/>
  <c r="P148" i="201"/>
  <c r="CN148" i="201"/>
  <c r="T21" i="201"/>
  <c r="P39" i="201"/>
  <c r="CB39" i="201"/>
  <c r="P40" i="201"/>
  <c r="CB40" i="201"/>
  <c r="P41" i="201"/>
  <c r="CB41" i="201"/>
  <c r="BH143" i="201"/>
  <c r="P144" i="201"/>
  <c r="CN144" i="201"/>
  <c r="AV145" i="201"/>
  <c r="DT145" i="201"/>
  <c r="CB146" i="201"/>
  <c r="T148" i="201"/>
  <c r="AJ148" i="201"/>
  <c r="AJ146" i="201"/>
  <c r="AJ145" i="201"/>
  <c r="AJ144" i="201"/>
  <c r="AJ143" i="201"/>
  <c r="AJ41" i="201"/>
  <c r="AJ40" i="201"/>
  <c r="AJ39" i="201"/>
  <c r="CV148" i="201"/>
  <c r="CV146" i="201"/>
  <c r="CV145" i="201"/>
  <c r="CV144" i="201"/>
  <c r="CV143" i="201"/>
  <c r="CV41" i="201"/>
  <c r="CV40" i="201"/>
  <c r="CV39" i="201"/>
  <c r="DH133" i="201"/>
  <c r="L148" i="201"/>
  <c r="L146" i="201"/>
  <c r="L145" i="201"/>
  <c r="L144" i="201"/>
  <c r="L143" i="201"/>
  <c r="L41" i="201"/>
  <c r="L40" i="201"/>
  <c r="L39" i="201"/>
  <c r="BX148" i="201"/>
  <c r="BX146" i="201"/>
  <c r="BX145" i="201"/>
  <c r="BX144" i="201"/>
  <c r="BX143" i="201"/>
  <c r="BX41" i="201"/>
  <c r="BX40" i="201"/>
  <c r="BX39" i="201"/>
  <c r="AF148" i="201"/>
  <c r="AF146" i="201"/>
  <c r="AF145" i="201"/>
  <c r="AF144" i="201"/>
  <c r="AF143" i="201"/>
  <c r="CR148" i="201"/>
  <c r="CR146" i="201"/>
  <c r="CR145" i="201"/>
  <c r="CR144" i="201"/>
  <c r="CR143" i="201"/>
  <c r="AB39" i="201"/>
  <c r="CN39" i="201"/>
  <c r="AB40" i="201"/>
  <c r="CN40" i="201"/>
  <c r="AB41" i="201"/>
  <c r="CN41" i="201"/>
  <c r="T133" i="201"/>
  <c r="CF133" i="201"/>
  <c r="CB143" i="201"/>
  <c r="T144" i="201"/>
  <c r="DH144" i="201"/>
  <c r="AZ145" i="201"/>
  <c r="CF146" i="201"/>
  <c r="AB148" i="201"/>
  <c r="DL148" i="201"/>
  <c r="DH146" i="201"/>
  <c r="AV143" i="201"/>
  <c r="AR148" i="201"/>
  <c r="AR146" i="201"/>
  <c r="AR145" i="201"/>
  <c r="AR144" i="201"/>
  <c r="AR143" i="201"/>
  <c r="AR41" i="201"/>
  <c r="AR40" i="201"/>
  <c r="AR39" i="201"/>
  <c r="DD148" i="201"/>
  <c r="DD146" i="201"/>
  <c r="DD145" i="201"/>
  <c r="DD144" i="201"/>
  <c r="DD143" i="201"/>
  <c r="DD41" i="201"/>
  <c r="DD40" i="201"/>
  <c r="DD39" i="201"/>
  <c r="AF39" i="201"/>
  <c r="CR39" i="201"/>
  <c r="AF40" i="201"/>
  <c r="CR40" i="201"/>
  <c r="AF41" i="201"/>
  <c r="CR41" i="201"/>
  <c r="AN47" i="201"/>
  <c r="BT47" i="201"/>
  <c r="CZ47" i="201"/>
  <c r="AF133" i="201"/>
  <c r="CR133" i="201"/>
  <c r="CF143" i="201"/>
  <c r="AB144" i="201"/>
  <c r="DL144" i="201"/>
  <c r="BH145" i="201"/>
  <c r="P146" i="201"/>
  <c r="CN146" i="201"/>
  <c r="AV148" i="201"/>
  <c r="DT148" i="201"/>
  <c r="P47" i="201"/>
  <c r="AV47" i="201"/>
  <c r="CB47" i="201"/>
  <c r="DH47" i="201"/>
  <c r="B191" i="201"/>
  <c r="X21" i="201"/>
  <c r="BD21" i="201"/>
  <c r="CJ21" i="201"/>
  <c r="DP21" i="201"/>
  <c r="BL21" i="201"/>
  <c r="CR21" i="201"/>
  <c r="DX21" i="201"/>
  <c r="CN21" i="201"/>
  <c r="EB83" i="201"/>
  <c r="EB80" i="201"/>
  <c r="AZ47" i="201"/>
  <c r="EB32" i="201"/>
  <c r="EB48" i="201"/>
  <c r="X47" i="201"/>
  <c r="BD47" i="201"/>
  <c r="CJ47" i="201"/>
  <c r="DP47" i="201"/>
  <c r="EB135" i="201"/>
  <c r="EB29" i="201"/>
  <c r="AB21" i="201"/>
  <c r="T47" i="201"/>
  <c r="L21" i="201"/>
  <c r="AR21" i="201"/>
  <c r="BX21" i="201"/>
  <c r="DD21" i="201"/>
  <c r="DT21" i="201"/>
  <c r="EB42" i="201"/>
  <c r="EB188" i="201"/>
  <c r="CF47" i="201"/>
  <c r="AB47" i="201"/>
  <c r="EB94" i="201"/>
  <c r="EB128" i="201"/>
  <c r="EB163" i="201"/>
  <c r="BH21" i="201"/>
  <c r="DL47" i="201"/>
  <c r="EB93" i="201"/>
  <c r="H47" i="201"/>
  <c r="AF21" i="201"/>
  <c r="AM252" i="204" l="1"/>
  <c r="AN252" i="204" s="1"/>
  <c r="AO252" i="204" s="1"/>
  <c r="D252" i="204" s="1"/>
  <c r="AM179" i="204"/>
  <c r="AN179" i="204" s="1"/>
  <c r="AM180" i="204"/>
  <c r="J1" i="214"/>
  <c r="AQ183" i="137"/>
  <c r="D20" i="137"/>
  <c r="AT40" i="137"/>
  <c r="D40" i="137" s="1"/>
  <c r="AT32" i="137"/>
  <c r="D32" i="137" s="1"/>
  <c r="AT24" i="137"/>
  <c r="D24" i="137" s="1"/>
  <c r="AR64" i="137"/>
  <c r="AT62" i="137"/>
  <c r="D62" i="137" s="1"/>
  <c r="AS38" i="137"/>
  <c r="AT38" i="137" s="1"/>
  <c r="D38" i="137" s="1"/>
  <c r="AT56" i="137"/>
  <c r="D56" i="137" s="1"/>
  <c r="AT54" i="137"/>
  <c r="D54" i="137" s="1"/>
  <c r="AS34" i="137"/>
  <c r="AT34" i="137" s="1"/>
  <c r="AT52" i="137"/>
  <c r="D52" i="137" s="1"/>
  <c r="AT48" i="137"/>
  <c r="D48" i="137" s="1"/>
  <c r="AT30" i="137"/>
  <c r="D30" i="137" s="1"/>
  <c r="AT44" i="137"/>
  <c r="D44" i="137" s="1"/>
  <c r="D22" i="137"/>
  <c r="AR63" i="137"/>
  <c r="AQ63" i="137"/>
  <c r="AT63" i="137" s="1"/>
  <c r="AQ60" i="137"/>
  <c r="AS66" i="137"/>
  <c r="AS42" i="137"/>
  <c r="AT67" i="137"/>
  <c r="D67" i="137" s="1"/>
  <c r="AT43" i="137"/>
  <c r="D43" i="137" s="1"/>
  <c r="AS63" i="137"/>
  <c r="AR41" i="137"/>
  <c r="AS59" i="137"/>
  <c r="AT59" i="137" s="1"/>
  <c r="AR61" i="137"/>
  <c r="AR37" i="137"/>
  <c r="AS51" i="137"/>
  <c r="AS55" i="137"/>
  <c r="AQ47" i="137"/>
  <c r="AT58" i="137"/>
  <c r="D58" i="137" s="1"/>
  <c r="AR50" i="137"/>
  <c r="AR57" i="137"/>
  <c r="AR33" i="137"/>
  <c r="AR39" i="137"/>
  <c r="AQ39" i="137"/>
  <c r="AS39" i="137" s="1"/>
  <c r="AR36" i="137"/>
  <c r="AQ36" i="137"/>
  <c r="AQ35" i="137"/>
  <c r="AR53" i="137"/>
  <c r="AR29" i="137"/>
  <c r="AQ31" i="137"/>
  <c r="AQ28" i="137"/>
  <c r="AS26" i="137"/>
  <c r="AT26" i="137" s="1"/>
  <c r="AT27" i="137"/>
  <c r="D27" i="137" s="1"/>
  <c r="AR49" i="137"/>
  <c r="AR25" i="137"/>
  <c r="AQ23" i="137"/>
  <c r="AT46" i="137"/>
  <c r="D46" i="137" s="1"/>
  <c r="AS65" i="137"/>
  <c r="AR45" i="137"/>
  <c r="AR21" i="137"/>
  <c r="AQ19" i="137"/>
  <c r="AR18" i="137"/>
  <c r="H41" i="201"/>
  <c r="EB41" i="201" s="1"/>
  <c r="AF234" i="137"/>
  <c r="AN264" i="204"/>
  <c r="AO264" i="204" s="1"/>
  <c r="D264" i="204" s="1"/>
  <c r="AN280" i="204"/>
  <c r="AO280" i="204" s="1"/>
  <c r="D280" i="204" s="1"/>
  <c r="AN180" i="204"/>
  <c r="AO180" i="204" s="1"/>
  <c r="D180" i="204" s="1"/>
  <c r="AM288" i="204"/>
  <c r="AN288" i="204" s="1"/>
  <c r="AM293" i="204"/>
  <c r="AN293" i="204" s="1"/>
  <c r="AM290" i="204"/>
  <c r="AN290" i="204" s="1"/>
  <c r="AO290" i="204" s="1"/>
  <c r="D290" i="204" s="1"/>
  <c r="AM299" i="204"/>
  <c r="AN299" i="204" s="1"/>
  <c r="AO299" i="204" s="1"/>
  <c r="D299" i="204" s="1"/>
  <c r="AM150" i="204"/>
  <c r="AN150" i="204" s="1"/>
  <c r="AM170" i="204"/>
  <c r="AM292" i="204"/>
  <c r="AN292" i="204" s="1"/>
  <c r="G70" i="198"/>
  <c r="D276" i="204"/>
  <c r="AM263" i="204"/>
  <c r="AN263" i="204" s="1"/>
  <c r="AN251" i="204"/>
  <c r="AL139" i="204"/>
  <c r="AM272" i="204"/>
  <c r="AL296" i="204"/>
  <c r="Y4" i="204"/>
  <c r="H40" i="201" s="1"/>
  <c r="EB40" i="201" s="1"/>
  <c r="AL271" i="204"/>
  <c r="AM271" i="204" s="1"/>
  <c r="AG234" i="137"/>
  <c r="AO179" i="204"/>
  <c r="D179" i="204" s="1"/>
  <c r="AM268" i="204"/>
  <c r="AN268" i="204" s="1"/>
  <c r="AO268" i="204" s="1"/>
  <c r="D268" i="204" s="1"/>
  <c r="AM266" i="204"/>
  <c r="AN266" i="204" s="1"/>
  <c r="AO266" i="204" s="1"/>
  <c r="D266" i="204" s="1"/>
  <c r="Y235" i="204"/>
  <c r="AM168" i="204"/>
  <c r="AM294" i="204"/>
  <c r="AN294" i="204" s="1"/>
  <c r="AL253" i="204"/>
  <c r="AM261" i="204"/>
  <c r="AM262" i="204"/>
  <c r="AN262" i="204" s="1"/>
  <c r="AL277" i="204"/>
  <c r="AM300" i="204"/>
  <c r="AM291" i="204"/>
  <c r="AN291" i="204" s="1"/>
  <c r="AO291" i="204" s="1"/>
  <c r="D291" i="204" s="1"/>
  <c r="AM274" i="204"/>
  <c r="AN274" i="204" s="1"/>
  <c r="AO274" i="204" s="1"/>
  <c r="D274" i="204" s="1"/>
  <c r="AM172" i="204"/>
  <c r="AN172" i="204" s="1"/>
  <c r="AM140" i="204"/>
  <c r="AM143" i="204"/>
  <c r="AN136" i="204"/>
  <c r="AO136" i="204" s="1"/>
  <c r="D136" i="204" s="1"/>
  <c r="AM275" i="204"/>
  <c r="AN275" i="204" s="1"/>
  <c r="AO275" i="204" s="1"/>
  <c r="AL174" i="204"/>
  <c r="AL145" i="204"/>
  <c r="AM260" i="204"/>
  <c r="AN260" i="204" s="1"/>
  <c r="AL142" i="204"/>
  <c r="AM289" i="204"/>
  <c r="AM169" i="204"/>
  <c r="AM284" i="204"/>
  <c r="AN284" i="204" s="1"/>
  <c r="AM158" i="204"/>
  <c r="AN158" i="204" s="1"/>
  <c r="AL152" i="204"/>
  <c r="AM249" i="204"/>
  <c r="AL166" i="204"/>
  <c r="AM166" i="204" s="1"/>
  <c r="BV113" i="132"/>
  <c r="H133" i="201" s="1"/>
  <c r="EB133" i="201" s="1"/>
  <c r="AL146" i="204"/>
  <c r="D135" i="204"/>
  <c r="AM278" i="204"/>
  <c r="AN278" i="204" s="1"/>
  <c r="AM247" i="204"/>
  <c r="AL255" i="204"/>
  <c r="AM255" i="204" s="1"/>
  <c r="AN281" i="204"/>
  <c r="AO281" i="204" s="1"/>
  <c r="D281" i="204" s="1"/>
  <c r="AL279" i="204"/>
  <c r="AM279" i="204" s="1"/>
  <c r="AL164" i="204"/>
  <c r="AM273" i="204"/>
  <c r="AN273" i="204" s="1"/>
  <c r="AM177" i="204"/>
  <c r="AN177" i="204" s="1"/>
  <c r="AO177" i="204" s="1"/>
  <c r="D177" i="204" s="1"/>
  <c r="AO254" i="204"/>
  <c r="D254" i="204" s="1"/>
  <c r="AL173" i="204"/>
  <c r="AM160" i="204"/>
  <c r="AM282" i="204"/>
  <c r="AN282" i="204" s="1"/>
  <c r="AO282" i="204" s="1"/>
  <c r="AL147" i="204"/>
  <c r="AM147" i="204" s="1"/>
  <c r="AM144" i="204"/>
  <c r="AL171" i="204"/>
  <c r="AM171" i="204" s="1"/>
  <c r="AN171" i="204" s="1"/>
  <c r="AL269" i="204"/>
  <c r="AM269" i="204" s="1"/>
  <c r="AL326" i="204"/>
  <c r="AM326" i="204" s="1"/>
  <c r="AN326" i="204" s="1"/>
  <c r="AO326" i="204" s="1"/>
  <c r="AN156" i="204"/>
  <c r="AL161" i="204"/>
  <c r="AL176" i="204"/>
  <c r="AM176" i="204" s="1"/>
  <c r="AM258" i="204"/>
  <c r="AN258" i="204" s="1"/>
  <c r="Z4" i="204"/>
  <c r="Z349" i="204"/>
  <c r="AL285" i="204"/>
  <c r="AN250" i="204"/>
  <c r="AO250" i="204" s="1"/>
  <c r="D250" i="204" s="1"/>
  <c r="AN257" i="204"/>
  <c r="AL163" i="204"/>
  <c r="AL157" i="204"/>
  <c r="AM157" i="204" s="1"/>
  <c r="AM167" i="204"/>
  <c r="AN167" i="204" s="1"/>
  <c r="AL165" i="204"/>
  <c r="AL137" i="204"/>
  <c r="AM137" i="204" s="1"/>
  <c r="AM267" i="204"/>
  <c r="AL259" i="204"/>
  <c r="AL181" i="204"/>
  <c r="AM181" i="204" s="1"/>
  <c r="AO178" i="204"/>
  <c r="D178" i="204" s="1"/>
  <c r="AL153" i="204"/>
  <c r="AM265" i="204"/>
  <c r="AL270" i="204"/>
  <c r="Y349" i="204"/>
  <c r="AN295" i="204"/>
  <c r="AO295" i="204" s="1"/>
  <c r="AL182" i="204"/>
  <c r="AN154" i="204"/>
  <c r="AO154" i="204" s="1"/>
  <c r="D154" i="204" s="1"/>
  <c r="AN283" i="204"/>
  <c r="AO283" i="204" s="1"/>
  <c r="AL159" i="204"/>
  <c r="AM159" i="204" s="1"/>
  <c r="AL149" i="204"/>
  <c r="AM149" i="204" s="1"/>
  <c r="AM133" i="204"/>
  <c r="AN133" i="204" s="1"/>
  <c r="AO133" i="204" s="1"/>
  <c r="AL141" i="204"/>
  <c r="AM141" i="204" s="1"/>
  <c r="AL286" i="204"/>
  <c r="AL287" i="204"/>
  <c r="AM138" i="204"/>
  <c r="AN138" i="204" s="1"/>
  <c r="AL175" i="204"/>
  <c r="AL148" i="204"/>
  <c r="AM148" i="204" s="1"/>
  <c r="AL256" i="204"/>
  <c r="AL151" i="204"/>
  <c r="AM151" i="204" s="1"/>
  <c r="AL155" i="204"/>
  <c r="AM162" i="204"/>
  <c r="AN162" i="204" s="1"/>
  <c r="F67" i="198"/>
  <c r="E70" i="198" s="1"/>
  <c r="G47" i="198"/>
  <c r="BV214" i="132"/>
  <c r="BQ215" i="132"/>
  <c r="H55" i="198"/>
  <c r="H56" i="198"/>
  <c r="G57" i="198" s="1"/>
  <c r="I47" i="198"/>
  <c r="H34" i="198"/>
  <c r="H36" i="198"/>
  <c r="H35" i="198"/>
  <c r="F44" i="198"/>
  <c r="F34" i="198"/>
  <c r="F35" i="198"/>
  <c r="F45" i="198"/>
  <c r="BP66" i="198"/>
  <c r="BR66" i="198" s="1"/>
  <c r="J67" i="198"/>
  <c r="J69" i="198"/>
  <c r="J68" i="198"/>
  <c r="BP53" i="198"/>
  <c r="BR53" i="198" s="1"/>
  <c r="F55" i="198"/>
  <c r="F54" i="198"/>
  <c r="BP33" i="198"/>
  <c r="BR33" i="198" s="1"/>
  <c r="F46" i="198"/>
  <c r="F69" i="198"/>
  <c r="F36" i="198"/>
  <c r="AR69" i="137"/>
  <c r="AL19" i="204"/>
  <c r="I57" i="198"/>
  <c r="I37" i="198"/>
  <c r="AF120" i="137"/>
  <c r="AG120" i="137"/>
  <c r="AN248" i="204"/>
  <c r="AO248" i="204" s="1"/>
  <c r="D248" i="204" s="1"/>
  <c r="AM134" i="204"/>
  <c r="AN134" i="204" s="1"/>
  <c r="AM102" i="204"/>
  <c r="AN102" i="204" s="1"/>
  <c r="AN85" i="204"/>
  <c r="AO85" i="204" s="1"/>
  <c r="D85" i="204" s="1"/>
  <c r="AM89" i="204"/>
  <c r="AN89" i="204" s="1"/>
  <c r="AO89" i="204" s="1"/>
  <c r="AL36" i="204"/>
  <c r="AM32" i="204"/>
  <c r="AN32" i="204" s="1"/>
  <c r="AO32" i="204" s="1"/>
  <c r="AM30" i="204"/>
  <c r="AN30" i="204" s="1"/>
  <c r="AM58" i="204"/>
  <c r="AN58" i="204" s="1"/>
  <c r="AN62" i="204"/>
  <c r="AO62" i="204" s="1"/>
  <c r="D62" i="204" s="1"/>
  <c r="AM31" i="204"/>
  <c r="AN31" i="204" s="1"/>
  <c r="AL45" i="204"/>
  <c r="AN47" i="204"/>
  <c r="AO47" i="204" s="1"/>
  <c r="D47" i="204" s="1"/>
  <c r="AN46" i="204"/>
  <c r="AM67" i="204"/>
  <c r="AO54" i="204"/>
  <c r="D54" i="204" s="1"/>
  <c r="AM39" i="204"/>
  <c r="AM38" i="204"/>
  <c r="AN38" i="204" s="1"/>
  <c r="AL21" i="204"/>
  <c r="AM21" i="204" s="1"/>
  <c r="AN21" i="204" s="1"/>
  <c r="AL37" i="204"/>
  <c r="AL33" i="204"/>
  <c r="AM33" i="204" s="1"/>
  <c r="AL51" i="204"/>
  <c r="AM51" i="204" s="1"/>
  <c r="AN51" i="204" s="1"/>
  <c r="AL60" i="204"/>
  <c r="AM25" i="204"/>
  <c r="AN25" i="204" s="1"/>
  <c r="AM59" i="204"/>
  <c r="AN59" i="204" s="1"/>
  <c r="AM22" i="204"/>
  <c r="AL61" i="204"/>
  <c r="AL41" i="204"/>
  <c r="AN63" i="204"/>
  <c r="AL24" i="204"/>
  <c r="AM24" i="204" s="1"/>
  <c r="AN24" i="204" s="1"/>
  <c r="AO24" i="204" s="1"/>
  <c r="AL29" i="204"/>
  <c r="AM43" i="204"/>
  <c r="AN43" i="204" s="1"/>
  <c r="AL34" i="204"/>
  <c r="AM44" i="204"/>
  <c r="AN44" i="204" s="1"/>
  <c r="AM68" i="204"/>
  <c r="AN68" i="204" s="1"/>
  <c r="AL52" i="204"/>
  <c r="AL55" i="204"/>
  <c r="AL26" i="204"/>
  <c r="AL65" i="204"/>
  <c r="AM65" i="204" s="1"/>
  <c r="AL42" i="204"/>
  <c r="AO35" i="204"/>
  <c r="D35" i="204" s="1"/>
  <c r="AL20" i="204"/>
  <c r="AL66" i="204"/>
  <c r="AM66" i="204" s="1"/>
  <c r="AM50" i="204"/>
  <c r="AN50" i="204" s="1"/>
  <c r="AM28" i="204"/>
  <c r="AL53" i="204"/>
  <c r="AL48" i="204"/>
  <c r="AM40" i="204"/>
  <c r="AN40" i="204" s="1"/>
  <c r="AO40" i="204" s="1"/>
  <c r="AL57" i="204"/>
  <c r="AM57" i="204" s="1"/>
  <c r="AN57" i="204" s="1"/>
  <c r="AM49" i="204"/>
  <c r="AN49" i="204" s="1"/>
  <c r="AM64" i="204"/>
  <c r="AL23" i="204"/>
  <c r="AM56" i="204"/>
  <c r="BP64" i="198"/>
  <c r="BR64" i="198" s="1"/>
  <c r="BP63" i="198"/>
  <c r="BR63" i="198" s="1"/>
  <c r="BP62" i="198"/>
  <c r="BP10" i="198"/>
  <c r="BR10" i="198" s="1"/>
  <c r="BP41" i="198"/>
  <c r="BP50" i="198"/>
  <c r="BP31" i="198"/>
  <c r="BR31" i="198" s="1"/>
  <c r="BP32" i="198"/>
  <c r="BR32" i="198" s="1"/>
  <c r="BP16" i="198"/>
  <c r="BR16" i="198" s="1"/>
  <c r="BP39" i="198"/>
  <c r="BP11" i="198"/>
  <c r="BR11" i="198" s="1"/>
  <c r="AQ232" i="137"/>
  <c r="AQ184" i="137"/>
  <c r="D118" i="137"/>
  <c r="AS70" i="137"/>
  <c r="AT70" i="137" s="1"/>
  <c r="AM345" i="204"/>
  <c r="AN345" i="204" s="1"/>
  <c r="AM338" i="204"/>
  <c r="AN338" i="204" s="1"/>
  <c r="AO338" i="204" s="1"/>
  <c r="D338" i="204" s="1"/>
  <c r="AM335" i="204"/>
  <c r="AN335" i="204" s="1"/>
  <c r="AM313" i="204"/>
  <c r="AN313" i="204" s="1"/>
  <c r="AO313" i="204" s="1"/>
  <c r="AM334" i="204"/>
  <c r="AN334" i="204" s="1"/>
  <c r="AM321" i="204"/>
  <c r="AN321" i="204" s="1"/>
  <c r="AN302" i="204"/>
  <c r="AO302" i="204" s="1"/>
  <c r="D302" i="204" s="1"/>
  <c r="AM339" i="204"/>
  <c r="AN339" i="204" s="1"/>
  <c r="AM346" i="204"/>
  <c r="AN346" i="204" s="1"/>
  <c r="AM331" i="204"/>
  <c r="AN331" i="204" s="1"/>
  <c r="AO331" i="204" s="1"/>
  <c r="AO305" i="204"/>
  <c r="D305" i="204" s="1"/>
  <c r="AM308" i="204"/>
  <c r="AN308" i="204" s="1"/>
  <c r="AM325" i="204"/>
  <c r="AN325" i="204" s="1"/>
  <c r="AO325" i="204" s="1"/>
  <c r="AM317" i="204"/>
  <c r="AM344" i="204"/>
  <c r="AN344" i="204" s="1"/>
  <c r="AL330" i="204"/>
  <c r="AM330" i="204" s="1"/>
  <c r="AN330" i="204" s="1"/>
  <c r="AL340" i="204"/>
  <c r="AL320" i="204"/>
  <c r="AM329" i="204"/>
  <c r="AN329" i="204" s="1"/>
  <c r="AM322" i="204"/>
  <c r="AM341" i="204"/>
  <c r="AN341" i="204" s="1"/>
  <c r="AM333" i="204"/>
  <c r="AN333" i="204" s="1"/>
  <c r="AO333" i="204" s="1"/>
  <c r="D333" i="204" s="1"/>
  <c r="AM336" i="204"/>
  <c r="AN336" i="204" s="1"/>
  <c r="AO336" i="204" s="1"/>
  <c r="AL304" i="204"/>
  <c r="AM304" i="204" s="1"/>
  <c r="AN304" i="204" s="1"/>
  <c r="AL343" i="204"/>
  <c r="AM342" i="204"/>
  <c r="AL332" i="204"/>
  <c r="AM332" i="204" s="1"/>
  <c r="AL315" i="204"/>
  <c r="AL318" i="204"/>
  <c r="AL319" i="204"/>
  <c r="AM319" i="204" s="1"/>
  <c r="AN319" i="204" s="1"/>
  <c r="AN303" i="204"/>
  <c r="AO303" i="204" s="1"/>
  <c r="D303" i="204" s="1"/>
  <c r="AL328" i="204"/>
  <c r="AL312" i="204"/>
  <c r="AM312" i="204" s="1"/>
  <c r="AO301" i="204"/>
  <c r="D301" i="204" s="1"/>
  <c r="AN306" i="204"/>
  <c r="AO306" i="204" s="1"/>
  <c r="AM309" i="204"/>
  <c r="AM347" i="204"/>
  <c r="AN347" i="204" s="1"/>
  <c r="AO298" i="204"/>
  <c r="D298" i="204" s="1"/>
  <c r="AL310" i="204"/>
  <c r="AM310" i="204" s="1"/>
  <c r="AM337" i="204"/>
  <c r="AM327" i="204"/>
  <c r="AN327" i="204" s="1"/>
  <c r="AM311" i="204"/>
  <c r="AL324" i="204"/>
  <c r="AM324" i="204" s="1"/>
  <c r="AL316" i="204"/>
  <c r="AM316" i="204" s="1"/>
  <c r="AN314" i="204"/>
  <c r="AO314" i="204" s="1"/>
  <c r="D314" i="204" s="1"/>
  <c r="AL323" i="204"/>
  <c r="AM307" i="204"/>
  <c r="AN307" i="204" s="1"/>
  <c r="AM222" i="204"/>
  <c r="AN222" i="204" s="1"/>
  <c r="AM201" i="204"/>
  <c r="AN201" i="204" s="1"/>
  <c r="AO201" i="204" s="1"/>
  <c r="AM219" i="204"/>
  <c r="AN219" i="204" s="1"/>
  <c r="AN218" i="204"/>
  <c r="AO218" i="204" s="1"/>
  <c r="AL191" i="204"/>
  <c r="AM191" i="204" s="1"/>
  <c r="AN191" i="204" s="1"/>
  <c r="AM225" i="204"/>
  <c r="AN225" i="204" s="1"/>
  <c r="AO225" i="204" s="1"/>
  <c r="AL193" i="204"/>
  <c r="AM193" i="204" s="1"/>
  <c r="AN228" i="204"/>
  <c r="AO228" i="204" s="1"/>
  <c r="D228" i="204" s="1"/>
  <c r="AN213" i="204"/>
  <c r="AO213" i="204" s="1"/>
  <c r="D213" i="204" s="1"/>
  <c r="AN210" i="204"/>
  <c r="AO210" i="204" s="1"/>
  <c r="AM227" i="204"/>
  <c r="AN227" i="204" s="1"/>
  <c r="AN203" i="204"/>
  <c r="AO203" i="204" s="1"/>
  <c r="D203" i="204" s="1"/>
  <c r="AM232" i="204"/>
  <c r="AL209" i="204"/>
  <c r="AM209" i="204" s="1"/>
  <c r="AN209" i="204" s="1"/>
  <c r="AM207" i="204"/>
  <c r="AM217" i="204"/>
  <c r="AM199" i="204"/>
  <c r="AN199" i="204" s="1"/>
  <c r="AO199" i="204" s="1"/>
  <c r="AL208" i="204"/>
  <c r="AM208" i="204" s="1"/>
  <c r="AM231" i="204"/>
  <c r="AN231" i="204" s="1"/>
  <c r="AL230" i="204"/>
  <c r="AM230" i="204" s="1"/>
  <c r="AM204" i="204"/>
  <c r="AM202" i="204"/>
  <c r="AN202" i="204" s="1"/>
  <c r="AM195" i="204"/>
  <c r="AN195" i="204" s="1"/>
  <c r="AN233" i="204"/>
  <c r="AL206" i="204"/>
  <c r="AM226" i="204"/>
  <c r="AM216" i="204"/>
  <c r="AM194" i="204"/>
  <c r="AL196" i="204"/>
  <c r="AM211" i="204"/>
  <c r="AN211" i="204" s="1"/>
  <c r="AO186" i="204"/>
  <c r="D186" i="204" s="1"/>
  <c r="AM192" i="204"/>
  <c r="AN192" i="204" s="1"/>
  <c r="AN212" i="204"/>
  <c r="AO212" i="204" s="1"/>
  <c r="D212" i="204" s="1"/>
  <c r="AL220" i="204"/>
  <c r="AL197" i="204"/>
  <c r="AL224" i="204"/>
  <c r="AM205" i="204"/>
  <c r="AN205" i="204" s="1"/>
  <c r="AO205" i="204" s="1"/>
  <c r="AL198" i="204"/>
  <c r="AM198" i="204" s="1"/>
  <c r="AM214" i="204"/>
  <c r="AN214" i="204" s="1"/>
  <c r="AO214" i="204" s="1"/>
  <c r="AL221" i="204"/>
  <c r="AM188" i="204"/>
  <c r="AN188" i="204" s="1"/>
  <c r="AO188" i="204" s="1"/>
  <c r="AL229" i="204"/>
  <c r="AL200" i="204"/>
  <c r="AM200" i="204" s="1"/>
  <c r="AL190" i="204"/>
  <c r="AM190" i="204" s="1"/>
  <c r="AN215" i="204"/>
  <c r="AO215" i="204" s="1"/>
  <c r="D215" i="204" s="1"/>
  <c r="AM187" i="204"/>
  <c r="AL223" i="204"/>
  <c r="AL189" i="204"/>
  <c r="AM185" i="204"/>
  <c r="AN185" i="204" s="1"/>
  <c r="AL184" i="204"/>
  <c r="AM101" i="204"/>
  <c r="AL75" i="204"/>
  <c r="AM75" i="204" s="1"/>
  <c r="AO94" i="204"/>
  <c r="D94" i="204" s="1"/>
  <c r="AM76" i="204"/>
  <c r="AL106" i="204"/>
  <c r="AM100" i="204"/>
  <c r="AN100" i="204" s="1"/>
  <c r="AO100" i="204" s="1"/>
  <c r="AN91" i="204"/>
  <c r="AO91" i="204" s="1"/>
  <c r="D91" i="204" s="1"/>
  <c r="D118" i="204"/>
  <c r="AN95" i="204"/>
  <c r="AO95" i="204" s="1"/>
  <c r="AM105" i="204"/>
  <c r="AN105" i="204" s="1"/>
  <c r="AM96" i="204"/>
  <c r="AN90" i="204"/>
  <c r="AO90" i="204" s="1"/>
  <c r="AM117" i="204"/>
  <c r="AN117" i="204" s="1"/>
  <c r="AL77" i="204"/>
  <c r="AM116" i="204"/>
  <c r="AN78" i="204"/>
  <c r="AO78" i="204" s="1"/>
  <c r="AM114" i="204"/>
  <c r="AN114" i="204" s="1"/>
  <c r="AM110" i="204"/>
  <c r="AN110" i="204" s="1"/>
  <c r="AL113" i="204"/>
  <c r="AM113" i="204" s="1"/>
  <c r="AN113" i="204" s="1"/>
  <c r="AM112" i="204"/>
  <c r="AN112" i="204" s="1"/>
  <c r="AN86" i="204"/>
  <c r="AO86" i="204" s="1"/>
  <c r="AM108" i="204"/>
  <c r="AN108" i="204" s="1"/>
  <c r="AL119" i="204"/>
  <c r="AM119" i="204" s="1"/>
  <c r="AL72" i="204"/>
  <c r="AN83" i="204"/>
  <c r="AM97" i="204"/>
  <c r="AN97" i="204" s="1"/>
  <c r="AM98" i="204"/>
  <c r="AN98" i="204" s="1"/>
  <c r="AO98" i="204" s="1"/>
  <c r="D98" i="204" s="1"/>
  <c r="AN84" i="204"/>
  <c r="AO84" i="204" s="1"/>
  <c r="AM74" i="204"/>
  <c r="AN74" i="204" s="1"/>
  <c r="AN109" i="204"/>
  <c r="Z121" i="204"/>
  <c r="Z5" i="204"/>
  <c r="AM93" i="204"/>
  <c r="AN93" i="204" s="1"/>
  <c r="AM88" i="204"/>
  <c r="AN88" i="204" s="1"/>
  <c r="AL111" i="204"/>
  <c r="AM111" i="204" s="1"/>
  <c r="AM104" i="204"/>
  <c r="AN104" i="204" s="1"/>
  <c r="AL81" i="204"/>
  <c r="AM81" i="204" s="1"/>
  <c r="AN73" i="204"/>
  <c r="AO73" i="204" s="1"/>
  <c r="D73" i="204" s="1"/>
  <c r="AL107" i="204"/>
  <c r="AM107" i="204" s="1"/>
  <c r="AL103" i="204"/>
  <c r="AL87" i="204"/>
  <c r="AL92" i="204"/>
  <c r="AM92" i="204" s="1"/>
  <c r="AL82" i="204"/>
  <c r="AL99" i="204"/>
  <c r="AM99" i="204" s="1"/>
  <c r="AM80" i="204"/>
  <c r="AN80" i="204" s="1"/>
  <c r="AO80" i="204" s="1"/>
  <c r="AL115" i="204"/>
  <c r="AL79" i="204"/>
  <c r="AM79" i="204" s="1"/>
  <c r="Y121" i="204"/>
  <c r="Y5" i="204"/>
  <c r="Y6" i="204" s="1"/>
  <c r="AM71" i="204"/>
  <c r="AN70" i="204"/>
  <c r="AO70" i="204" s="1"/>
  <c r="BP40" i="198"/>
  <c r="BP30" i="198"/>
  <c r="BR30" i="198" s="1"/>
  <c r="BP51" i="198"/>
  <c r="BP49" i="198"/>
  <c r="CB142" i="201"/>
  <c r="AF142" i="201"/>
  <c r="BX38" i="201"/>
  <c r="BX37" i="201" s="1"/>
  <c r="L38" i="201"/>
  <c r="L37" i="201" s="1"/>
  <c r="CN142" i="201"/>
  <c r="CJ38" i="201"/>
  <c r="CJ37" i="201" s="1"/>
  <c r="CF38" i="201"/>
  <c r="CF37" i="201" s="1"/>
  <c r="CZ38" i="201"/>
  <c r="CZ37" i="201" s="1"/>
  <c r="AN38" i="201"/>
  <c r="AN37" i="201" s="1"/>
  <c r="DP142" i="201"/>
  <c r="T142" i="201"/>
  <c r="DT142" i="201"/>
  <c r="CZ142" i="201"/>
  <c r="EB122" i="201"/>
  <c r="DL142" i="201"/>
  <c r="CF142" i="201"/>
  <c r="BX142" i="201"/>
  <c r="P142" i="201"/>
  <c r="BL142" i="201"/>
  <c r="X142" i="201"/>
  <c r="BP38" i="201"/>
  <c r="BP37" i="201" s="1"/>
  <c r="BD38" i="201"/>
  <c r="BD37" i="201" s="1"/>
  <c r="AB38" i="201"/>
  <c r="AB37" i="201" s="1"/>
  <c r="CB38" i="201"/>
  <c r="CB37" i="201" s="1"/>
  <c r="AJ38" i="201"/>
  <c r="AJ37" i="201" s="1"/>
  <c r="DH38" i="201"/>
  <c r="DH37" i="201" s="1"/>
  <c r="CN38" i="201"/>
  <c r="CN37" i="201" s="1"/>
  <c r="DL38" i="201"/>
  <c r="DL37" i="201" s="1"/>
  <c r="DX142" i="201"/>
  <c r="CJ142" i="201"/>
  <c r="DD142" i="201"/>
  <c r="AR142" i="201"/>
  <c r="CR142" i="201"/>
  <c r="CV38" i="201"/>
  <c r="CV37" i="201" s="1"/>
  <c r="BH142" i="201"/>
  <c r="P38" i="201"/>
  <c r="P37" i="201" s="1"/>
  <c r="AZ142" i="201"/>
  <c r="BT38" i="201"/>
  <c r="BT37" i="201" s="1"/>
  <c r="T38" i="201"/>
  <c r="T37" i="201" s="1"/>
  <c r="AV38" i="201"/>
  <c r="AV37" i="201" s="1"/>
  <c r="DP38" i="201"/>
  <c r="DP37" i="201" s="1"/>
  <c r="X38" i="201"/>
  <c r="X37" i="201" s="1"/>
  <c r="EB143" i="201"/>
  <c r="L142" i="201"/>
  <c r="DH142" i="201"/>
  <c r="AN142" i="201"/>
  <c r="CR38" i="201"/>
  <c r="CR37" i="201" s="1"/>
  <c r="EB145" i="201"/>
  <c r="CV142" i="201"/>
  <c r="DT38" i="201"/>
  <c r="DT37" i="201" s="1"/>
  <c r="BD142" i="201"/>
  <c r="DX38" i="201"/>
  <c r="DX37" i="201" s="1"/>
  <c r="EB39" i="201"/>
  <c r="EB144" i="201"/>
  <c r="AB142" i="201"/>
  <c r="AF38" i="201"/>
  <c r="AF37" i="201" s="1"/>
  <c r="EB146" i="201"/>
  <c r="AJ142" i="201"/>
  <c r="BH38" i="201"/>
  <c r="BH37" i="201" s="1"/>
  <c r="BT142" i="201"/>
  <c r="DD38" i="201"/>
  <c r="DD37" i="201" s="1"/>
  <c r="AR38" i="201"/>
  <c r="AR37" i="201" s="1"/>
  <c r="AV142" i="201"/>
  <c r="EB148" i="201"/>
  <c r="AZ38" i="201"/>
  <c r="AZ37" i="201" s="1"/>
  <c r="BP142" i="201"/>
  <c r="BL38" i="201"/>
  <c r="BL37" i="201" s="1"/>
  <c r="EB47" i="201"/>
  <c r="EB21" i="201"/>
  <c r="AG6" i="137" l="1"/>
  <c r="AR183" i="137"/>
  <c r="AS183" i="137" s="1"/>
  <c r="AT21" i="137"/>
  <c r="AT64" i="137"/>
  <c r="AS25" i="137"/>
  <c r="AT25" i="137" s="1"/>
  <c r="AS64" i="137"/>
  <c r="AS49" i="137"/>
  <c r="AT65" i="137"/>
  <c r="D65" i="137" s="1"/>
  <c r="AS31" i="137"/>
  <c r="AR35" i="137"/>
  <c r="AS35" i="137" s="1"/>
  <c r="AS21" i="137"/>
  <c r="AS53" i="137"/>
  <c r="AT53" i="137" s="1"/>
  <c r="AS45" i="137"/>
  <c r="AT45" i="137" s="1"/>
  <c r="AR47" i="137"/>
  <c r="AT47" i="137"/>
  <c r="AS41" i="137"/>
  <c r="AT41" i="137" s="1"/>
  <c r="AS36" i="137"/>
  <c r="AT36" i="137" s="1"/>
  <c r="D36" i="137" s="1"/>
  <c r="D26" i="137"/>
  <c r="D34" i="137"/>
  <c r="AT51" i="137"/>
  <c r="D51" i="137" s="1"/>
  <c r="AS28" i="137"/>
  <c r="AS37" i="137"/>
  <c r="AT37" i="137" s="1"/>
  <c r="AT42" i="137"/>
  <c r="D42" i="137" s="1"/>
  <c r="AS50" i="137"/>
  <c r="AT50" i="137" s="1"/>
  <c r="D50" i="137" s="1"/>
  <c r="AR28" i="137"/>
  <c r="AT28" i="137" s="1"/>
  <c r="AS61" i="137"/>
  <c r="AT66" i="137"/>
  <c r="D66" i="137" s="1"/>
  <c r="AS33" i="137"/>
  <c r="AT33" i="137" s="1"/>
  <c r="AT39" i="137"/>
  <c r="D39" i="137" s="1"/>
  <c r="AR23" i="137"/>
  <c r="AR31" i="137"/>
  <c r="AT31" i="137" s="1"/>
  <c r="AS57" i="137"/>
  <c r="AR60" i="137"/>
  <c r="AT49" i="137"/>
  <c r="AT57" i="137"/>
  <c r="AT55" i="137"/>
  <c r="D55" i="137" s="1"/>
  <c r="AS29" i="137"/>
  <c r="AT29" i="137" s="1"/>
  <c r="AS47" i="137"/>
  <c r="D59" i="137"/>
  <c r="D63" i="137"/>
  <c r="AS23" i="137"/>
  <c r="AT23" i="137" s="1"/>
  <c r="AR19" i="137"/>
  <c r="AS18" i="137"/>
  <c r="H38" i="201"/>
  <c r="H37" i="201" s="1"/>
  <c r="H162" i="201" s="1"/>
  <c r="AF6" i="137"/>
  <c r="AO288" i="204"/>
  <c r="D288" i="204" s="1"/>
  <c r="AO150" i="204"/>
  <c r="D150" i="204" s="1"/>
  <c r="AO192" i="204"/>
  <c r="D192" i="204" s="1"/>
  <c r="AO263" i="204"/>
  <c r="D263" i="204" s="1"/>
  <c r="Z6" i="204"/>
  <c r="BV215" i="132"/>
  <c r="AO293" i="204"/>
  <c r="D293" i="204" s="1"/>
  <c r="AO260" i="204"/>
  <c r="D260" i="204" s="1"/>
  <c r="AO138" i="204"/>
  <c r="D138" i="204" s="1"/>
  <c r="AN272" i="204"/>
  <c r="AO272" i="204" s="1"/>
  <c r="AM139" i="204"/>
  <c r="AN139" i="204" s="1"/>
  <c r="AO251" i="204"/>
  <c r="D251" i="204" s="1"/>
  <c r="AN149" i="204"/>
  <c r="AO149" i="204" s="1"/>
  <c r="AN140" i="204"/>
  <c r="AO140" i="204" s="1"/>
  <c r="AN271" i="204"/>
  <c r="AO271" i="204" s="1"/>
  <c r="D271" i="204" s="1"/>
  <c r="AN170" i="204"/>
  <c r="AO170" i="204" s="1"/>
  <c r="D170" i="204" s="1"/>
  <c r="AO171" i="204"/>
  <c r="D171" i="204" s="1"/>
  <c r="AN137" i="204"/>
  <c r="AO137" i="204" s="1"/>
  <c r="D137" i="204" s="1"/>
  <c r="AO162" i="204"/>
  <c r="D162" i="204" s="1"/>
  <c r="D295" i="204"/>
  <c r="AO284" i="204"/>
  <c r="D284" i="204" s="1"/>
  <c r="AN168" i="204"/>
  <c r="AO168" i="204" s="1"/>
  <c r="D168" i="204" s="1"/>
  <c r="AO334" i="204"/>
  <c r="D334" i="204" s="1"/>
  <c r="AN300" i="204"/>
  <c r="AO300" i="204" s="1"/>
  <c r="D300" i="204" s="1"/>
  <c r="D283" i="204"/>
  <c r="AO257" i="204"/>
  <c r="D257" i="204" s="1"/>
  <c r="AM296" i="204"/>
  <c r="AN296" i="204" s="1"/>
  <c r="AO262" i="204"/>
  <c r="D262" i="204" s="1"/>
  <c r="AN181" i="204"/>
  <c r="AO181" i="204" s="1"/>
  <c r="AM163" i="204"/>
  <c r="AM286" i="204"/>
  <c r="AO156" i="204"/>
  <c r="D156" i="204" s="1"/>
  <c r="AN261" i="204"/>
  <c r="AN310" i="204"/>
  <c r="AO310" i="204" s="1"/>
  <c r="AN143" i="204"/>
  <c r="AO143" i="204" s="1"/>
  <c r="D143" i="204" s="1"/>
  <c r="AM153" i="204"/>
  <c r="AN153" i="204" s="1"/>
  <c r="AN148" i="204"/>
  <c r="AO148" i="204" s="1"/>
  <c r="AO258" i="204"/>
  <c r="D258" i="204" s="1"/>
  <c r="AN267" i="204"/>
  <c r="AO267" i="204" s="1"/>
  <c r="AO278" i="204"/>
  <c r="D278" i="204" s="1"/>
  <c r="AM256" i="204"/>
  <c r="AN256" i="204" s="1"/>
  <c r="AO292" i="204"/>
  <c r="D292" i="204" s="1"/>
  <c r="D133" i="204"/>
  <c r="AN169" i="204"/>
  <c r="AN279" i="204"/>
  <c r="AO279" i="204" s="1"/>
  <c r="AO167" i="204"/>
  <c r="D167" i="204" s="1"/>
  <c r="AM152" i="204"/>
  <c r="AM146" i="204"/>
  <c r="AN146" i="204" s="1"/>
  <c r="AN160" i="204"/>
  <c r="AO160" i="204" s="1"/>
  <c r="D282" i="204"/>
  <c r="AM173" i="204"/>
  <c r="AN173" i="204" s="1"/>
  <c r="AM165" i="204"/>
  <c r="AN165" i="204" s="1"/>
  <c r="AM142" i="204"/>
  <c r="AN265" i="204"/>
  <c r="AO265" i="204" s="1"/>
  <c r="D265" i="204" s="1"/>
  <c r="AN147" i="204"/>
  <c r="AO147" i="204" s="1"/>
  <c r="AN159" i="204"/>
  <c r="AN176" i="204"/>
  <c r="AN316" i="204"/>
  <c r="AO316" i="204" s="1"/>
  <c r="D316" i="204" s="1"/>
  <c r="AM36" i="204"/>
  <c r="AM182" i="204"/>
  <c r="AO294" i="204"/>
  <c r="D294" i="204" s="1"/>
  <c r="AO273" i="204"/>
  <c r="D273" i="204" s="1"/>
  <c r="AN141" i="204"/>
  <c r="AO141" i="204" s="1"/>
  <c r="AM174" i="204"/>
  <c r="AN174" i="204" s="1"/>
  <c r="AN289" i="204"/>
  <c r="AO289" i="204" s="1"/>
  <c r="AO158" i="204"/>
  <c r="D158" i="204" s="1"/>
  <c r="AM253" i="204"/>
  <c r="D275" i="204"/>
  <c r="AM164" i="204"/>
  <c r="AN164" i="204" s="1"/>
  <c r="AN255" i="204"/>
  <c r="AM161" i="204"/>
  <c r="AN161" i="204" s="1"/>
  <c r="AN249" i="204"/>
  <c r="AO249" i="204" s="1"/>
  <c r="AO172" i="204"/>
  <c r="D172" i="204" s="1"/>
  <c r="AO30" i="204"/>
  <c r="D30" i="204" s="1"/>
  <c r="AN151" i="204"/>
  <c r="AO151" i="204" s="1"/>
  <c r="AM175" i="204"/>
  <c r="AN175" i="204" s="1"/>
  <c r="AM145" i="204"/>
  <c r="AN145" i="204" s="1"/>
  <c r="AM259" i="204"/>
  <c r="AN259" i="204" s="1"/>
  <c r="AN247" i="204"/>
  <c r="AO247" i="204" s="1"/>
  <c r="D247" i="204" s="1"/>
  <c r="AN144" i="204"/>
  <c r="D331" i="204"/>
  <c r="AM55" i="204"/>
  <c r="AN55" i="204" s="1"/>
  <c r="AO55" i="204" s="1"/>
  <c r="D55" i="204" s="1"/>
  <c r="AM155" i="204"/>
  <c r="AN269" i="204"/>
  <c r="AO269" i="204" s="1"/>
  <c r="AM270" i="204"/>
  <c r="AN270" i="204" s="1"/>
  <c r="AO270" i="204" s="1"/>
  <c r="AN157" i="204"/>
  <c r="AM285" i="204"/>
  <c r="AN285" i="204" s="1"/>
  <c r="AM287" i="204"/>
  <c r="AN166" i="204"/>
  <c r="AO166" i="204" s="1"/>
  <c r="AM277" i="204"/>
  <c r="AN277" i="204" s="1"/>
  <c r="E57" i="198"/>
  <c r="I70" i="198"/>
  <c r="G37" i="198"/>
  <c r="E47" i="198"/>
  <c r="E37" i="198"/>
  <c r="AS69" i="137"/>
  <c r="AT69" i="137" s="1"/>
  <c r="D69" i="137" s="1"/>
  <c r="AM19" i="204"/>
  <c r="AN19" i="204" s="1"/>
  <c r="BP69" i="198"/>
  <c r="BP68" i="198"/>
  <c r="BR62" i="198"/>
  <c r="BR67" i="198" s="1"/>
  <c r="BU67" i="198"/>
  <c r="BV67" i="198" s="1"/>
  <c r="BP67" i="198" s="1"/>
  <c r="BR51" i="198"/>
  <c r="BR56" i="198" s="1"/>
  <c r="BP56" i="198"/>
  <c r="BR50" i="198"/>
  <c r="BR55" i="198" s="1"/>
  <c r="BP55" i="198"/>
  <c r="BR49" i="198"/>
  <c r="BR54" i="198" s="1"/>
  <c r="BU54" i="198"/>
  <c r="BR41" i="198"/>
  <c r="BR46" i="198" s="1"/>
  <c r="BP46" i="198"/>
  <c r="BR40" i="198"/>
  <c r="BR45" i="198" s="1"/>
  <c r="BP45" i="198"/>
  <c r="BR39" i="198"/>
  <c r="BR44" i="198" s="1"/>
  <c r="BU44" i="198"/>
  <c r="BP36" i="198"/>
  <c r="BP35" i="198"/>
  <c r="BU34" i="198"/>
  <c r="BV34" i="198" s="1"/>
  <c r="AO134" i="204"/>
  <c r="D134" i="204" s="1"/>
  <c r="AO102" i="204"/>
  <c r="D102" i="204" s="1"/>
  <c r="AN65" i="204"/>
  <c r="AO65" i="204" s="1"/>
  <c r="AO21" i="204"/>
  <c r="D21" i="204" s="1"/>
  <c r="AN33" i="204"/>
  <c r="AO33" i="204" s="1"/>
  <c r="D33" i="204" s="1"/>
  <c r="AO51" i="204"/>
  <c r="D51" i="204" s="1"/>
  <c r="AM34" i="204"/>
  <c r="AN67" i="204"/>
  <c r="AO67" i="204" s="1"/>
  <c r="D67" i="204" s="1"/>
  <c r="AN28" i="204"/>
  <c r="AO28" i="204" s="1"/>
  <c r="D28" i="204" s="1"/>
  <c r="AN64" i="204"/>
  <c r="AO58" i="204"/>
  <c r="D58" i="204" s="1"/>
  <c r="AM60" i="204"/>
  <c r="AN60" i="204" s="1"/>
  <c r="AM45" i="204"/>
  <c r="AN45" i="204" s="1"/>
  <c r="AM52" i="204"/>
  <c r="AM29" i="204"/>
  <c r="AN29" i="204" s="1"/>
  <c r="AM48" i="204"/>
  <c r="AN48" i="204" s="1"/>
  <c r="AM53" i="204"/>
  <c r="AN53" i="204" s="1"/>
  <c r="AO53" i="204" s="1"/>
  <c r="AO43" i="204"/>
  <c r="D43" i="204" s="1"/>
  <c r="D40" i="204"/>
  <c r="AO31" i="204"/>
  <c r="D31" i="204" s="1"/>
  <c r="AN66" i="204"/>
  <c r="D24" i="204"/>
  <c r="AN56" i="204"/>
  <c r="AO56" i="204" s="1"/>
  <c r="AO49" i="204"/>
  <c r="D49" i="204" s="1"/>
  <c r="D32" i="204"/>
  <c r="AO68" i="204"/>
  <c r="D68" i="204" s="1"/>
  <c r="AM41" i="204"/>
  <c r="AN41" i="204" s="1"/>
  <c r="AO57" i="204"/>
  <c r="D57" i="204" s="1"/>
  <c r="AO59" i="204"/>
  <c r="D59" i="204" s="1"/>
  <c r="AN39" i="204"/>
  <c r="AO39" i="204" s="1"/>
  <c r="D39" i="204" s="1"/>
  <c r="AM20" i="204"/>
  <c r="AM61" i="204"/>
  <c r="AN61" i="204" s="1"/>
  <c r="AO61" i="204" s="1"/>
  <c r="AO25" i="204"/>
  <c r="D25" i="204" s="1"/>
  <c r="AM26" i="204"/>
  <c r="AO38" i="204"/>
  <c r="D38" i="204" s="1"/>
  <c r="AO44" i="204"/>
  <c r="D44" i="204" s="1"/>
  <c r="AO46" i="204"/>
  <c r="D46" i="204" s="1"/>
  <c r="AO63" i="204"/>
  <c r="D63" i="204" s="1"/>
  <c r="AM42" i="204"/>
  <c r="AN42" i="204" s="1"/>
  <c r="AO42" i="204" s="1"/>
  <c r="AM23" i="204"/>
  <c r="AO50" i="204"/>
  <c r="D50" i="204" s="1"/>
  <c r="AN22" i="204"/>
  <c r="AO22" i="204" s="1"/>
  <c r="AM37" i="204"/>
  <c r="BR12" i="198"/>
  <c r="BR13" i="198" s="1"/>
  <c r="BQ14" i="198" s="1"/>
  <c r="BP12" i="198"/>
  <c r="BP13" i="198" s="1"/>
  <c r="BO14" i="198" s="1"/>
  <c r="AR232" i="137"/>
  <c r="AR184" i="137"/>
  <c r="D70" i="137"/>
  <c r="AO346" i="204"/>
  <c r="D346" i="204" s="1"/>
  <c r="D336" i="204"/>
  <c r="AO319" i="204"/>
  <c r="D319" i="204" s="1"/>
  <c r="AO335" i="204"/>
  <c r="D335" i="204" s="1"/>
  <c r="AN324" i="204"/>
  <c r="AO324" i="204" s="1"/>
  <c r="D324" i="204" s="1"/>
  <c r="AO345" i="204"/>
  <c r="D345" i="204" s="1"/>
  <c r="AO347" i="204"/>
  <c r="D347" i="204" s="1"/>
  <c r="AO329" i="204"/>
  <c r="D329" i="204" s="1"/>
  <c r="AO307" i="204"/>
  <c r="D307" i="204" s="1"/>
  <c r="AO339" i="204"/>
  <c r="D339" i="204" s="1"/>
  <c r="D326" i="204"/>
  <c r="D313" i="204"/>
  <c r="AM343" i="204"/>
  <c r="AO308" i="204"/>
  <c r="D308" i="204" s="1"/>
  <c r="AN311" i="204"/>
  <c r="AN342" i="204"/>
  <c r="AO342" i="204" s="1"/>
  <c r="D342" i="204" s="1"/>
  <c r="AO327" i="204"/>
  <c r="D327" i="204" s="1"/>
  <c r="AM323" i="204"/>
  <c r="AO341" i="204"/>
  <c r="D341" i="204" s="1"/>
  <c r="AN312" i="204"/>
  <c r="AO312" i="204" s="1"/>
  <c r="D312" i="204" s="1"/>
  <c r="D325" i="204"/>
  <c r="AO330" i="204"/>
  <c r="D330" i="204" s="1"/>
  <c r="AN332" i="204"/>
  <c r="AN317" i="204"/>
  <c r="AM320" i="204"/>
  <c r="AN309" i="204"/>
  <c r="AO309" i="204" s="1"/>
  <c r="AN322" i="204"/>
  <c r="AO322" i="204" s="1"/>
  <c r="AO321" i="204"/>
  <c r="D321" i="204" s="1"/>
  <c r="AO344" i="204"/>
  <c r="D344" i="204" s="1"/>
  <c r="D306" i="204"/>
  <c r="AM318" i="204"/>
  <c r="AN318" i="204" s="1"/>
  <c r="AM315" i="204"/>
  <c r="AO304" i="204"/>
  <c r="D304" i="204" s="1"/>
  <c r="AM328" i="204"/>
  <c r="AM340" i="204"/>
  <c r="AN340" i="204" s="1"/>
  <c r="AN337" i="204"/>
  <c r="AN230" i="204"/>
  <c r="AN217" i="204"/>
  <c r="AO217" i="204" s="1"/>
  <c r="AO231" i="204"/>
  <c r="D231" i="204" s="1"/>
  <c r="AN198" i="204"/>
  <c r="AO198" i="204" s="1"/>
  <c r="AO222" i="204"/>
  <c r="D222" i="204" s="1"/>
  <c r="AO219" i="204"/>
  <c r="D219" i="204" s="1"/>
  <c r="D225" i="204"/>
  <c r="AO211" i="204"/>
  <c r="D211" i="204" s="1"/>
  <c r="D210" i="204"/>
  <c r="AN193" i="204"/>
  <c r="AO193" i="204" s="1"/>
  <c r="D218" i="204"/>
  <c r="AO233" i="204"/>
  <c r="D233" i="204" s="1"/>
  <c r="AN208" i="204"/>
  <c r="AO227" i="204"/>
  <c r="D227" i="204" s="1"/>
  <c r="D205" i="204"/>
  <c r="AO191" i="204"/>
  <c r="D191" i="204" s="1"/>
  <c r="AN200" i="204"/>
  <c r="AO200" i="204" s="1"/>
  <c r="AM189" i="204"/>
  <c r="AN189" i="204" s="1"/>
  <c r="AM221" i="204"/>
  <c r="D188" i="204"/>
  <c r="D201" i="204"/>
  <c r="AN207" i="204"/>
  <c r="AO207" i="204" s="1"/>
  <c r="AO195" i="204"/>
  <c r="D195" i="204" s="1"/>
  <c r="AN226" i="204"/>
  <c r="AO226" i="204" s="1"/>
  <c r="D214" i="204"/>
  <c r="D199" i="204"/>
  <c r="AN190" i="204"/>
  <c r="AN232" i="204"/>
  <c r="AO232" i="204" s="1"/>
  <c r="AM196" i="204"/>
  <c r="AO202" i="204"/>
  <c r="D202" i="204" s="1"/>
  <c r="AM224" i="204"/>
  <c r="AN224" i="204" s="1"/>
  <c r="AM220" i="204"/>
  <c r="AN220" i="204" s="1"/>
  <c r="AM229" i="204"/>
  <c r="AN229" i="204" s="1"/>
  <c r="AM197" i="204"/>
  <c r="AN197" i="204" s="1"/>
  <c r="AN204" i="204"/>
  <c r="AN194" i="204"/>
  <c r="AO194" i="204" s="1"/>
  <c r="AO209" i="204"/>
  <c r="D209" i="204" s="1"/>
  <c r="AN216" i="204"/>
  <c r="AO216" i="204" s="1"/>
  <c r="D216" i="204" s="1"/>
  <c r="AM223" i="204"/>
  <c r="AN223" i="204" s="1"/>
  <c r="AN187" i="204"/>
  <c r="AO187" i="204" s="1"/>
  <c r="D187" i="204" s="1"/>
  <c r="AM206" i="204"/>
  <c r="AN206" i="204" s="1"/>
  <c r="AM184" i="204"/>
  <c r="AN184" i="204" s="1"/>
  <c r="AO185" i="204"/>
  <c r="D185" i="204" s="1"/>
  <c r="D95" i="204"/>
  <c r="AM106" i="204"/>
  <c r="AN106" i="204" s="1"/>
  <c r="AO104" i="204"/>
  <c r="D104" i="204" s="1"/>
  <c r="AO105" i="204"/>
  <c r="D105" i="204" s="1"/>
  <c r="AN76" i="204"/>
  <c r="AO76" i="204" s="1"/>
  <c r="D76" i="204" s="1"/>
  <c r="AN75" i="204"/>
  <c r="AO75" i="204" s="1"/>
  <c r="D75" i="204" s="1"/>
  <c r="D84" i="204"/>
  <c r="D100" i="204"/>
  <c r="AO113" i="204"/>
  <c r="D113" i="204" s="1"/>
  <c r="D90" i="204"/>
  <c r="AO97" i="204"/>
  <c r="D97" i="204" s="1"/>
  <c r="D86" i="204"/>
  <c r="AN101" i="204"/>
  <c r="AO101" i="204" s="1"/>
  <c r="AO93" i="204"/>
  <c r="D93" i="204" s="1"/>
  <c r="AO74" i="204"/>
  <c r="D74" i="204" s="1"/>
  <c r="AN81" i="204"/>
  <c r="AO81" i="204" s="1"/>
  <c r="AM82" i="204"/>
  <c r="AN82" i="204" s="1"/>
  <c r="AO109" i="204"/>
  <c r="D109" i="204" s="1"/>
  <c r="D80" i="204"/>
  <c r="AN92" i="204"/>
  <c r="AO92" i="204" s="1"/>
  <c r="D92" i="204" s="1"/>
  <c r="D89" i="204"/>
  <c r="AN96" i="204"/>
  <c r="AO96" i="204" s="1"/>
  <c r="AO108" i="204"/>
  <c r="D108" i="204" s="1"/>
  <c r="AN99" i="204"/>
  <c r="AM103" i="204"/>
  <c r="D78" i="204"/>
  <c r="AO114" i="204"/>
  <c r="D114" i="204" s="1"/>
  <c r="AM87" i="204"/>
  <c r="AN87" i="204" s="1"/>
  <c r="AO83" i="204"/>
  <c r="D83" i="204" s="1"/>
  <c r="AO117" i="204"/>
  <c r="D117" i="204" s="1"/>
  <c r="AO110" i="204"/>
  <c r="D110" i="204" s="1"/>
  <c r="AO112" i="204"/>
  <c r="D112" i="204" s="1"/>
  <c r="AN116" i="204"/>
  <c r="AO116" i="204" s="1"/>
  <c r="AM72" i="204"/>
  <c r="AN107" i="204"/>
  <c r="AO107" i="204" s="1"/>
  <c r="D107" i="204" s="1"/>
  <c r="AO88" i="204"/>
  <c r="D88" i="204" s="1"/>
  <c r="AM115" i="204"/>
  <c r="AM77" i="204"/>
  <c r="AN77" i="204" s="1"/>
  <c r="AN79" i="204"/>
  <c r="AO79" i="204" s="1"/>
  <c r="D79" i="204" s="1"/>
  <c r="AN119" i="204"/>
  <c r="AO119" i="204" s="1"/>
  <c r="AN111" i="204"/>
  <c r="AN71" i="204"/>
  <c r="D70" i="204"/>
  <c r="AF162" i="201"/>
  <c r="AF121" i="201" s="1"/>
  <c r="AF36" i="201" s="1"/>
  <c r="BP71" i="198"/>
  <c r="CN162" i="201"/>
  <c r="CN121" i="201" s="1"/>
  <c r="CN36" i="201" s="1"/>
  <c r="CF162" i="201"/>
  <c r="CF121" i="201" s="1"/>
  <c r="CF36" i="201" s="1"/>
  <c r="DP162" i="201"/>
  <c r="DP121" i="201" s="1"/>
  <c r="DP36" i="201" s="1"/>
  <c r="BX162" i="201"/>
  <c r="BX121" i="201" s="1"/>
  <c r="BX36" i="201" s="1"/>
  <c r="BL162" i="201"/>
  <c r="BL121" i="201" s="1"/>
  <c r="BL36" i="201" s="1"/>
  <c r="P162" i="201"/>
  <c r="P121" i="201" s="1"/>
  <c r="P36" i="201" s="1"/>
  <c r="CZ162" i="201"/>
  <c r="CZ121" i="201" s="1"/>
  <c r="CZ36" i="201" s="1"/>
  <c r="CB162" i="201"/>
  <c r="CB121" i="201" s="1"/>
  <c r="CB36" i="201" s="1"/>
  <c r="L162" i="201"/>
  <c r="L121" i="201" s="1"/>
  <c r="L36" i="201" s="1"/>
  <c r="T162" i="201"/>
  <c r="T121" i="201" s="1"/>
  <c r="T36" i="201" s="1"/>
  <c r="AN162" i="201"/>
  <c r="AN121" i="201" s="1"/>
  <c r="AN36" i="201" s="1"/>
  <c r="DT162" i="201"/>
  <c r="DT121" i="201" s="1"/>
  <c r="DT36" i="201" s="1"/>
  <c r="X162" i="201"/>
  <c r="X121" i="201" s="1"/>
  <c r="X36" i="201" s="1"/>
  <c r="BP162" i="201"/>
  <c r="BP121" i="201" s="1"/>
  <c r="BP36" i="201" s="1"/>
  <c r="BR34" i="198"/>
  <c r="BR36" i="198"/>
  <c r="BR35" i="198"/>
  <c r="BD162" i="201"/>
  <c r="BD121" i="201" s="1"/>
  <c r="BD36" i="201" s="1"/>
  <c r="AR162" i="201"/>
  <c r="AR121" i="201" s="1"/>
  <c r="AR36" i="201" s="1"/>
  <c r="DX162" i="201"/>
  <c r="DX121" i="201" s="1"/>
  <c r="DX36" i="201" s="1"/>
  <c r="CJ162" i="201"/>
  <c r="CJ121" i="201" s="1"/>
  <c r="CJ36" i="201" s="1"/>
  <c r="AJ162" i="201"/>
  <c r="AJ121" i="201" s="1"/>
  <c r="AJ36" i="201" s="1"/>
  <c r="DD162" i="201"/>
  <c r="DD121" i="201" s="1"/>
  <c r="DD36" i="201" s="1"/>
  <c r="BH162" i="201"/>
  <c r="BH121" i="201" s="1"/>
  <c r="BH36" i="201" s="1"/>
  <c r="CV162" i="201"/>
  <c r="CV121" i="201" s="1"/>
  <c r="CV36" i="201" s="1"/>
  <c r="AB162" i="201"/>
  <c r="AB121" i="201" s="1"/>
  <c r="AB36" i="201" s="1"/>
  <c r="DL162" i="201"/>
  <c r="DL121" i="201" s="1"/>
  <c r="DL36" i="201" s="1"/>
  <c r="AZ162" i="201"/>
  <c r="AZ121" i="201" s="1"/>
  <c r="AZ36" i="201" s="1"/>
  <c r="AV162" i="201"/>
  <c r="AV121" i="201" s="1"/>
  <c r="AV36" i="201" s="1"/>
  <c r="BT162" i="201"/>
  <c r="BT121" i="201" s="1"/>
  <c r="BT36" i="201" s="1"/>
  <c r="DH162" i="201"/>
  <c r="DH121" i="201" s="1"/>
  <c r="DH36" i="201" s="1"/>
  <c r="CR162" i="201"/>
  <c r="CR121" i="201" s="1"/>
  <c r="CR36" i="201" s="1"/>
  <c r="EB142" i="201"/>
  <c r="D28" i="137" l="1"/>
  <c r="D31" i="137"/>
  <c r="D21" i="137"/>
  <c r="D47" i="137"/>
  <c r="AT183" i="137"/>
  <c r="D183" i="137" s="1"/>
  <c r="D37" i="137"/>
  <c r="D57" i="137"/>
  <c r="D49" i="137"/>
  <c r="D23" i="137"/>
  <c r="D29" i="137"/>
  <c r="AT61" i="137"/>
  <c r="D61" i="137" s="1"/>
  <c r="D33" i="137"/>
  <c r="AT35" i="137"/>
  <c r="D35" i="137" s="1"/>
  <c r="D45" i="137"/>
  <c r="D64" i="137"/>
  <c r="AT60" i="137"/>
  <c r="D41" i="137"/>
  <c r="D53" i="137"/>
  <c r="AS60" i="137"/>
  <c r="D25" i="137"/>
  <c r="AS19" i="137"/>
  <c r="AT18" i="137"/>
  <c r="D18" i="137" s="1"/>
  <c r="EB38" i="201"/>
  <c r="EB37" i="201"/>
  <c r="D310" i="204"/>
  <c r="D249" i="204"/>
  <c r="AO277" i="204"/>
  <c r="D277" i="204" s="1"/>
  <c r="D272" i="204"/>
  <c r="AO157" i="204"/>
  <c r="D157" i="204" s="1"/>
  <c r="D279" i="204"/>
  <c r="D181" i="204"/>
  <c r="D149" i="204"/>
  <c r="AO296" i="204"/>
  <c r="D296" i="204" s="1"/>
  <c r="AO145" i="204"/>
  <c r="D145" i="204" s="1"/>
  <c r="D269" i="204"/>
  <c r="D267" i="204"/>
  <c r="D140" i="204"/>
  <c r="D193" i="204"/>
  <c r="AO144" i="204"/>
  <c r="D144" i="204" s="1"/>
  <c r="AO255" i="204"/>
  <c r="D255" i="204" s="1"/>
  <c r="D198" i="204"/>
  <c r="AO165" i="204"/>
  <c r="D165" i="204" s="1"/>
  <c r="D160" i="204"/>
  <c r="AO169" i="204"/>
  <c r="D169" i="204" s="1"/>
  <c r="AO139" i="204"/>
  <c r="D139" i="204" s="1"/>
  <c r="AO146" i="204"/>
  <c r="D146" i="204" s="1"/>
  <c r="AO175" i="204"/>
  <c r="D175" i="204" s="1"/>
  <c r="AO174" i="204"/>
  <c r="D174" i="204" s="1"/>
  <c r="AO153" i="204"/>
  <c r="D153" i="204" s="1"/>
  <c r="AN142" i="204"/>
  <c r="AO142" i="204" s="1"/>
  <c r="AN152" i="204"/>
  <c r="AO152" i="204" s="1"/>
  <c r="AN182" i="204"/>
  <c r="AN163" i="204"/>
  <c r="AO163" i="204" s="1"/>
  <c r="AN155" i="204"/>
  <c r="AO155" i="204" s="1"/>
  <c r="D151" i="204"/>
  <c r="AO161" i="204"/>
  <c r="D161" i="204" s="1"/>
  <c r="AO159" i="204"/>
  <c r="D159" i="204" s="1"/>
  <c r="D141" i="204"/>
  <c r="AO256" i="204"/>
  <c r="D256" i="204" s="1"/>
  <c r="D166" i="204"/>
  <c r="AO259" i="204"/>
  <c r="D259" i="204" s="1"/>
  <c r="D232" i="204"/>
  <c r="AO41" i="204"/>
  <c r="D41" i="204" s="1"/>
  <c r="D270" i="204"/>
  <c r="AO261" i="204"/>
  <c r="D261" i="204" s="1"/>
  <c r="AN36" i="204"/>
  <c r="AO36" i="204" s="1"/>
  <c r="D36" i="204" s="1"/>
  <c r="AN287" i="204"/>
  <c r="AO164" i="204"/>
  <c r="D164" i="204" s="1"/>
  <c r="AO173" i="204"/>
  <c r="D173" i="204" s="1"/>
  <c r="AN286" i="204"/>
  <c r="AO286" i="204" s="1"/>
  <c r="D148" i="204"/>
  <c r="AN253" i="204"/>
  <c r="AO253" i="204" s="1"/>
  <c r="AO176" i="204"/>
  <c r="D176" i="204" s="1"/>
  <c r="AO230" i="204"/>
  <c r="D230" i="204" s="1"/>
  <c r="AO285" i="204"/>
  <c r="D285" i="204" s="1"/>
  <c r="D147" i="204"/>
  <c r="D289" i="204"/>
  <c r="BO70" i="198"/>
  <c r="BQ57" i="198"/>
  <c r="BP34" i="198"/>
  <c r="BO37" i="198" s="1"/>
  <c r="AO19" i="204"/>
  <c r="D19" i="204" s="1"/>
  <c r="BR69" i="198"/>
  <c r="BR68" i="198"/>
  <c r="BV54" i="198"/>
  <c r="BP54" i="198" s="1"/>
  <c r="BO57" i="198" s="1"/>
  <c r="BQ47" i="198"/>
  <c r="BR71" i="198"/>
  <c r="BV44" i="198"/>
  <c r="BP44" i="198" s="1"/>
  <c r="BQ37" i="198"/>
  <c r="D101" i="204"/>
  <c r="AO77" i="204"/>
  <c r="D77" i="204" s="1"/>
  <c r="AN34" i="204"/>
  <c r="AO34" i="204" s="1"/>
  <c r="D34" i="204" s="1"/>
  <c r="D22" i="204"/>
  <c r="D56" i="204"/>
  <c r="AN52" i="204"/>
  <c r="AO52" i="204" s="1"/>
  <c r="D52" i="204" s="1"/>
  <c r="D65" i="204"/>
  <c r="D42" i="204"/>
  <c r="AO60" i="204"/>
  <c r="D60" i="204" s="1"/>
  <c r="AN23" i="204"/>
  <c r="AO29" i="204"/>
  <c r="D29" i="204" s="1"/>
  <c r="AO66" i="204"/>
  <c r="D66" i="204" s="1"/>
  <c r="AO48" i="204"/>
  <c r="D48" i="204" s="1"/>
  <c r="AN20" i="204"/>
  <c r="AO20" i="204" s="1"/>
  <c r="D20" i="204" s="1"/>
  <c r="AN37" i="204"/>
  <c r="AO37" i="204" s="1"/>
  <c r="D37" i="204" s="1"/>
  <c r="D61" i="204"/>
  <c r="D53" i="204"/>
  <c r="AO45" i="204"/>
  <c r="D45" i="204" s="1"/>
  <c r="AN26" i="204"/>
  <c r="AO26" i="204" s="1"/>
  <c r="AO64" i="204"/>
  <c r="D64" i="204" s="1"/>
  <c r="AS232" i="137"/>
  <c r="AS184" i="137"/>
  <c r="AT184" i="137" s="1"/>
  <c r="AN323" i="204"/>
  <c r="AO323" i="204" s="1"/>
  <c r="D323" i="204" s="1"/>
  <c r="AO332" i="204"/>
  <c r="D332" i="204" s="1"/>
  <c r="AO340" i="204"/>
  <c r="D340" i="204" s="1"/>
  <c r="AO318" i="204"/>
  <c r="D318" i="204" s="1"/>
  <c r="AN328" i="204"/>
  <c r="AO328" i="204" s="1"/>
  <c r="D309" i="204"/>
  <c r="AO317" i="204"/>
  <c r="D317" i="204" s="1"/>
  <c r="AN343" i="204"/>
  <c r="AO343" i="204" s="1"/>
  <c r="D343" i="204" s="1"/>
  <c r="AO311" i="204"/>
  <c r="D311" i="204" s="1"/>
  <c r="D322" i="204"/>
  <c r="AN315" i="204"/>
  <c r="AO315" i="204" s="1"/>
  <c r="AO337" i="204"/>
  <c r="D337" i="204" s="1"/>
  <c r="AN320" i="204"/>
  <c r="AO320" i="204" s="1"/>
  <c r="D194" i="204"/>
  <c r="D217" i="204"/>
  <c r="AO220" i="204"/>
  <c r="D220" i="204" s="1"/>
  <c r="AO206" i="204"/>
  <c r="D206" i="204" s="1"/>
  <c r="AO189" i="204"/>
  <c r="D189" i="204" s="1"/>
  <c r="AN221" i="204"/>
  <c r="D207" i="204"/>
  <c r="AO208" i="204"/>
  <c r="D208" i="204" s="1"/>
  <c r="AO197" i="204"/>
  <c r="D197" i="204" s="1"/>
  <c r="AO224" i="204"/>
  <c r="D224" i="204" s="1"/>
  <c r="AO223" i="204"/>
  <c r="D223" i="204" s="1"/>
  <c r="AO229" i="204"/>
  <c r="D229" i="204" s="1"/>
  <c r="AO190" i="204"/>
  <c r="D190" i="204" s="1"/>
  <c r="AO204" i="204"/>
  <c r="D204" i="204" s="1"/>
  <c r="D200" i="204"/>
  <c r="AN196" i="204"/>
  <c r="D226" i="204"/>
  <c r="AO184" i="204"/>
  <c r="D184" i="204" s="1"/>
  <c r="D116" i="204"/>
  <c r="AO87" i="204"/>
  <c r="D87" i="204" s="1"/>
  <c r="AO106" i="204"/>
  <c r="D106" i="204" s="1"/>
  <c r="D119" i="204"/>
  <c r="D96" i="204"/>
  <c r="AN72" i="204"/>
  <c r="AN115" i="204"/>
  <c r="AO115" i="204" s="1"/>
  <c r="AO111" i="204"/>
  <c r="D111" i="204" s="1"/>
  <c r="AO82" i="204"/>
  <c r="D82" i="204" s="1"/>
  <c r="AO99" i="204"/>
  <c r="D99" i="204" s="1"/>
  <c r="AN103" i="204"/>
  <c r="AO103" i="204" s="1"/>
  <c r="D81" i="204"/>
  <c r="AO71" i="204"/>
  <c r="D71" i="204" s="1"/>
  <c r="H121" i="201"/>
  <c r="EB162" i="201"/>
  <c r="D60" i="137" l="1"/>
  <c r="AT19" i="137"/>
  <c r="D19" i="137" s="1"/>
  <c r="D328" i="204"/>
  <c r="D253" i="204"/>
  <c r="D142" i="204"/>
  <c r="D163" i="204"/>
  <c r="D152" i="204"/>
  <c r="D26" i="204"/>
  <c r="AO287" i="204"/>
  <c r="D287" i="204" s="1"/>
  <c r="D286" i="204"/>
  <c r="AO182" i="204"/>
  <c r="D182" i="204" s="1"/>
  <c r="D155" i="204"/>
  <c r="BQ70" i="198"/>
  <c r="BO47" i="198"/>
  <c r="C1" i="198"/>
  <c r="AO72" i="204"/>
  <c r="D72" i="204" s="1"/>
  <c r="AO23" i="204"/>
  <c r="D23" i="204" s="1"/>
  <c r="AT232" i="137"/>
  <c r="D232" i="137" s="1"/>
  <c r="D184" i="137"/>
  <c r="D315" i="204"/>
  <c r="D320" i="204"/>
  <c r="AO221" i="204"/>
  <c r="D221" i="204" s="1"/>
  <c r="AO196" i="204"/>
  <c r="D196" i="204" s="1"/>
  <c r="D115" i="204"/>
  <c r="D103" i="204"/>
  <c r="EB121" i="201"/>
  <c r="H36" i="201"/>
  <c r="EB36" i="20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okuook</author>
  </authors>
  <commentList>
    <comment ref="IV1" authorId="0" shapeId="0" xr:uid="{00000000-0006-0000-0200-000001000000}">
      <text>
        <r>
          <rPr>
            <b/>
            <sz val="9"/>
            <color indexed="81"/>
            <rFont val="ＭＳ Ｐゴシック"/>
            <family val="3"/>
            <charset val="128"/>
          </rPr>
          <t>okuook:初期設定時にグレー（15）行は非表示</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003471斎藤 孝信</author>
    <author>0N0036齋藤 孝信</author>
  </authors>
  <commentList>
    <comment ref="F10" authorId="0" shapeId="0" xr:uid="{3849B7F7-D4FF-422C-8B09-40D300F5902A}">
      <text>
        <r>
          <rPr>
            <sz val="11"/>
            <color indexed="81"/>
            <rFont val="MS P ゴシック"/>
            <family val="3"/>
            <charset val="128"/>
          </rPr>
          <t>調査対象工事に従事した全員分の賃金総額を入力してください。
月給制の場合は日割りに直した上で、【１日分の給与✕入場日数＝賃金総額】としてください。
日給制の場合はそのまま合算してください。</t>
        </r>
      </text>
    </comment>
    <comment ref="F11" authorId="0" shapeId="0" xr:uid="{9E57831A-2EC3-4816-9E91-59B01245AED0}">
      <text>
        <r>
          <rPr>
            <sz val="11"/>
            <color indexed="81"/>
            <rFont val="MS P ゴシック"/>
            <family val="3"/>
            <charset val="128"/>
          </rPr>
          <t>例）１日５人が入場し、１０日間そのまま入場した場合は５０人と数えます。</t>
        </r>
      </text>
    </comment>
    <comment ref="F14" authorId="0" shapeId="0" xr:uid="{3F4BD3C9-DE5C-4440-A57B-0CFDC8ADF43F}">
      <text>
        <r>
          <rPr>
            <sz val="11"/>
            <color indexed="81"/>
            <rFont val="MS P ゴシック"/>
            <family val="3"/>
            <charset val="128"/>
          </rPr>
          <t>実態数値を入力しているにも関わらず入力確認にメッセージが表示される場合はこちらに理由を記載してください。</t>
        </r>
      </text>
    </comment>
    <comment ref="F16" authorId="1" shapeId="0" xr:uid="{00000000-0006-0000-0300-000001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H16" authorId="1" shapeId="0" xr:uid="{00000000-0006-0000-0300-000002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J16" authorId="1" shapeId="0" xr:uid="{00000000-0006-0000-0300-000003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L16" authorId="1" shapeId="0" xr:uid="{00000000-0006-0000-0300-000004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N16" authorId="1" shapeId="0" xr:uid="{00000000-0006-0000-0300-000005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P16" authorId="1" shapeId="0" xr:uid="{00000000-0006-0000-0300-000006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R16" authorId="1" shapeId="0" xr:uid="{00000000-0006-0000-0300-000007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T16" authorId="1" shapeId="0" xr:uid="{00000000-0006-0000-0300-000008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V16" authorId="1" shapeId="0" xr:uid="{00000000-0006-0000-0300-000009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X16" authorId="1" shapeId="0" xr:uid="{00000000-0006-0000-0300-00000A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Z16" authorId="1" shapeId="0" xr:uid="{00000000-0006-0000-0300-00000B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B16" authorId="1" shapeId="0" xr:uid="{00000000-0006-0000-0300-00000C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D16" authorId="1" shapeId="0" xr:uid="{00000000-0006-0000-0300-00000D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F16" authorId="1" shapeId="0" xr:uid="{00000000-0006-0000-0300-00000E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H16" authorId="1" shapeId="0" xr:uid="{00000000-0006-0000-0300-00000F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J16" authorId="1" shapeId="0" xr:uid="{00000000-0006-0000-0300-000010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L16" authorId="1" shapeId="0" xr:uid="{00000000-0006-0000-0300-000011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N16" authorId="1" shapeId="0" xr:uid="{00000000-0006-0000-0300-000012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P16" authorId="1" shapeId="0" xr:uid="{00000000-0006-0000-0300-000013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R16" authorId="1" shapeId="0" xr:uid="{00000000-0006-0000-0300-000014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T16" authorId="1" shapeId="0" xr:uid="{00000000-0006-0000-0300-000015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V16" authorId="1" shapeId="0" xr:uid="{00000000-0006-0000-0300-000016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X16" authorId="1" shapeId="0" xr:uid="{00000000-0006-0000-0300-000017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AZ16" authorId="1" shapeId="0" xr:uid="{00000000-0006-0000-0300-000018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B16" authorId="1" shapeId="0" xr:uid="{00000000-0006-0000-0300-000019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D16" authorId="1" shapeId="0" xr:uid="{00000000-0006-0000-0300-00001A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F16" authorId="1" shapeId="0" xr:uid="{00000000-0006-0000-0300-00001B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H16" authorId="1" shapeId="0" xr:uid="{00000000-0006-0000-0300-00001C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J16" authorId="1" shapeId="0" xr:uid="{00000000-0006-0000-0300-00001D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L16" authorId="1" shapeId="0" xr:uid="{00000000-0006-0000-0300-00001E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 ref="BN16" authorId="1" shapeId="0" xr:uid="{00000000-0006-0000-0300-00001F000000}">
      <text>
        <r>
          <rPr>
            <b/>
            <sz val="12"/>
            <color indexed="10"/>
            <rFont val="ＭＳ Ｐゴシック"/>
            <family val="3"/>
            <charset val="128"/>
          </rPr>
          <t>「労災保険料について、有期の建設事業の場合、一括して元請負人のみを適用事業主として保険関係を成立させる為、通常事業主負担額は『 0 』となります。詳細はマニュアルP.25をご覧ください。」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003471斎藤 孝信</author>
  </authors>
  <commentList>
    <comment ref="H25" authorId="0" shapeId="0" xr:uid="{00000000-0006-0000-0900-000001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L25" authorId="0" shapeId="0" xr:uid="{00000000-0006-0000-0900-000002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P25" authorId="0" shapeId="0" xr:uid="{00000000-0006-0000-0900-000003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T25" authorId="0" shapeId="0" xr:uid="{00000000-0006-0000-0900-000004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X25" authorId="0" shapeId="0" xr:uid="{00000000-0006-0000-0900-000005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B25" authorId="0" shapeId="0" xr:uid="{00000000-0006-0000-0900-000006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F25" authorId="0" shapeId="0" xr:uid="{00000000-0006-0000-0900-000007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J25" authorId="0" shapeId="0" xr:uid="{00000000-0006-0000-0900-000008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N25" authorId="0" shapeId="0" xr:uid="{00000000-0006-0000-0900-000009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R25" authorId="0" shapeId="0" xr:uid="{00000000-0006-0000-0900-00000A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V25" authorId="0" shapeId="0" xr:uid="{00000000-0006-0000-0900-00000B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Z25" authorId="0" shapeId="0" xr:uid="{00000000-0006-0000-0900-00000C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D25" authorId="0" shapeId="0" xr:uid="{00000000-0006-0000-0900-00000D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H25" authorId="0" shapeId="0" xr:uid="{00000000-0006-0000-0900-00000E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L25" authorId="0" shapeId="0" xr:uid="{00000000-0006-0000-0900-00000F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P25" authorId="0" shapeId="0" xr:uid="{00000000-0006-0000-0900-000010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T25" authorId="0" shapeId="0" xr:uid="{00000000-0006-0000-0900-000011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X25" authorId="0" shapeId="0" xr:uid="{00000000-0006-0000-0900-000012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B25" authorId="0" shapeId="0" xr:uid="{00000000-0006-0000-0900-000013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F25" authorId="0" shapeId="0" xr:uid="{00000000-0006-0000-0900-000014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J25" authorId="0" shapeId="0" xr:uid="{00000000-0006-0000-0900-000015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N25" authorId="0" shapeId="0" xr:uid="{00000000-0006-0000-0900-000016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R25" authorId="0" shapeId="0" xr:uid="{00000000-0006-0000-0900-000017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V25" authorId="0" shapeId="0" xr:uid="{00000000-0006-0000-0900-000018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Z25" authorId="0" shapeId="0" xr:uid="{00000000-0006-0000-0900-000019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D25" authorId="0" shapeId="0" xr:uid="{00000000-0006-0000-0900-00001A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H25" authorId="0" shapeId="0" xr:uid="{00000000-0006-0000-0900-00001B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L25" authorId="0" shapeId="0" xr:uid="{00000000-0006-0000-0900-00001C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P25" authorId="0" shapeId="0" xr:uid="{00000000-0006-0000-0900-00001D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T25" authorId="0" shapeId="0" xr:uid="{00000000-0006-0000-0900-00001E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X25" authorId="0" shapeId="0" xr:uid="{00000000-0006-0000-0900-00001F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H26" authorId="0" shapeId="0" xr:uid="{00000000-0006-0000-0900-000020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L26" authorId="0" shapeId="0" xr:uid="{00000000-0006-0000-0900-000021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P26" authorId="0" shapeId="0" xr:uid="{00000000-0006-0000-0900-000022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T26" authorId="0" shapeId="0" xr:uid="{00000000-0006-0000-0900-000023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X26" authorId="0" shapeId="0" xr:uid="{00000000-0006-0000-0900-000024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B26" authorId="0" shapeId="0" xr:uid="{00000000-0006-0000-0900-000025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F26" authorId="0" shapeId="0" xr:uid="{00000000-0006-0000-0900-000026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J26" authorId="0" shapeId="0" xr:uid="{00000000-0006-0000-0900-000027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N26" authorId="0" shapeId="0" xr:uid="{00000000-0006-0000-0900-000028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R26" authorId="0" shapeId="0" xr:uid="{00000000-0006-0000-0900-000029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V26" authorId="0" shapeId="0" xr:uid="{00000000-0006-0000-0900-00002A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AZ26" authorId="0" shapeId="0" xr:uid="{00000000-0006-0000-0900-00002B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D26" authorId="0" shapeId="0" xr:uid="{00000000-0006-0000-0900-00002C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H26" authorId="0" shapeId="0" xr:uid="{00000000-0006-0000-0900-00002D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L26" authorId="0" shapeId="0" xr:uid="{00000000-0006-0000-0900-00002E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P26" authorId="0" shapeId="0" xr:uid="{00000000-0006-0000-0900-00002F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T26" authorId="0" shapeId="0" xr:uid="{00000000-0006-0000-0900-000030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BX26" authorId="0" shapeId="0" xr:uid="{00000000-0006-0000-0900-000031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B26" authorId="0" shapeId="0" xr:uid="{00000000-0006-0000-0900-000032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F26" authorId="0" shapeId="0" xr:uid="{00000000-0006-0000-0900-000033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J26" authorId="0" shapeId="0" xr:uid="{00000000-0006-0000-0900-000034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N26" authorId="0" shapeId="0" xr:uid="{00000000-0006-0000-0900-000035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R26" authorId="0" shapeId="0" xr:uid="{00000000-0006-0000-0900-000036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V26" authorId="0" shapeId="0" xr:uid="{00000000-0006-0000-0900-000037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CZ26" authorId="0" shapeId="0" xr:uid="{00000000-0006-0000-0900-000038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D26" authorId="0" shapeId="0" xr:uid="{00000000-0006-0000-0900-000039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H26" authorId="0" shapeId="0" xr:uid="{00000000-0006-0000-0900-00003A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L26" authorId="0" shapeId="0" xr:uid="{00000000-0006-0000-0900-00003B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P26" authorId="0" shapeId="0" xr:uid="{00000000-0006-0000-0900-00003C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T26" authorId="0" shapeId="0" xr:uid="{00000000-0006-0000-0900-00003D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DX26" authorId="0" shapeId="0" xr:uid="{00000000-0006-0000-0900-00003E000000}">
      <text>
        <r>
          <rPr>
            <b/>
            <sz val="9"/>
            <color indexed="81"/>
            <rFont val="ＭＳ Ｐゴシック"/>
            <family val="3"/>
            <charset val="128"/>
          </rPr>
          <t>H27以前発注工事については、交通誘導警備員A、交通誘導警備員Bは安全費の欄に入力してください。</t>
        </r>
        <r>
          <rPr>
            <sz val="9"/>
            <color indexed="81"/>
            <rFont val="ＭＳ Ｐゴシック"/>
            <family val="3"/>
            <charset val="128"/>
          </rPr>
          <t xml:space="preserve">
</t>
        </r>
      </text>
    </comment>
    <comment ref="H63" authorId="0" shapeId="0" xr:uid="{00000000-0006-0000-0900-00003F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L63" authorId="0" shapeId="0" xr:uid="{00000000-0006-0000-0900-000040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P63" authorId="0" shapeId="0" xr:uid="{00000000-0006-0000-0900-000041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T63" authorId="0" shapeId="0" xr:uid="{00000000-0006-0000-0900-000042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X63" authorId="0" shapeId="0" xr:uid="{00000000-0006-0000-0900-000043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B63" authorId="0" shapeId="0" xr:uid="{00000000-0006-0000-0900-000044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F63" authorId="0" shapeId="0" xr:uid="{00000000-0006-0000-0900-000045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J63" authorId="0" shapeId="0" xr:uid="{00000000-0006-0000-0900-000046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N63" authorId="0" shapeId="0" xr:uid="{00000000-0006-0000-0900-000047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R63" authorId="0" shapeId="0" xr:uid="{00000000-0006-0000-0900-000048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V63" authorId="0" shapeId="0" xr:uid="{00000000-0006-0000-0900-000049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Z63" authorId="0" shapeId="0" xr:uid="{00000000-0006-0000-0900-00004A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D63" authorId="0" shapeId="0" xr:uid="{00000000-0006-0000-0900-00004B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H63" authorId="0" shapeId="0" xr:uid="{00000000-0006-0000-0900-00004C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L63" authorId="0" shapeId="0" xr:uid="{00000000-0006-0000-0900-00004D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P63" authorId="0" shapeId="0" xr:uid="{00000000-0006-0000-0900-00004E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T63" authorId="0" shapeId="0" xr:uid="{00000000-0006-0000-0900-00004F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X63" authorId="0" shapeId="0" xr:uid="{00000000-0006-0000-0900-000050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B63" authorId="0" shapeId="0" xr:uid="{00000000-0006-0000-0900-000051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F63" authorId="0" shapeId="0" xr:uid="{00000000-0006-0000-0900-000052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J63" authorId="0" shapeId="0" xr:uid="{00000000-0006-0000-0900-000053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N63" authorId="0" shapeId="0" xr:uid="{00000000-0006-0000-0900-000054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R63" authorId="0" shapeId="0" xr:uid="{00000000-0006-0000-0900-000055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V63" authorId="0" shapeId="0" xr:uid="{00000000-0006-0000-0900-000056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Z63" authorId="0" shapeId="0" xr:uid="{00000000-0006-0000-0900-000057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D63" authorId="0" shapeId="0" xr:uid="{00000000-0006-0000-0900-000058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H63" authorId="0" shapeId="0" xr:uid="{00000000-0006-0000-0900-000059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L63" authorId="0" shapeId="0" xr:uid="{00000000-0006-0000-0900-00005A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P63" authorId="0" shapeId="0" xr:uid="{00000000-0006-0000-0900-00005B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T63" authorId="0" shapeId="0" xr:uid="{00000000-0006-0000-0900-00005C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X63" authorId="0" shapeId="0" xr:uid="{00000000-0006-0000-0900-00005D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H64" authorId="0" shapeId="0" xr:uid="{00000000-0006-0000-0900-00005E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L64" authorId="0" shapeId="0" xr:uid="{00000000-0006-0000-0900-00005F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P64" authorId="0" shapeId="0" xr:uid="{00000000-0006-0000-0900-000060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T64" authorId="0" shapeId="0" xr:uid="{00000000-0006-0000-0900-000061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X64" authorId="0" shapeId="0" xr:uid="{00000000-0006-0000-0900-000062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B64" authorId="0" shapeId="0" xr:uid="{00000000-0006-0000-0900-000063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F64" authorId="0" shapeId="0" xr:uid="{00000000-0006-0000-0900-000064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J64" authorId="0" shapeId="0" xr:uid="{00000000-0006-0000-0900-000065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N64" authorId="0" shapeId="0" xr:uid="{00000000-0006-0000-0900-000066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R64" authorId="0" shapeId="0" xr:uid="{00000000-0006-0000-0900-000067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V64" authorId="0" shapeId="0" xr:uid="{00000000-0006-0000-0900-000068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AZ64" authorId="0" shapeId="0" xr:uid="{00000000-0006-0000-0900-000069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D64" authorId="0" shapeId="0" xr:uid="{00000000-0006-0000-0900-00006A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H64" authorId="0" shapeId="0" xr:uid="{00000000-0006-0000-0900-00006B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L64" authorId="0" shapeId="0" xr:uid="{00000000-0006-0000-0900-00006C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P64" authorId="0" shapeId="0" xr:uid="{00000000-0006-0000-0900-00006D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T64" authorId="0" shapeId="0" xr:uid="{00000000-0006-0000-0900-00006E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BX64" authorId="0" shapeId="0" xr:uid="{00000000-0006-0000-0900-00006F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B64" authorId="0" shapeId="0" xr:uid="{00000000-0006-0000-0900-000070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F64" authorId="0" shapeId="0" xr:uid="{00000000-0006-0000-0900-000071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J64" authorId="0" shapeId="0" xr:uid="{00000000-0006-0000-0900-000072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N64" authorId="0" shapeId="0" xr:uid="{00000000-0006-0000-0900-000073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R64" authorId="0" shapeId="0" xr:uid="{00000000-0006-0000-0900-000074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V64" authorId="0" shapeId="0" xr:uid="{00000000-0006-0000-0900-000075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CZ64" authorId="0" shapeId="0" xr:uid="{00000000-0006-0000-0900-000076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D64" authorId="0" shapeId="0" xr:uid="{00000000-0006-0000-0900-000077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H64" authorId="0" shapeId="0" xr:uid="{00000000-0006-0000-0900-000078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L64" authorId="0" shapeId="0" xr:uid="{00000000-0006-0000-0900-000079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P64" authorId="0" shapeId="0" xr:uid="{00000000-0006-0000-0900-00007A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T64" authorId="0" shapeId="0" xr:uid="{00000000-0006-0000-0900-00007B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 ref="DX64" authorId="0" shapeId="0" xr:uid="{00000000-0006-0000-0900-00007C000000}">
      <text>
        <r>
          <rPr>
            <b/>
            <sz val="9"/>
            <color indexed="81"/>
            <rFont val="ＭＳ Ｐゴシック"/>
            <family val="3"/>
            <charset val="128"/>
          </rPr>
          <t>H28年度以降発注工事については、直接工事費『(2)労務費等』に入力してください。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<sst xmlns="http://schemas.openxmlformats.org/spreadsheetml/2006/main" count="5953" uniqueCount="2119">
  <si>
    <t>その他労災保険（法定外を含む）</t>
    <rPh sb="2" eb="3">
      <t>タ</t>
    </rPh>
    <rPh sb="3" eb="5">
      <t>ロウサイ</t>
    </rPh>
    <rPh sb="5" eb="7">
      <t>ホケン</t>
    </rPh>
    <rPh sb="8" eb="10">
      <t>ホウテイ</t>
    </rPh>
    <rPh sb="10" eb="11">
      <t>ガイ</t>
    </rPh>
    <rPh sb="12" eb="13">
      <t>フク</t>
    </rPh>
    <phoneticPr fontId="2"/>
  </si>
  <si>
    <t>(３)</t>
    <phoneticPr fontId="2"/>
  </si>
  <si>
    <t>(４)</t>
    <phoneticPr fontId="2"/>
  </si>
  <si>
    <t>(５)</t>
    <phoneticPr fontId="2"/>
  </si>
  <si>
    <t>イ</t>
    <phoneticPr fontId="2"/>
  </si>
  <si>
    <t>ロ</t>
    <phoneticPr fontId="2"/>
  </si>
  <si>
    <t>(６)</t>
    <phoneticPr fontId="2"/>
  </si>
  <si>
    <t>イ</t>
    <phoneticPr fontId="3"/>
  </si>
  <si>
    <t>ロ</t>
    <phoneticPr fontId="3"/>
  </si>
  <si>
    <t>上・下水道料金</t>
    <phoneticPr fontId="3"/>
  </si>
  <si>
    <t>ハ</t>
    <phoneticPr fontId="3"/>
  </si>
  <si>
    <t>有料道路利用料</t>
    <phoneticPr fontId="3"/>
  </si>
  <si>
    <t>(１)</t>
    <phoneticPr fontId="2"/>
  </si>
  <si>
    <t>機器材</t>
    <phoneticPr fontId="2"/>
  </si>
  <si>
    <t>建設機械Ⅰ</t>
    <phoneticPr fontId="2"/>
  </si>
  <si>
    <t>建設機械Ⅱ</t>
    <phoneticPr fontId="2"/>
  </si>
  <si>
    <t>注２）二次下請負者に外注がある場合</t>
    <phoneticPr fontId="2"/>
  </si>
  <si>
    <t>1)</t>
    <phoneticPr fontId="2"/>
  </si>
  <si>
    <t>2)</t>
    <phoneticPr fontId="2"/>
  </si>
  <si>
    <t>3)</t>
    <phoneticPr fontId="2"/>
  </si>
  <si>
    <t>4)</t>
    <phoneticPr fontId="2"/>
  </si>
  <si>
    <t>夜間作業を行う場合における照明に要した費用</t>
    <phoneticPr fontId="3"/>
  </si>
  <si>
    <t>5)</t>
    <phoneticPr fontId="2"/>
  </si>
  <si>
    <t>酸素欠乏症の予防に要した費用</t>
    <phoneticPr fontId="3"/>
  </si>
  <si>
    <t>6)</t>
    <phoneticPr fontId="2"/>
  </si>
  <si>
    <t>河川、海岸工事における救命艇に要した費用</t>
    <phoneticPr fontId="3"/>
  </si>
  <si>
    <t>7)</t>
    <phoneticPr fontId="2"/>
  </si>
  <si>
    <t>粉塵作業の予防に要した費用</t>
    <phoneticPr fontId="3"/>
  </si>
  <si>
    <t>8)</t>
    <phoneticPr fontId="2"/>
  </si>
  <si>
    <t>長大トンネル等における防火安全対策に要した費用</t>
    <phoneticPr fontId="3"/>
  </si>
  <si>
    <t>鉄道空港安全管理</t>
    <phoneticPr fontId="2"/>
  </si>
  <si>
    <t>航路安全標識・警戒船</t>
    <phoneticPr fontId="2"/>
  </si>
  <si>
    <t>トンネル工事における呼吸用保護具</t>
    <phoneticPr fontId="2"/>
  </si>
  <si>
    <t>（　　　　　　 　　　  　 　　　　　　）</t>
    <phoneticPr fontId="3"/>
  </si>
  <si>
    <t>Ｄ</t>
    <phoneticPr fontId="2"/>
  </si>
  <si>
    <t>一次下請会社</t>
    <rPh sb="0" eb="2">
      <t>イチジ</t>
    </rPh>
    <rPh sb="2" eb="4">
      <t>シタウ</t>
    </rPh>
    <rPh sb="4" eb="6">
      <t>カイシャ</t>
    </rPh>
    <phoneticPr fontId="1"/>
  </si>
  <si>
    <t>②回収・集計</t>
    <rPh sb="1" eb="3">
      <t>カイシュウ</t>
    </rPh>
    <rPh sb="4" eb="6">
      <t>シュウケイ</t>
    </rPh>
    <phoneticPr fontId="1"/>
  </si>
  <si>
    <t>二次下請会社</t>
    <rPh sb="0" eb="2">
      <t>ニジ</t>
    </rPh>
    <rPh sb="2" eb="4">
      <t>シタウ</t>
    </rPh>
    <rPh sb="4" eb="6">
      <t>カイシャ</t>
    </rPh>
    <phoneticPr fontId="1"/>
  </si>
  <si>
    <t>三次下請会社</t>
    <rPh sb="0" eb="1">
      <t>サン</t>
    </rPh>
    <rPh sb="1" eb="2">
      <t>ジ</t>
    </rPh>
    <rPh sb="2" eb="4">
      <t>シタウ</t>
    </rPh>
    <rPh sb="4" eb="6">
      <t>カイシャ</t>
    </rPh>
    <phoneticPr fontId="1"/>
  </si>
  <si>
    <t>四次下請会社</t>
    <rPh sb="0" eb="1">
      <t>ヨン</t>
    </rPh>
    <rPh sb="1" eb="2">
      <t>ジ</t>
    </rPh>
    <rPh sb="2" eb="4">
      <t>シタウ</t>
    </rPh>
    <rPh sb="4" eb="6">
      <t>カイシャ</t>
    </rPh>
    <phoneticPr fontId="1"/>
  </si>
  <si>
    <t>下請負各社に配布して下さい。</t>
    <phoneticPr fontId="31"/>
  </si>
  <si>
    <t>②</t>
    <phoneticPr fontId="31"/>
  </si>
  <si>
    <t>下請負各社から回収し、集計して下さい。</t>
    <rPh sb="7" eb="9">
      <t>カイシュウ</t>
    </rPh>
    <rPh sb="11" eb="13">
      <t>シュウケイ</t>
    </rPh>
    <phoneticPr fontId="31"/>
  </si>
  <si>
    <t>　３．三次下請以降がある場合は、右列の記入欄に二次の他、三次以降の費用が記入漏れとなっていないか確認してください。</t>
    <rPh sb="7" eb="9">
      <t>イコウ</t>
    </rPh>
    <rPh sb="16" eb="17">
      <t>ミギ</t>
    </rPh>
    <rPh sb="17" eb="18">
      <t>レツ</t>
    </rPh>
    <rPh sb="26" eb="27">
      <t>ホカ</t>
    </rPh>
    <rPh sb="30" eb="32">
      <t>イコウ</t>
    </rPh>
    <rPh sb="33" eb="35">
      <t>ヒヨウ</t>
    </rPh>
    <rPh sb="38" eb="39">
      <t>モ</t>
    </rPh>
    <phoneticPr fontId="2"/>
  </si>
  <si>
    <t>現場管理費中の社員等従業員給料等内訳書（元請外注用）</t>
    <phoneticPr fontId="2"/>
  </si>
  <si>
    <r>
      <t>　　　　　　　　　　　　　　　</t>
    </r>
    <r>
      <rPr>
        <sz val="11"/>
        <color indexed="10"/>
        <rFont val="明朝"/>
        <family val="1"/>
        <charset val="128"/>
      </rPr>
      <t/>
    </r>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</si>
  <si>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</si>
  <si>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</si>
  <si>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</si>
  <si>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</si>
  <si>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</si>
  <si>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</si>
  <si>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</si>
  <si>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</si>
  <si>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</si>
  <si>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</si>
  <si>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 xml:space="preserve">Ａ－１：準備及び後片付に要した費用
（直接工事費に計上した分を除く） 　　　 </t>
    <phoneticPr fontId="3"/>
  </si>
  <si>
    <t>Ａ－２：調査及び測量等に要した費用
（直接工事費に計上した分を除く）</t>
    <phoneticPr fontId="3"/>
  </si>
  <si>
    <t>Ａ－３：整地等に要した費用
（直接工事費に計上した分を除く）</t>
    <phoneticPr fontId="3"/>
  </si>
  <si>
    <t>Ａ－４：伐開・除根・除草等に要した費用
（直接工事費に計上した分を除く）</t>
    <phoneticPr fontId="3"/>
  </si>
  <si>
    <t>１  立木の伐採、集積、積込みの費用</t>
    <phoneticPr fontId="3"/>
  </si>
  <si>
    <t>⑤</t>
    <phoneticPr fontId="2"/>
  </si>
  <si>
    <t>←下請欄（黄色部分）は、下位の外注一般管理費等を記入してください。（二次下請者の場合は、三次下請者の外注一般管理費等）</t>
    <rPh sb="12" eb="14">
      <t>カイ</t>
    </rPh>
    <rPh sb="15" eb="17">
      <t>ガイチュウ</t>
    </rPh>
    <rPh sb="17" eb="19">
      <t>イッパン</t>
    </rPh>
    <rPh sb="19" eb="22">
      <t>カンリヒ</t>
    </rPh>
    <rPh sb="22" eb="23">
      <t>ナド</t>
    </rPh>
    <rPh sb="24" eb="26">
      <t>キニュウ</t>
    </rPh>
    <rPh sb="34" eb="36">
      <t>ニジ</t>
    </rPh>
    <rPh sb="36" eb="38">
      <t>シタウケ</t>
    </rPh>
    <rPh sb="38" eb="39">
      <t>シャ</t>
    </rPh>
    <rPh sb="40" eb="42">
      <t>バアイ</t>
    </rPh>
    <rPh sb="44" eb="46">
      <t>サンジ</t>
    </rPh>
    <rPh sb="46" eb="48">
      <t>シタウケ</t>
    </rPh>
    <rPh sb="48" eb="49">
      <t>シャ</t>
    </rPh>
    <rPh sb="50" eb="52">
      <t>ガイチュウ</t>
    </rPh>
    <rPh sb="52" eb="54">
      <t>イッパン</t>
    </rPh>
    <rPh sb="54" eb="57">
      <t>カンリヒ</t>
    </rPh>
    <rPh sb="57" eb="58">
      <t>トウ</t>
    </rPh>
    <phoneticPr fontId="2"/>
  </si>
  <si>
    <t>ボットトムドア</t>
  </si>
  <si>
    <t>径(m級)、（MPa)</t>
  </si>
  <si>
    <t>圧力調整装置</t>
  </si>
  <si>
    <t>径(mm級)</t>
  </si>
  <si>
    <t>バケット</t>
  </si>
  <si>
    <t>(m3)</t>
  </si>
  <si>
    <t>土砂ホッパ</t>
  </si>
  <si>
    <t>(m3級)</t>
  </si>
  <si>
    <t>3)日々回送による運搬</t>
    <rPh sb="2" eb="4">
      <t>ヒビ</t>
    </rPh>
    <rPh sb="4" eb="6">
      <t>カイソウ</t>
    </rPh>
    <rPh sb="9" eb="11">
      <t>ウンパン</t>
    </rPh>
    <phoneticPr fontId="1"/>
  </si>
  <si>
    <t>4)現場内小運搬</t>
    <rPh sb="2" eb="4">
      <t>ゲンバ</t>
    </rPh>
    <rPh sb="4" eb="5">
      <t>ナイ</t>
    </rPh>
    <rPh sb="5" eb="6">
      <t>ショウ</t>
    </rPh>
    <rPh sb="6" eb="8">
      <t>ウンパン</t>
    </rPh>
    <phoneticPr fontId="1"/>
  </si>
  <si>
    <t>合計</t>
    <rPh sb="0" eb="2">
      <t>ゴウケイ</t>
    </rPh>
    <phoneticPr fontId="1"/>
  </si>
  <si>
    <t>5)合計</t>
    <rPh sb="2" eb="4">
      <t>ゴウケイ</t>
    </rPh>
    <phoneticPr fontId="2"/>
  </si>
  <si>
    <t>せん孔機械及びトンネル工事機械</t>
  </si>
  <si>
    <t>ボーリングマシン</t>
  </si>
  <si>
    <t>掘削孔径(mm)</t>
  </si>
  <si>
    <t>さく岩機</t>
  </si>
  <si>
    <t>ハンドハンマ</t>
  </si>
  <si>
    <t>(kg級)</t>
  </si>
  <si>
    <t>レッグハンマ</t>
  </si>
  <si>
    <t>ストーパ</t>
  </si>
  <si>
    <t>ドリフタ</t>
  </si>
  <si>
    <t>ピックハンマ</t>
  </si>
  <si>
    <t>コンクリートブレーカ</t>
  </si>
  <si>
    <t>大型ブレーカ</t>
  </si>
  <si>
    <t>ガイドセル</t>
  </si>
  <si>
    <t>フィード長(m)、ドリフタ（ｋｇ級)</t>
  </si>
  <si>
    <t>ドリルジャンボ</t>
  </si>
  <si>
    <t>ブーム数、ドリフタ質量(kg級）</t>
  </si>
  <si>
    <t>建設機械Ⅰの運搬に係る費用について入力してください。（該当する費用がない場合は、記入不要）</t>
    <rPh sb="0" eb="2">
      <t>ケンセツ</t>
    </rPh>
    <rPh sb="2" eb="4">
      <t>キカイ</t>
    </rPh>
    <rPh sb="6" eb="8">
      <t>ウンパン</t>
    </rPh>
    <rPh sb="9" eb="10">
      <t>カカワ</t>
    </rPh>
    <rPh sb="11" eb="13">
      <t>ヒヨウ</t>
    </rPh>
    <rPh sb="17" eb="19">
      <t>ニュウリョク</t>
    </rPh>
    <rPh sb="40" eb="42">
      <t>キニュウ</t>
    </rPh>
    <rPh sb="42" eb="44">
      <t>フヨウ</t>
    </rPh>
    <phoneticPr fontId="2"/>
  </si>
  <si>
    <t>オーガ出力(kW)、吊能力（ｔ）、リーダ長(m)、圧入力(kN)、掘削径(mm)</t>
  </si>
  <si>
    <t>油圧ハンマ・直結三点支持式</t>
  </si>
  <si>
    <t>ディーゼルハンマ・防音カバー装着用・直結三点支持式</t>
  </si>
  <si>
    <t>油圧式杭引抜機（ジャッキ）</t>
  </si>
  <si>
    <t>引抜力（kN）</t>
  </si>
  <si>
    <t>油圧式鋼管圧入・引抜機（ジャッキ）</t>
  </si>
  <si>
    <t>圧入力（kN）、引抜力（kN）、管径(mm)</t>
  </si>
  <si>
    <t>油圧式杭圧入引抜機</t>
  </si>
  <si>
    <t>圧入力（kN）、引抜力（kN）</t>
  </si>
  <si>
    <t>アースオーガ中掘機</t>
  </si>
  <si>
    <t>オーガ出力(kW)、吊能力（ｔ）、モンケン(t)、リーダ長(m)、杭径(mm)</t>
  </si>
  <si>
    <t>クローラ式サンドパイル打機</t>
  </si>
  <si>
    <t>バイブロ出力（ｋＷ）、リーダ長(m)、クレーン(ｔ吊）</t>
  </si>
  <si>
    <t>粉体噴射攪拌機</t>
  </si>
  <si>
    <t>モータ出力(kW)、標準改良深度(m)</t>
  </si>
  <si>
    <t>アースオーガ（単体）</t>
  </si>
  <si>
    <t>掘削径（mm)</t>
  </si>
  <si>
    <t>クローラ式アースオーガ</t>
  </si>
  <si>
    <t>直結三点支持式</t>
  </si>
  <si>
    <t>運搬距離
(Km)</t>
    <rPh sb="0" eb="2">
      <t>ウンパン</t>
    </rPh>
    <rPh sb="2" eb="4">
      <t>キョリ</t>
    </rPh>
    <phoneticPr fontId="2"/>
  </si>
  <si>
    <t>運搬回数
(回）</t>
    <rPh sb="0" eb="2">
      <t>ウンパン</t>
    </rPh>
    <rPh sb="2" eb="4">
      <t>カイスウ</t>
    </rPh>
    <rPh sb="6" eb="7">
      <t>カイ</t>
    </rPh>
    <phoneticPr fontId="2"/>
  </si>
  <si>
    <t>1)貨物自動車等による運搬</t>
    <rPh sb="11" eb="13">
      <t>ウンパン</t>
    </rPh>
    <phoneticPr fontId="1"/>
  </si>
  <si>
    <t>内分解組立費（千円）</t>
    <rPh sb="0" eb="1">
      <t>ウチ</t>
    </rPh>
    <rPh sb="1" eb="3">
      <t>ブンカイ</t>
    </rPh>
    <rPh sb="3" eb="5">
      <t>クミタテ</t>
    </rPh>
    <rPh sb="5" eb="6">
      <t>ヒ</t>
    </rPh>
    <phoneticPr fontId="1"/>
  </si>
  <si>
    <t>積載質量（t）、揚程(m)</t>
  </si>
  <si>
    <t>一本構リフト</t>
  </si>
  <si>
    <t>工事用エレベータ</t>
  </si>
  <si>
    <t>積載質量（t）</t>
  </si>
  <si>
    <t>門型クレーン</t>
  </si>
  <si>
    <t>高さ(m)、幅(m)、吊上能力（t吊）</t>
  </si>
  <si>
    <t>材料</t>
  </si>
  <si>
    <t>骨材のふるい分け試験</t>
  </si>
  <si>
    <t>粗骨材のすりへり試験</t>
  </si>
  <si>
    <t>骨材の微粒分量試験</t>
  </si>
  <si>
    <t>骨材中の粘土塊量の試験</t>
  </si>
  <si>
    <t>硫酸ナトリウムによる骨材の安定性試験</t>
  </si>
  <si>
    <t>セメントの物理試験</t>
  </si>
  <si>
    <t>A2</t>
    <phoneticPr fontId="3"/>
  </si>
  <si>
    <t>B2</t>
    <phoneticPr fontId="3"/>
  </si>
  <si>
    <t>１ 着手時の準備費用，完成時の後片付費用，施工期間中における準備・後片付費用</t>
    <phoneticPr fontId="3"/>
  </si>
  <si>
    <t>２　その他　上記以外について入力してください</t>
    <rPh sb="6" eb="8">
      <t>ジョウキ</t>
    </rPh>
    <rPh sb="8" eb="9">
      <t>イ</t>
    </rPh>
    <rPh sb="9" eb="10">
      <t>ガイ</t>
    </rPh>
    <rPh sb="14" eb="16">
      <t>ニュウリョク</t>
    </rPh>
    <phoneticPr fontId="3"/>
  </si>
  <si>
    <t>特殊な品質管理</t>
    <rPh sb="0" eb="2">
      <t>トクシュ</t>
    </rPh>
    <phoneticPr fontId="2"/>
  </si>
  <si>
    <t>針入度試験</t>
  </si>
  <si>
    <t>軟化点試験</t>
  </si>
  <si>
    <t>伸度試験</t>
  </si>
  <si>
    <t>トルエン可溶分試験</t>
  </si>
  <si>
    <t>引火点試験</t>
  </si>
  <si>
    <t>薄膜加熱試験</t>
  </si>
  <si>
    <r>
      <t>左記を参考に</t>
    </r>
    <r>
      <rPr>
        <sz val="11"/>
        <color indexed="10"/>
        <rFont val="ＭＳ Ｐ明朝"/>
        <family val="1"/>
        <charset val="128"/>
      </rPr>
      <t>「規格」欄</t>
    </r>
    <r>
      <rPr>
        <sz val="11"/>
        <rFont val="ＭＳ Ｐ明朝"/>
        <family val="1"/>
        <charset val="128"/>
      </rPr>
      <t>には</t>
    </r>
    <r>
      <rPr>
        <sz val="11"/>
        <color indexed="10"/>
        <rFont val="ＭＳ Ｐ明朝"/>
        <family val="1"/>
        <charset val="128"/>
      </rPr>
      <t>単位も入力</t>
    </r>
    <r>
      <rPr>
        <sz val="11"/>
        <rFont val="ＭＳ Ｐ明朝"/>
        <family val="1"/>
        <charset val="128"/>
      </rPr>
      <t>してください。</t>
    </r>
    <rPh sb="0" eb="2">
      <t>サキ</t>
    </rPh>
    <rPh sb="3" eb="5">
      <t>サンコウ</t>
    </rPh>
    <rPh sb="10" eb="11">
      <t>ラン</t>
    </rPh>
    <phoneticPr fontId="1"/>
  </si>
  <si>
    <t>　２．「総合計」欄は、一次下請（左列）+二次下請（右列）の集計金額です。二次以降がある場合は、二次以降も合算した金額です。</t>
    <rPh sb="4" eb="7">
      <t>ソウゴウケイ</t>
    </rPh>
    <rPh sb="8" eb="9">
      <t>ラン</t>
    </rPh>
    <rPh sb="11" eb="13">
      <t>イチジ</t>
    </rPh>
    <rPh sb="13" eb="15">
      <t>シタウ</t>
    </rPh>
    <rPh sb="16" eb="17">
      <t>ヒダリ</t>
    </rPh>
    <rPh sb="17" eb="18">
      <t>レツ</t>
    </rPh>
    <rPh sb="20" eb="22">
      <t>ニジ</t>
    </rPh>
    <rPh sb="22" eb="24">
      <t>シタウケ</t>
    </rPh>
    <rPh sb="25" eb="26">
      <t>ミギ</t>
    </rPh>
    <rPh sb="26" eb="27">
      <t>レツ</t>
    </rPh>
    <rPh sb="29" eb="31">
      <t>シュウケイ</t>
    </rPh>
    <rPh sb="31" eb="33">
      <t>キンガク</t>
    </rPh>
    <rPh sb="36" eb="37">
      <t>ニ</t>
    </rPh>
    <rPh sb="37" eb="38">
      <t>ジ</t>
    </rPh>
    <rPh sb="38" eb="40">
      <t>イコウ</t>
    </rPh>
    <rPh sb="43" eb="45">
      <t>バアイ</t>
    </rPh>
    <rPh sb="47" eb="49">
      <t>ニジ</t>
    </rPh>
    <rPh sb="49" eb="51">
      <t>イコウ</t>
    </rPh>
    <rPh sb="52" eb="54">
      <t>ガッサン</t>
    </rPh>
    <rPh sb="56" eb="58">
      <t>キンガク</t>
    </rPh>
    <phoneticPr fontId="2"/>
  </si>
  <si>
    <t>下水道工事において目視による出来形の確認が困難な場合の特別な機器に要した費用</t>
    <rPh sb="0" eb="3">
      <t>ゲスイドウ</t>
    </rPh>
    <rPh sb="3" eb="5">
      <t>コウジ</t>
    </rPh>
    <rPh sb="9" eb="11">
      <t>モクシ</t>
    </rPh>
    <rPh sb="14" eb="17">
      <t>デキガタ</t>
    </rPh>
    <rPh sb="18" eb="20">
      <t>カクニン</t>
    </rPh>
    <rPh sb="21" eb="23">
      <t>コンナン</t>
    </rPh>
    <rPh sb="24" eb="26">
      <t>バアイ</t>
    </rPh>
    <rPh sb="27" eb="29">
      <t>トクベツ</t>
    </rPh>
    <rPh sb="30" eb="32">
      <t>キキ</t>
    </rPh>
    <rPh sb="33" eb="34">
      <t>ヨウ</t>
    </rPh>
    <rPh sb="36" eb="38">
      <t>ヒヨウ</t>
    </rPh>
    <phoneticPr fontId="3"/>
  </si>
  <si>
    <t>その他の小計</t>
    <rPh sb="2" eb="3">
      <t>タ</t>
    </rPh>
    <rPh sb="4" eb="6">
      <t>ショウケイ</t>
    </rPh>
    <phoneticPr fontId="3"/>
  </si>
  <si>
    <t>特殊経費</t>
    <rPh sb="0" eb="2">
      <t>トクシュ</t>
    </rPh>
    <phoneticPr fontId="2"/>
  </si>
  <si>
    <t>担当者氏名</t>
    <rPh sb="0" eb="3">
      <t>タントウシャ</t>
    </rPh>
    <rPh sb="3" eb="5">
      <t>シメイ</t>
    </rPh>
    <phoneticPr fontId="41"/>
  </si>
  <si>
    <t>役職名</t>
    <rPh sb="0" eb="3">
      <t>ヤクショクメイ</t>
    </rPh>
    <phoneticPr fontId="41"/>
  </si>
  <si>
    <t>電話番号</t>
    <rPh sb="0" eb="2">
      <t>デンワ</t>
    </rPh>
    <rPh sb="2" eb="4">
      <t>バンゴウ</t>
    </rPh>
    <phoneticPr fontId="41"/>
  </si>
  <si>
    <t>下記内容について入力してください。</t>
    <rPh sb="0" eb="2">
      <t>カキ</t>
    </rPh>
    <rPh sb="2" eb="4">
      <t>ナイヨウ</t>
    </rPh>
    <rPh sb="8" eb="10">
      <t>ニュウリョク</t>
    </rPh>
    <phoneticPr fontId="41"/>
  </si>
  <si>
    <r>
      <t xml:space="preserve">延　人
</t>
    </r>
    <r>
      <rPr>
        <sz val="8"/>
        <rFont val="明朝"/>
        <family val="1"/>
        <charset val="128"/>
      </rPr>
      <t>（ｆ.の合計）</t>
    </r>
    <rPh sb="8" eb="10">
      <t>ゴウケイ</t>
    </rPh>
    <phoneticPr fontId="2"/>
  </si>
  <si>
    <t>各種調査等</t>
  </si>
  <si>
    <t>各種台帳等</t>
  </si>
  <si>
    <t>記入上の注意事項</t>
  </si>
  <si>
    <t>建設機械名</t>
  </si>
  <si>
    <t>労働者の食事補助、交通費の支給
＊マイクロバス等の送迎は、共通仮設費の営繕費(労働者送迎費)に記入</t>
  </si>
  <si>
    <t>請負金額の内、外注費</t>
    <rPh sb="5" eb="6">
      <t>ウチ</t>
    </rPh>
    <rPh sb="7" eb="9">
      <t>ガイチュウ</t>
    </rPh>
    <rPh sb="9" eb="10">
      <t>ヒ</t>
    </rPh>
    <phoneticPr fontId="2"/>
  </si>
  <si>
    <t>蒸発後の針入度比試験</t>
  </si>
  <si>
    <t>密度試験</t>
  </si>
  <si>
    <t>高温動粘度試験</t>
  </si>
  <si>
    <t>タフネス・テナシティ試験</t>
  </si>
  <si>
    <t>舗設現場</t>
  </si>
  <si>
    <t>骨材の単位容積質量試験</t>
  </si>
  <si>
    <r>
      <t>　C-2　</t>
    </r>
    <r>
      <rPr>
        <sz val="12"/>
        <rFont val="ＭＳ Ｐ明朝"/>
        <family val="1"/>
        <charset val="128"/>
      </rPr>
      <t>トラッククレーン機械式25ｔ吊及び油圧式80ｔ吊以上の自走による運搬を入力してください。</t>
    </r>
    <rPh sb="13" eb="16">
      <t>キカイシキ</t>
    </rPh>
    <rPh sb="19" eb="20">
      <t>ツリ</t>
    </rPh>
    <rPh sb="20" eb="21">
      <t>オヨ</t>
    </rPh>
    <rPh sb="22" eb="24">
      <t>ユアツ</t>
    </rPh>
    <rPh sb="24" eb="25">
      <t>シキ</t>
    </rPh>
    <rPh sb="28" eb="29">
      <t>ツリ</t>
    </rPh>
    <rPh sb="29" eb="31">
      <t>イジョウ</t>
    </rPh>
    <rPh sb="32" eb="34">
      <t>ジソウ</t>
    </rPh>
    <rPh sb="37" eb="39">
      <t>ウンパン</t>
    </rPh>
    <rPh sb="40" eb="42">
      <t>ニュウリョク</t>
    </rPh>
    <phoneticPr fontId="2"/>
  </si>
  <si>
    <t>　２．「総合計」欄は、一次下請（上段）+二次下請（下段）の集計金額です。二次以降がある場合は、二次以降も合算した金額です。</t>
    <rPh sb="4" eb="7">
      <t>ソウゴウケイ</t>
    </rPh>
    <rPh sb="8" eb="9">
      <t>ラン</t>
    </rPh>
    <rPh sb="11" eb="13">
      <t>イチジ</t>
    </rPh>
    <rPh sb="13" eb="15">
      <t>シタウ</t>
    </rPh>
    <rPh sb="16" eb="18">
      <t>ジョウダン</t>
    </rPh>
    <rPh sb="20" eb="22">
      <t>ニジ</t>
    </rPh>
    <rPh sb="22" eb="24">
      <t>シタウケ</t>
    </rPh>
    <rPh sb="25" eb="27">
      <t>ゲダン</t>
    </rPh>
    <rPh sb="29" eb="31">
      <t>シュウケイ</t>
    </rPh>
    <rPh sb="31" eb="33">
      <t>キンガク</t>
    </rPh>
    <rPh sb="36" eb="37">
      <t>ニ</t>
    </rPh>
    <rPh sb="37" eb="38">
      <t>ジ</t>
    </rPh>
    <rPh sb="38" eb="40">
      <t>イコウ</t>
    </rPh>
    <rPh sb="43" eb="45">
      <t>バアイ</t>
    </rPh>
    <rPh sb="47" eb="49">
      <t>ニジ</t>
    </rPh>
    <rPh sb="49" eb="51">
      <t>イコウ</t>
    </rPh>
    <rPh sb="52" eb="54">
      <t>ガッサン</t>
    </rPh>
    <rPh sb="56" eb="58">
      <t>キンガク</t>
    </rPh>
    <phoneticPr fontId="2"/>
  </si>
  <si>
    <t>費　　　用</t>
    <rPh sb="0" eb="1">
      <t>ヒ</t>
    </rPh>
    <rPh sb="4" eb="5">
      <t>ヨウ</t>
    </rPh>
    <phoneticPr fontId="2"/>
  </si>
  <si>
    <t>内　　　容</t>
    <rPh sb="0" eb="1">
      <t>ウチ</t>
    </rPh>
    <rPh sb="4" eb="5">
      <t>カタチ</t>
    </rPh>
    <phoneticPr fontId="2"/>
  </si>
  <si>
    <t>入力の確認</t>
    <rPh sb="0" eb="2">
      <t>ニュウリョク</t>
    </rPh>
    <rPh sb="3" eb="5">
      <t>カクニン</t>
    </rPh>
    <phoneticPr fontId="3"/>
  </si>
  <si>
    <t>項目</t>
    <rPh sb="0" eb="2">
      <t>コウモク</t>
    </rPh>
    <phoneticPr fontId="3"/>
  </si>
  <si>
    <t>合計</t>
    <rPh sb="0" eb="2">
      <t>ゴウケイ</t>
    </rPh>
    <phoneticPr fontId="3"/>
  </si>
  <si>
    <t>現場
管理者
名前</t>
    <rPh sb="7" eb="9">
      <t>ナマエ</t>
    </rPh>
    <phoneticPr fontId="2"/>
  </si>
  <si>
    <t>(人)</t>
    <phoneticPr fontId="2"/>
  </si>
  <si>
    <t>次下請負業者</t>
    <rPh sb="0" eb="1">
      <t>ツギ</t>
    </rPh>
    <rPh sb="1" eb="3">
      <t>シタウ</t>
    </rPh>
    <rPh sb="3" eb="4">
      <t>オ</t>
    </rPh>
    <rPh sb="4" eb="6">
      <t>ギョウシャ</t>
    </rPh>
    <phoneticPr fontId="2"/>
  </si>
  <si>
    <t>技術職員</t>
    <rPh sb="0" eb="2">
      <t>ギジュツ</t>
    </rPh>
    <rPh sb="2" eb="4">
      <t>ショクイン</t>
    </rPh>
    <phoneticPr fontId="2"/>
  </si>
  <si>
    <t>その他</t>
    <rPh sb="2" eb="3">
      <t>タ</t>
    </rPh>
    <phoneticPr fontId="2"/>
  </si>
  <si>
    <t>(単位:人日及び日)</t>
    <rPh sb="1" eb="3">
      <t>タンイ</t>
    </rPh>
    <rPh sb="4" eb="5">
      <t>ヒト</t>
    </rPh>
    <rPh sb="5" eb="6">
      <t>ヒ</t>
    </rPh>
    <rPh sb="6" eb="7">
      <t>オヨ</t>
    </rPh>
    <rPh sb="8" eb="9">
      <t>ヒ</t>
    </rPh>
    <phoneticPr fontId="2"/>
  </si>
  <si>
    <t>慰安・娯楽・厚生費</t>
  </si>
  <si>
    <t>c.</t>
  </si>
  <si>
    <t>作業被服費</t>
  </si>
  <si>
    <t>d.</t>
  </si>
  <si>
    <t>賃金以外の食事、通勤等に要する費用</t>
  </si>
  <si>
    <t>e.</t>
  </si>
  <si>
    <t>災害時負担費用</t>
  </si>
  <si>
    <t>費目</t>
  </si>
  <si>
    <t>公共土木請負工事の諸経費等調査（元請外注用）</t>
  </si>
  <si>
    <t>下請負者名</t>
  </si>
  <si>
    <t>工種</t>
  </si>
  <si>
    <t>E　各種台帳等の作成・修正に要した費用</t>
    <phoneticPr fontId="3"/>
  </si>
  <si>
    <t>請負金額（税抜き）</t>
    <rPh sb="0" eb="2">
      <t>ウケオイ</t>
    </rPh>
    <rPh sb="2" eb="3">
      <t>キン</t>
    </rPh>
    <rPh sb="3" eb="4">
      <t>ガク</t>
    </rPh>
    <rPh sb="5" eb="6">
      <t>ゼイ</t>
    </rPh>
    <rPh sb="6" eb="7">
      <t>ヌ</t>
    </rPh>
    <phoneticPr fontId="2"/>
  </si>
  <si>
    <t>技術者間接費
（電気通信設備工事の場合）</t>
    <rPh sb="0" eb="3">
      <t>ギジュツシャ</t>
    </rPh>
    <rPh sb="3" eb="6">
      <t>カンセツヒ</t>
    </rPh>
    <rPh sb="8" eb="10">
      <t>デンキ</t>
    </rPh>
    <rPh sb="10" eb="12">
      <t>ツウシン</t>
    </rPh>
    <rPh sb="12" eb="14">
      <t>セツビ</t>
    </rPh>
    <rPh sb="14" eb="16">
      <t>コウジ</t>
    </rPh>
    <rPh sb="17" eb="19">
      <t>バアイ</t>
    </rPh>
    <phoneticPr fontId="3"/>
  </si>
  <si>
    <t>機器管理費
（電気通信設備工事の場合）</t>
    <rPh sb="0" eb="2">
      <t>キキ</t>
    </rPh>
    <rPh sb="2" eb="5">
      <t>カンリヒ</t>
    </rPh>
    <phoneticPr fontId="3"/>
  </si>
  <si>
    <t>外注分</t>
    <rPh sb="0" eb="2">
      <t>ガイチュウ</t>
    </rPh>
    <rPh sb="2" eb="3">
      <t>ブン</t>
    </rPh>
    <phoneticPr fontId="8"/>
  </si>
  <si>
    <t>現場条件等費用</t>
  </si>
  <si>
    <t>ト</t>
  </si>
  <si>
    <t>営繕費のうち、地代に要した費用</t>
  </si>
  <si>
    <t>機械器具等損料</t>
    <rPh sb="2" eb="3">
      <t>ウツワ</t>
    </rPh>
    <phoneticPr fontId="2"/>
  </si>
  <si>
    <t>総合計</t>
    <rPh sb="0" eb="1">
      <t>ソウ</t>
    </rPh>
    <rPh sb="1" eb="3">
      <t>ゴウケイ</t>
    </rPh>
    <phoneticPr fontId="2"/>
  </si>
  <si>
    <t>作業用具、作業服の費用(但し、工事費に含めている場合は除く)</t>
    <rPh sb="12" eb="13">
      <t>タダ</t>
    </rPh>
    <phoneticPr fontId="2"/>
  </si>
  <si>
    <t>　a+b+c+d+e</t>
  </si>
  <si>
    <t>吊上能力（t吊）</t>
  </si>
  <si>
    <t>フォークリフト</t>
  </si>
  <si>
    <t>ダウンザホールハンマ</t>
  </si>
  <si>
    <t>スタビライザ</t>
  </si>
  <si>
    <t>労働者送迎費</t>
    <rPh sb="0" eb="2">
      <t>ロウドウ</t>
    </rPh>
    <phoneticPr fontId="2"/>
  </si>
  <si>
    <t>営繕費</t>
  </si>
  <si>
    <t>建物費</t>
  </si>
  <si>
    <t>借上費</t>
  </si>
  <si>
    <t>宿泊費</t>
  </si>
  <si>
    <t>会社名</t>
  </si>
  <si>
    <t>職種</t>
  </si>
  <si>
    <t>現場管理
作業上の
分担</t>
  </si>
  <si>
    <t>平均
基本給</t>
  </si>
  <si>
    <t>平均時間外手当</t>
  </si>
  <si>
    <t>平均その他の手当</t>
  </si>
  <si>
    <t>(千円)</t>
  </si>
  <si>
    <t>合計</t>
    <rPh sb="0" eb="2">
      <t>ゴウケイ</t>
    </rPh>
    <phoneticPr fontId="2"/>
  </si>
  <si>
    <t>平均給料
手当料</t>
  </si>
  <si>
    <t>総合計</t>
  </si>
  <si>
    <t>六価クロム溶出試験</t>
  </si>
  <si>
    <t>推力(kN)、ストローク(mm)</t>
  </si>
  <si>
    <t>山留ジャッキ</t>
  </si>
  <si>
    <t>パワーユニット</t>
  </si>
  <si>
    <t>機器材等の搬入搬出並びに現場内小運搬の費用について入力してください。（該当する費用がない場合は、「0」を入力してください）</t>
    <rPh sb="1" eb="2">
      <t>ウツワ</t>
    </rPh>
    <rPh sb="2" eb="3">
      <t>ザイ</t>
    </rPh>
    <rPh sb="3" eb="4">
      <t>ナド</t>
    </rPh>
    <rPh sb="5" eb="7">
      <t>ハンニュウ</t>
    </rPh>
    <rPh sb="7" eb="9">
      <t>ハンシュツ</t>
    </rPh>
    <rPh sb="9" eb="10">
      <t>ナラ</t>
    </rPh>
    <rPh sb="12" eb="14">
      <t>ゲンバ</t>
    </rPh>
    <rPh sb="14" eb="15">
      <t>ナイ</t>
    </rPh>
    <rPh sb="15" eb="16">
      <t>ショウ</t>
    </rPh>
    <rPh sb="16" eb="18">
      <t>ウンパン</t>
    </rPh>
    <rPh sb="19" eb="21">
      <t>ヒヨウ</t>
    </rPh>
    <rPh sb="25" eb="27">
      <t>ニュウリョク</t>
    </rPh>
    <phoneticPr fontId="2"/>
  </si>
  <si>
    <r>
      <t>　</t>
    </r>
    <r>
      <rPr>
        <b/>
        <sz val="12"/>
        <rFont val="ＭＳ Ｐ明朝"/>
        <family val="1"/>
        <charset val="128"/>
      </rPr>
      <t>Ｂ-2</t>
    </r>
    <r>
      <rPr>
        <sz val="12"/>
        <rFont val="ＭＳ Ｐ明朝"/>
        <family val="1"/>
        <charset val="128"/>
      </rPr>
      <t>　</t>
    </r>
    <r>
      <rPr>
        <b/>
        <sz val="12"/>
        <rFont val="ＭＳ Ｐ明朝"/>
        <family val="1"/>
        <charset val="128"/>
      </rPr>
      <t>質量20ｔ以上</t>
    </r>
    <r>
      <rPr>
        <sz val="12"/>
        <rFont val="ＭＳ Ｐ明朝"/>
        <family val="1"/>
        <charset val="128"/>
      </rPr>
      <t>の建設機械の運搬</t>
    </r>
    <r>
      <rPr>
        <b/>
        <sz val="12"/>
        <rFont val="ＭＳ Ｐ明朝"/>
        <family val="1"/>
        <charset val="128"/>
      </rPr>
      <t>（自走、日々回送及び現場内小運搬）</t>
    </r>
    <r>
      <rPr>
        <sz val="12"/>
        <rFont val="ＭＳ Ｐ明朝"/>
        <family val="1"/>
        <charset val="128"/>
      </rPr>
      <t>について入力してください。</t>
    </r>
    <rPh sb="5" eb="7">
      <t>シツリョウ</t>
    </rPh>
    <rPh sb="9" eb="12">
      <t>トンイジョウ</t>
    </rPh>
    <rPh sb="13" eb="15">
      <t>ケンセツ</t>
    </rPh>
    <rPh sb="15" eb="17">
      <t>キカイ</t>
    </rPh>
    <rPh sb="18" eb="20">
      <t>ウンパン</t>
    </rPh>
    <rPh sb="21" eb="23">
      <t>ジソウ</t>
    </rPh>
    <rPh sb="24" eb="26">
      <t>ヒビ</t>
    </rPh>
    <rPh sb="26" eb="28">
      <t>カイソウ</t>
    </rPh>
    <rPh sb="28" eb="29">
      <t>オヨ</t>
    </rPh>
    <rPh sb="30" eb="32">
      <t>ゲンバ</t>
    </rPh>
    <rPh sb="32" eb="33">
      <t>ナイ</t>
    </rPh>
    <rPh sb="33" eb="34">
      <t>ショウ</t>
    </rPh>
    <rPh sb="34" eb="36">
      <t>ウンパン</t>
    </rPh>
    <rPh sb="41" eb="43">
      <t>ニュウリョク</t>
    </rPh>
    <phoneticPr fontId="2"/>
  </si>
  <si>
    <t>２．「鋼桁、門扉、ＰＣ桁等工場製作品の運搬」「支給品及び現場発生品の運搬」は対象外とし、別途直接工事費に計上してください。</t>
    <phoneticPr fontId="1"/>
  </si>
  <si>
    <t>３．小機械（発動発電機、空気圧縮機等）については、小機械１式としてまとめて記入してください。</t>
    <phoneticPr fontId="1"/>
  </si>
  <si>
    <t>4)合計</t>
    <rPh sb="2" eb="4">
      <t>ゴウケイ</t>
    </rPh>
    <phoneticPr fontId="2"/>
  </si>
  <si>
    <t>空気呼吸器</t>
  </si>
  <si>
    <t>(L級)</t>
  </si>
  <si>
    <t>圧縮空気清浄機</t>
  </si>
  <si>
    <t>空気槽</t>
  </si>
  <si>
    <t>(MPa)</t>
  </si>
  <si>
    <t>高圧ホース</t>
  </si>
  <si>
    <t>作業量(本)</t>
    <rPh sb="4" eb="5">
      <t>ホン</t>
    </rPh>
    <phoneticPr fontId="3"/>
  </si>
  <si>
    <t>①　５ｃｍ未満</t>
    <phoneticPr fontId="3"/>
  </si>
  <si>
    <t>②　５ｃｍ以上、１０ｃｍ未満</t>
    <phoneticPr fontId="3"/>
  </si>
  <si>
    <t>③　１０ｃｍ以上、２０ｃｍ未満</t>
    <phoneticPr fontId="3"/>
  </si>
  <si>
    <t>④　２０ｃｍ以上、３０ｃｍ未満</t>
    <phoneticPr fontId="3"/>
  </si>
  <si>
    <t>⑤　３０ｃｍ以上、４０ｃｍ未満</t>
    <phoneticPr fontId="3"/>
  </si>
  <si>
    <t>⑥　４０ｃｍ以上、５０ｃｍ未満</t>
    <phoneticPr fontId="3"/>
  </si>
  <si>
    <t>混合能力(t/h)、ミキサ容量(kg)</t>
  </si>
  <si>
    <t>ロボットアスファルトフィニッシャ</t>
  </si>
  <si>
    <t>舗装幅(m)</t>
  </si>
  <si>
    <t>アスファルトフィニッシャ</t>
  </si>
  <si>
    <t>アスファルトケットル</t>
  </si>
  <si>
    <t>タンク容量(L)</t>
  </si>
  <si>
    <t>ディストリビュータ</t>
  </si>
  <si>
    <t>チップスプレッダ</t>
  </si>
  <si>
    <t>ホッパ容量(m3)、散布幅(m)</t>
  </si>
  <si>
    <t>アスファルトクッカ</t>
  </si>
  <si>
    <t>容量(m3)</t>
  </si>
  <si>
    <t>コンクリートスプレッダ</t>
  </si>
  <si>
    <t>ブレード式</t>
  </si>
  <si>
    <t>ボックス式</t>
  </si>
  <si>
    <t>舗装幅(m)、ボックス容量(m3)</t>
  </si>
  <si>
    <t>コンクリートフィニッシャ</t>
  </si>
  <si>
    <t>コンクリート縦仕上げ機</t>
  </si>
  <si>
    <t>フィニッシングスクリード</t>
  </si>
  <si>
    <t>コンクリート横取機</t>
  </si>
  <si>
    <t>最大供給能力(m3/h)</t>
  </si>
  <si>
    <t>振動目地切機</t>
  </si>
  <si>
    <t>コンクリートカッタ</t>
  </si>
  <si>
    <t>ブレード径(cm)</t>
  </si>
  <si>
    <t>口径(mm)、段、揚程(m)</t>
  </si>
  <si>
    <t>深井戸用水中ポンプ</t>
  </si>
  <si>
    <t>真空ポンプ</t>
  </si>
  <si>
    <t>口径(mm)、排気量(m3/min)</t>
  </si>
  <si>
    <t>工事用水中ポンプ（潜水ポンプ）</t>
  </si>
  <si>
    <t>サンドポンプ（攪拌装置付工事用水中ポンプ）</t>
  </si>
  <si>
    <t>フレキシブルポンプ</t>
  </si>
  <si>
    <t>口径(mm)、揚程(m)、排出量(m3/min)</t>
  </si>
  <si>
    <t>スラリーポンプ</t>
  </si>
  <si>
    <t>電気機器</t>
  </si>
  <si>
    <t>変圧器（トランス）</t>
  </si>
  <si>
    <t>タンパ及びランマ</t>
  </si>
  <si>
    <t>質量(kg)</t>
  </si>
  <si>
    <t>振動コンパクタ</t>
  </si>
  <si>
    <t>コンクリート機械</t>
  </si>
  <si>
    <t>ミキサ容量(m3)</t>
  </si>
  <si>
    <t>トラックミキサ及びアジテータトラック</t>
  </si>
  <si>
    <t>混合容量(m3)</t>
  </si>
  <si>
    <t>コンクリートポンプ車</t>
  </si>
  <si>
    <t>圧送能力(m3/h)</t>
  </si>
  <si>
    <t>コンクリートポンプ</t>
  </si>
  <si>
    <t>コンクリートプレーサ</t>
  </si>
  <si>
    <t>バッチ量(m3)</t>
  </si>
  <si>
    <t>アジテータカー</t>
  </si>
  <si>
    <t>運搬容量(m3)</t>
  </si>
  <si>
    <t>コンクリート圧砕機</t>
  </si>
  <si>
    <t>開口幅(mm)、破砕力(kN)</t>
  </si>
  <si>
    <t>舗装機械</t>
  </si>
  <si>
    <t>：：</t>
    <phoneticPr fontId="2"/>
  </si>
  <si>
    <t>：：</t>
    <phoneticPr fontId="2"/>
  </si>
  <si>
    <t>(金額単位：千円)</t>
    <rPh sb="1" eb="3">
      <t>キンガク</t>
    </rPh>
    <rPh sb="3" eb="5">
      <t>タンイ</t>
    </rPh>
    <rPh sb="6" eb="8">
      <t>センエン</t>
    </rPh>
    <phoneticPr fontId="2"/>
  </si>
  <si>
    <t>　　　</t>
    <phoneticPr fontId="2"/>
  </si>
  <si>
    <t>労働者の看護費、見舞金
＊労災保険等に給付以外の費用</t>
  </si>
  <si>
    <t>下請負者用記入票</t>
    <rPh sb="0" eb="1">
      <t>シタ</t>
    </rPh>
    <rPh sb="1" eb="3">
      <t>ウケオイ</t>
    </rPh>
    <rPh sb="3" eb="4">
      <t>シャ</t>
    </rPh>
    <rPh sb="4" eb="5">
      <t>ヨウ</t>
    </rPh>
    <rPh sb="5" eb="7">
      <t>キニュウ</t>
    </rPh>
    <rPh sb="7" eb="8">
      <t>ヒョウ</t>
    </rPh>
    <phoneticPr fontId="1"/>
  </si>
  <si>
    <t>総合計</t>
    <rPh sb="0" eb="1">
      <t>ソウ</t>
    </rPh>
    <phoneticPr fontId="2"/>
  </si>
  <si>
    <t>下請工事価格合計</t>
    <rPh sb="0" eb="2">
      <t>シタウケ</t>
    </rPh>
    <rPh sb="2" eb="4">
      <t>コウジ</t>
    </rPh>
    <rPh sb="4" eb="6">
      <t>カカク</t>
    </rPh>
    <rPh sb="6" eb="8">
      <t>ゴウケイ</t>
    </rPh>
    <phoneticPr fontId="2"/>
  </si>
  <si>
    <r>
      <t>　３．三次下請以降がある場合は、右列の記入欄（二次下請費用）に</t>
    </r>
    <r>
      <rPr>
        <sz val="11"/>
        <color indexed="10"/>
        <rFont val="明朝"/>
        <family val="1"/>
        <charset val="128"/>
      </rPr>
      <t>三次以降の労務管理費が含まれているか</t>
    </r>
    <r>
      <rPr>
        <sz val="11"/>
        <rFont val="明朝"/>
        <family val="1"/>
        <charset val="128"/>
      </rPr>
      <t>確認してください。</t>
    </r>
    <rPh sb="7" eb="9">
      <t>イコウ</t>
    </rPh>
    <rPh sb="16" eb="17">
      <t>ミギ</t>
    </rPh>
    <rPh sb="17" eb="18">
      <t>レツ</t>
    </rPh>
    <rPh sb="23" eb="25">
      <t>ニジ</t>
    </rPh>
    <rPh sb="25" eb="27">
      <t>シタウケ</t>
    </rPh>
    <rPh sb="27" eb="29">
      <t>ヒヨウ</t>
    </rPh>
    <rPh sb="33" eb="35">
      <t>イコウ</t>
    </rPh>
    <rPh sb="36" eb="38">
      <t>ロウム</t>
    </rPh>
    <rPh sb="38" eb="41">
      <t>カンリヒ</t>
    </rPh>
    <rPh sb="42" eb="43">
      <t>フク</t>
    </rPh>
    <phoneticPr fontId="2"/>
  </si>
  <si>
    <t>クローラドリル</t>
  </si>
  <si>
    <t>ドリフタ質量(kg級）</t>
  </si>
  <si>
    <t>軟岩用トンネル掘進機</t>
  </si>
  <si>
    <t>最大掘削高(m)、掘削幅(m)、カッタヘッド(kW)</t>
  </si>
  <si>
    <t>グラブホッパ</t>
  </si>
  <si>
    <t>タワー高(m)、ホッパ容量(m3)、クラムシェル(m3)</t>
  </si>
  <si>
    <t>グラブリフター</t>
  </si>
  <si>
    <t>ホッパ容量(m3)</t>
  </si>
  <si>
    <t>整流器</t>
  </si>
  <si>
    <t>(kVA）</t>
  </si>
  <si>
    <t>シールド工事用機器</t>
  </si>
  <si>
    <t>シールドジャッキ</t>
  </si>
  <si>
    <t>油圧ハンマ（単体）</t>
  </si>
  <si>
    <t>バイブロハンマ（単体）</t>
  </si>
  <si>
    <t>起振力(KN)</t>
  </si>
  <si>
    <t>ウォータージェット</t>
  </si>
  <si>
    <t>ポンプ圧力（MKP)、排出量（L･min)</t>
  </si>
  <si>
    <t>クローラ式杭打機</t>
  </si>
  <si>
    <t>ディーゼルハンマ・直結三点支持式</t>
  </si>
  <si>
    <t>ラム質量（ｔ）、リーダ長(m)、吊能力（ｔ）</t>
  </si>
  <si>
    <t>ディーゼルハンマ・ブーム式</t>
  </si>
  <si>
    <t>ディーゼルハンマ及びアースオーガ併用・直結三点支持式</t>
  </si>
  <si>
    <t>ラム質量（ｔ）、オーガ径(ｍm)、オーガ出力(kW)、リーダ長(m)</t>
  </si>
  <si>
    <t>バイブロハンマ及びアースオーガ併用・直結三点支持式</t>
  </si>
  <si>
    <t>バイブロ出力（ｋＷ）、オーガ径(ｍm)、オーガ出力(kW)、リーダ長(m)</t>
  </si>
  <si>
    <t>モンケン及びアースオーガ併用・直結三点支持式</t>
  </si>
  <si>
    <t>タイヤローラ</t>
  </si>
  <si>
    <t>振動ローラ(ハンドガイド式・搭乗式）</t>
  </si>
  <si>
    <t xml:space="preserve"> 試験区分 ： 必須</t>
    <rPh sb="1" eb="3">
      <t>シケン</t>
    </rPh>
    <rPh sb="3" eb="5">
      <t>クブン</t>
    </rPh>
    <rPh sb="8" eb="10">
      <t>ヒッス</t>
    </rPh>
    <phoneticPr fontId="3"/>
  </si>
  <si>
    <t xml:space="preserve"> 試験区分 ： その他</t>
    <rPh sb="1" eb="3">
      <t>シケン</t>
    </rPh>
    <rPh sb="3" eb="5">
      <t>クブン</t>
    </rPh>
    <rPh sb="10" eb="11">
      <t>タ</t>
    </rPh>
    <phoneticPr fontId="3"/>
  </si>
  <si>
    <t xml:space="preserve"> 工　　種</t>
    <rPh sb="1" eb="2">
      <t>コウ</t>
    </rPh>
    <rPh sb="4" eb="5">
      <t>タネ</t>
    </rPh>
    <phoneticPr fontId="3"/>
  </si>
  <si>
    <t>試験区分</t>
    <rPh sb="0" eb="2">
      <t>シケン</t>
    </rPh>
    <rPh sb="2" eb="4">
      <t>クブン</t>
    </rPh>
    <phoneticPr fontId="3"/>
  </si>
  <si>
    <t>１．路面清掃、ガードレール清掃，トンネル清掃、排水構造物清掃の清掃車の機械は対象外とし、基地から現場間の回送費用は直接工事費に計上してください。</t>
    <phoneticPr fontId="1"/>
  </si>
  <si>
    <t>会社名：</t>
    <rPh sb="0" eb="3">
      <t>カイシャメイ</t>
    </rPh>
    <phoneticPr fontId="2"/>
  </si>
  <si>
    <t>工事価格</t>
    <rPh sb="0" eb="2">
      <t>コウジ</t>
    </rPh>
    <rPh sb="2" eb="4">
      <t>カカク</t>
    </rPh>
    <phoneticPr fontId="2"/>
  </si>
  <si>
    <t>千円</t>
    <rPh sb="0" eb="2">
      <t>センエン</t>
    </rPh>
    <phoneticPr fontId="2"/>
  </si>
  <si>
    <t>年齢</t>
    <rPh sb="0" eb="2">
      <t>ネンレイ</t>
    </rPh>
    <phoneticPr fontId="2"/>
  </si>
  <si>
    <t>現場管理費中の労務管理費（元請外注用）</t>
    <rPh sb="0" eb="2">
      <t>ゲンバ</t>
    </rPh>
    <rPh sb="13" eb="14">
      <t>モト</t>
    </rPh>
    <rPh sb="14" eb="15">
      <t>ウケオイ</t>
    </rPh>
    <rPh sb="15" eb="17">
      <t>ガイチュウ</t>
    </rPh>
    <rPh sb="17" eb="18">
      <t>ヨウ</t>
    </rPh>
    <phoneticPr fontId="3"/>
  </si>
  <si>
    <t>◎伐開・除根・除草及び立木の伐採等に伴う運搬・処理の作業量等</t>
  </si>
  <si>
    <t>運搬距離(㎞)</t>
  </si>
  <si>
    <t>処分方法</t>
  </si>
  <si>
    <t>※処分方法は、再資源化施設でのチップ処理、処分場での焼却処分等の具体的な処分方法を記載して下さい。</t>
  </si>
  <si>
    <t xml:space="preserve">Ｂ－１：立木の伐採等に要した費用
（直接工事費に計上した分を除く）　 </t>
    <phoneticPr fontId="3"/>
  </si>
  <si>
    <t>Ｂ－２：伐開・除根・除草及び立木の伐採等に伴う運搬及び処分等に要した費用
（直接工事費に計上した分を除く）</t>
    <phoneticPr fontId="3"/>
  </si>
  <si>
    <t>Ｂ－３：試掘等に要した費用
（直接工事費に計上した分を除く）</t>
    <phoneticPr fontId="3"/>
  </si>
  <si>
    <t>詳細台帳名を入力してください。</t>
    <rPh sb="0" eb="2">
      <t>ショウサイ</t>
    </rPh>
    <rPh sb="2" eb="4">
      <t>ダイチョウ</t>
    </rPh>
    <rPh sb="4" eb="5">
      <t>メイ</t>
    </rPh>
    <rPh sb="6" eb="8">
      <t>ニュウリョク</t>
    </rPh>
    <phoneticPr fontId="3"/>
  </si>
  <si>
    <t>工事区域内全般の安全管理上の監視、あるいは連絡等に要した費用（稼働日の保安要員等の費用を含む）</t>
    <rPh sb="2" eb="3">
      <t>ク</t>
    </rPh>
    <rPh sb="31" eb="34">
      <t>カドウビ</t>
    </rPh>
    <rPh sb="35" eb="37">
      <t>ホアン</t>
    </rPh>
    <rPh sb="37" eb="39">
      <t>ヨウイン</t>
    </rPh>
    <rPh sb="39" eb="40">
      <t>ナド</t>
    </rPh>
    <rPh sb="41" eb="43">
      <t>ヒヨウ</t>
    </rPh>
    <rPh sb="44" eb="45">
      <t>フク</t>
    </rPh>
    <phoneticPr fontId="3"/>
  </si>
  <si>
    <t>タンピングローラ</t>
  </si>
  <si>
    <t>ガードレール清掃車</t>
  </si>
  <si>
    <t>ガードレール支柱打込機</t>
  </si>
  <si>
    <t>チェーンブロック</t>
  </si>
  <si>
    <t>ポンプ浚渫船</t>
  </si>
  <si>
    <t>揚錨船</t>
  </si>
  <si>
    <t>コンクリートバケット</t>
  </si>
  <si>
    <t>　　　　Ｂ-3入力対象省庁：建設,航空,農水,下水,都市,NEXCO　※↑238行目はNEXCOの場合のみ表示</t>
    <rPh sb="7" eb="9">
      <t>ニュウリョク</t>
    </rPh>
    <rPh sb="9" eb="11">
      <t>タイショウ</t>
    </rPh>
    <rPh sb="11" eb="13">
      <t>ショウチョウ</t>
    </rPh>
    <rPh sb="14" eb="16">
      <t>ケンセツ</t>
    </rPh>
    <rPh sb="17" eb="19">
      <t>コウクウ</t>
    </rPh>
    <rPh sb="20" eb="22">
      <t>ノウスイ</t>
    </rPh>
    <rPh sb="23" eb="25">
      <t>ゲスイ</t>
    </rPh>
    <rPh sb="26" eb="28">
      <t>トシ</t>
    </rPh>
    <phoneticPr fontId="2"/>
  </si>
  <si>
    <t>　　　　Ｃ-1入力対象省庁：全省庁</t>
    <rPh sb="7" eb="9">
      <t>ニュウリョク</t>
    </rPh>
    <rPh sb="9" eb="11">
      <t>タイショウ</t>
    </rPh>
    <rPh sb="11" eb="13">
      <t>ショウチョウ</t>
    </rPh>
    <rPh sb="14" eb="15">
      <t>ゼン</t>
    </rPh>
    <rPh sb="15" eb="17">
      <t>ショウチョウ</t>
    </rPh>
    <phoneticPr fontId="2"/>
  </si>
  <si>
    <t>　　　　Ｃ-2入力対象省庁：建設,農水,下水,都市,NEXCO　※↑123行目は高速のみ表示</t>
    <rPh sb="7" eb="9">
      <t>ニュウリョク</t>
    </rPh>
    <rPh sb="9" eb="11">
      <t>タイショウ</t>
    </rPh>
    <rPh sb="11" eb="13">
      <t>ショウチョウ</t>
    </rPh>
    <rPh sb="14" eb="16">
      <t>ケンセツ</t>
    </rPh>
    <rPh sb="17" eb="19">
      <t>ノウスイ</t>
    </rPh>
    <rPh sb="20" eb="22">
      <t>ゲスイ</t>
    </rPh>
    <rPh sb="23" eb="25">
      <t>トシ</t>
    </rPh>
    <phoneticPr fontId="2"/>
  </si>
  <si>
    <r>
      <t>　３．三次下請以降がある場合は、右列の記入欄（二次下請費用）に</t>
    </r>
    <r>
      <rPr>
        <sz val="11"/>
        <color indexed="10"/>
        <rFont val="明朝"/>
        <family val="1"/>
        <charset val="128"/>
      </rPr>
      <t>三次以降の器機材等の搬入搬出並びに現場内小運搬の費用が含まれているか</t>
    </r>
    <r>
      <rPr>
        <sz val="11"/>
        <rFont val="明朝"/>
        <family val="1"/>
        <charset val="128"/>
      </rPr>
      <t>確認してください。</t>
    </r>
    <rPh sb="7" eb="9">
      <t>イコウ</t>
    </rPh>
    <rPh sb="16" eb="17">
      <t>ミギ</t>
    </rPh>
    <rPh sb="17" eb="18">
      <t>レツ</t>
    </rPh>
    <rPh sb="36" eb="37">
      <t>ウツワ</t>
    </rPh>
    <rPh sb="37" eb="40">
      <t>キザイナド</t>
    </rPh>
    <rPh sb="41" eb="43">
      <t>ハンニュウ</t>
    </rPh>
    <rPh sb="43" eb="45">
      <t>ハンシュツ</t>
    </rPh>
    <rPh sb="45" eb="46">
      <t>ナラ</t>
    </rPh>
    <rPh sb="48" eb="50">
      <t>ゲンバ</t>
    </rPh>
    <rPh sb="50" eb="51">
      <t>ナイ</t>
    </rPh>
    <rPh sb="51" eb="52">
      <t>ショウ</t>
    </rPh>
    <rPh sb="52" eb="54">
      <t>ウンパン</t>
    </rPh>
    <rPh sb="55" eb="57">
      <t>ヒヨウ</t>
    </rPh>
    <phoneticPr fontId="2"/>
  </si>
  <si>
    <t>月別社員等従業員数（人/月）</t>
    <rPh sb="12" eb="13">
      <t>ツキ</t>
    </rPh>
    <phoneticPr fontId="2"/>
  </si>
  <si>
    <t>上記以外</t>
    <rPh sb="0" eb="2">
      <t>ジョウキ</t>
    </rPh>
    <rPh sb="2" eb="4">
      <t>イガイ</t>
    </rPh>
    <phoneticPr fontId="3"/>
  </si>
  <si>
    <t>道路施設台帳の作成・修正</t>
    <rPh sb="7" eb="9">
      <t>サクセイ</t>
    </rPh>
    <rPh sb="10" eb="12">
      <t>シュウセイ</t>
    </rPh>
    <phoneticPr fontId="3"/>
  </si>
  <si>
    <t>※伐採とは、樹木をチェーンソー等により切り倒す作業</t>
    <rPh sb="15" eb="16">
      <t>トウ</t>
    </rPh>
    <phoneticPr fontId="3"/>
  </si>
  <si>
    <t>（注１）</t>
    <rPh sb="1" eb="2">
      <t>チュウ</t>
    </rPh>
    <phoneticPr fontId="2"/>
  </si>
  <si>
    <t>（注２）</t>
    <rPh sb="1" eb="2">
      <t>チュウ</t>
    </rPh>
    <phoneticPr fontId="2"/>
  </si>
  <si>
    <t>（注３）</t>
    <rPh sb="1" eb="2">
      <t>チュウ</t>
    </rPh>
    <phoneticPr fontId="2"/>
  </si>
  <si>
    <r>
      <t>（注４）</t>
    </r>
    <r>
      <rPr>
        <sz val="11"/>
        <color indexed="12"/>
        <rFont val="明朝"/>
        <family val="1"/>
        <charset val="128"/>
      </rPr>
      <t>自社社員（正社員）であっても現場作業に従事</t>
    </r>
    <r>
      <rPr>
        <sz val="11"/>
        <rFont val="明朝"/>
        <family val="1"/>
        <charset val="128"/>
      </rPr>
      <t>している者は、</t>
    </r>
    <r>
      <rPr>
        <sz val="11"/>
        <color indexed="12"/>
        <rFont val="明朝"/>
        <family val="1"/>
        <charset val="128"/>
      </rPr>
      <t>直接工事費の労務費に計上</t>
    </r>
    <r>
      <rPr>
        <sz val="11"/>
        <rFont val="明朝"/>
        <family val="1"/>
        <charset val="128"/>
      </rPr>
      <t>してください。</t>
    </r>
    <rPh sb="9" eb="12">
      <t>セイシャイン</t>
    </rPh>
    <rPh sb="18" eb="20">
      <t>ゲンバ</t>
    </rPh>
    <rPh sb="32" eb="34">
      <t>チョクセツ</t>
    </rPh>
    <rPh sb="34" eb="37">
      <t>コウジヒ</t>
    </rPh>
    <phoneticPr fontId="2"/>
  </si>
  <si>
    <t>（注３）</t>
  </si>
  <si>
    <r>
      <t>　２．2次下請以降がある場合は、下段の記入欄に</t>
    </r>
    <r>
      <rPr>
        <sz val="12"/>
        <color indexed="10"/>
        <rFont val="明朝"/>
        <family val="1"/>
        <charset val="128"/>
      </rPr>
      <t>2次の他、2次以降の運搬費用が記入漏れ</t>
    </r>
    <r>
      <rPr>
        <sz val="12"/>
        <rFont val="明朝"/>
        <family val="1"/>
        <charset val="128"/>
      </rPr>
      <t>となっていないか確認してください。</t>
    </r>
    <rPh sb="33" eb="35">
      <t>ウンパン</t>
    </rPh>
    <rPh sb="35" eb="37">
      <t>ヒヨウ</t>
    </rPh>
    <phoneticPr fontId="2"/>
  </si>
  <si>
    <r>
      <t xml:space="preserve">健康保険料
</t>
    </r>
    <r>
      <rPr>
        <sz val="9"/>
        <rFont val="ＭＳ Ｐゴシック"/>
        <family val="3"/>
        <charset val="128"/>
      </rPr>
      <t>(介護保険料含む)</t>
    </r>
    <rPh sb="7" eb="9">
      <t>カイゴ</t>
    </rPh>
    <rPh sb="9" eb="12">
      <t>ホケンリョウ</t>
    </rPh>
    <rPh sb="12" eb="13">
      <t>フク</t>
    </rPh>
    <phoneticPr fontId="2"/>
  </si>
  <si>
    <t>標示板、標識、保安燈、防護柵、バリケード等の安全施設類の設置、撤去、補修に要した費用及び使用期間中の損料</t>
    <rPh sb="0" eb="1">
      <t>ヒョウ</t>
    </rPh>
    <rPh sb="9" eb="10">
      <t>トウロウ</t>
    </rPh>
    <phoneticPr fontId="3"/>
  </si>
  <si>
    <t>技能関係等従事者延人員</t>
    <rPh sb="0" eb="2">
      <t>ギノウ</t>
    </rPh>
    <rPh sb="2" eb="5">
      <t>カンケイナド</t>
    </rPh>
    <rPh sb="5" eb="8">
      <t>ジュウジシャ</t>
    </rPh>
    <rPh sb="8" eb="9">
      <t>ノ</t>
    </rPh>
    <rPh sb="9" eb="11">
      <t>ジンイン</t>
    </rPh>
    <phoneticPr fontId="2"/>
  </si>
  <si>
    <t>上記金額の内訳を入力してください。</t>
    <rPh sb="2" eb="4">
      <t>キンガク</t>
    </rPh>
    <rPh sb="5" eb="7">
      <t>ウチワケ</t>
    </rPh>
    <phoneticPr fontId="3"/>
  </si>
  <si>
    <t>内訳合計</t>
    <rPh sb="0" eb="2">
      <t>ウチワケ</t>
    </rPh>
    <rPh sb="2" eb="4">
      <t>ゴウケイ</t>
    </rPh>
    <phoneticPr fontId="3"/>
  </si>
  <si>
    <t>内訳合計</t>
    <rPh sb="0" eb="2">
      <t>ウチワケ</t>
    </rPh>
    <phoneticPr fontId="3"/>
  </si>
  <si>
    <t>巻上(t*m/min)、空気消費量(m3/min)、巻代(mm*m)</t>
  </si>
  <si>
    <t>巻上(t)、揚程(m)</t>
  </si>
  <si>
    <t>試験測定機</t>
  </si>
  <si>
    <t>トラックスケール</t>
  </si>
  <si>
    <t>ひょう量(t)</t>
  </si>
  <si>
    <t>計量器</t>
  </si>
  <si>
    <t>コア採取器（コアボーリングマシン）</t>
  </si>
  <si>
    <t>削孔径(cm)、削孔深(cm)</t>
  </si>
  <si>
    <t>CBR試験器</t>
  </si>
  <si>
    <t>載荷容量(kN)</t>
  </si>
  <si>
    <t>平板載荷試験装置</t>
  </si>
  <si>
    <t>グラウト流量・圧力測定装置</t>
  </si>
  <si>
    <t>流量(L/min)、圧力（MPa)</t>
  </si>
  <si>
    <t>ガス検知器</t>
  </si>
  <si>
    <t>騒音計・振動計測機器</t>
  </si>
  <si>
    <t>沈下・傾斜測定機器</t>
  </si>
  <si>
    <t>粉塵計</t>
  </si>
  <si>
    <t>測定範囲(mg/m3)</t>
  </si>
  <si>
    <t>濁度計</t>
  </si>
  <si>
    <t>測定範囲(ppm)</t>
  </si>
  <si>
    <t>自動測量機器</t>
  </si>
  <si>
    <t>シールド工事用</t>
  </si>
  <si>
    <t>光波測量器</t>
  </si>
  <si>
    <t>主作業船</t>
  </si>
  <si>
    <t>(PS型）</t>
  </si>
  <si>
    <t>舷側積込み式ポンプ浚渫船</t>
  </si>
  <si>
    <t>カッタレスポンプ浚渫船</t>
  </si>
  <si>
    <t>トンネル用スライドセントル</t>
  </si>
  <si>
    <t>トンネル用スライドセントルに要した費用</t>
  </si>
  <si>
    <t>処分費</t>
    <rPh sb="0" eb="3">
      <t>ショブンヒ</t>
    </rPh>
    <phoneticPr fontId="3"/>
  </si>
  <si>
    <t>←「自社分」列は、自社分の一般管理費等が自動算出されます。</t>
    <rPh sb="2" eb="5">
      <t>ジシャブン</t>
    </rPh>
    <rPh sb="6" eb="7">
      <t>レツ</t>
    </rPh>
    <rPh sb="9" eb="11">
      <t>ジシャ</t>
    </rPh>
    <rPh sb="11" eb="12">
      <t>ブン</t>
    </rPh>
    <rPh sb="13" eb="15">
      <t>イッパン</t>
    </rPh>
    <rPh sb="15" eb="18">
      <t>カンリヒ</t>
    </rPh>
    <rPh sb="18" eb="19">
      <t>トウ</t>
    </rPh>
    <rPh sb="20" eb="22">
      <t>ジドウ</t>
    </rPh>
    <rPh sb="22" eb="24">
      <t>サンシュツ</t>
    </rPh>
    <phoneticPr fontId="2"/>
  </si>
  <si>
    <t>　 「再下請」列は、再下請者の外注一般管理費等が自動算出されます。</t>
    <rPh sb="3" eb="4">
      <t>サイ</t>
    </rPh>
    <rPh sb="4" eb="6">
      <t>シタウケ</t>
    </rPh>
    <rPh sb="7" eb="8">
      <t>レツ</t>
    </rPh>
    <rPh sb="10" eb="11">
      <t>サイ</t>
    </rPh>
    <rPh sb="11" eb="13">
      <t>シタウケ</t>
    </rPh>
    <rPh sb="13" eb="14">
      <t>シャ</t>
    </rPh>
    <rPh sb="15" eb="17">
      <t>ガイチュウ</t>
    </rPh>
    <rPh sb="17" eb="19">
      <t>イッパン</t>
    </rPh>
    <rPh sb="19" eb="22">
      <t>カンリヒ</t>
    </rPh>
    <rPh sb="22" eb="23">
      <t>トウ</t>
    </rPh>
    <rPh sb="24" eb="26">
      <t>ジドウ</t>
    </rPh>
    <rPh sb="26" eb="28">
      <t>サンシュツ</t>
    </rPh>
    <phoneticPr fontId="2"/>
  </si>
  <si>
    <t>貸与機械等現場修理・管理費（官貸与）</t>
    <rPh sb="14" eb="15">
      <t>カン</t>
    </rPh>
    <rPh sb="15" eb="17">
      <t>タイヨ</t>
    </rPh>
    <phoneticPr fontId="2"/>
  </si>
  <si>
    <t>その他</t>
    <rPh sb="0" eb="3">
      <t>ソノタ</t>
    </rPh>
    <phoneticPr fontId="3"/>
  </si>
  <si>
    <t xml:space="preserve">    （但し、国土交通省（航空）空港工事の舗装面清掃（官貸与）については対象外とする。）</t>
    <phoneticPr fontId="1"/>
  </si>
  <si>
    <t>自社分</t>
    <rPh sb="0" eb="2">
      <t>ジシャ</t>
    </rPh>
    <rPh sb="2" eb="3">
      <t>ブン</t>
    </rPh>
    <phoneticPr fontId="3"/>
  </si>
  <si>
    <t>外注分</t>
    <rPh sb="0" eb="2">
      <t>ガイチュウ</t>
    </rPh>
    <rPh sb="2" eb="3">
      <t>ブン</t>
    </rPh>
    <phoneticPr fontId="3"/>
  </si>
  <si>
    <t>鋼橋等工場製作費
（電気通信設備工事の場合は、機器単体費）</t>
    <rPh sb="12" eb="14">
      <t>ツウシン</t>
    </rPh>
    <rPh sb="14" eb="16">
      <t>セツビ</t>
    </rPh>
    <phoneticPr fontId="2"/>
  </si>
  <si>
    <t>舗装用スチールホーム</t>
  </si>
  <si>
    <t>高(cm)、長(m)、下面幅(cm)</t>
  </si>
  <si>
    <t>インナーバイブレータ</t>
  </si>
  <si>
    <t>アスファルトエンジンスプレヤー</t>
  </si>
  <si>
    <t>アスファルトカーバ</t>
  </si>
  <si>
    <t>能力(m3/h)</t>
  </si>
  <si>
    <t>ジョイントシーラ</t>
  </si>
  <si>
    <t>容量(L)</t>
  </si>
  <si>
    <t>道路維持用機械</t>
  </si>
  <si>
    <t>路面ヒータ</t>
  </si>
  <si>
    <t>加熱面積（m2)</t>
  </si>
  <si>
    <t>ジョイントクリーナ</t>
  </si>
  <si>
    <t>切削深度(mm)、切削幅(mm）</t>
  </si>
  <si>
    <t>路面清掃車</t>
  </si>
  <si>
    <t>ラインマーカ</t>
  </si>
  <si>
    <t>ライン幅(cm）、容量(kg)又は吐出量(L/min)</t>
  </si>
  <si>
    <t>溶解槽</t>
  </si>
  <si>
    <t>容量(kg)</t>
  </si>
  <si>
    <t>区画線消去機</t>
  </si>
  <si>
    <t>路面切削機</t>
  </si>
  <si>
    <t>切削幅(m)</t>
  </si>
  <si>
    <t>廃材積込機</t>
  </si>
  <si>
    <t>積込能力(m3/h)</t>
  </si>
  <si>
    <t>路上表層再生機</t>
  </si>
  <si>
    <t>施工幅(m)、かきおこし深さ(cm)</t>
  </si>
  <si>
    <t>高所作業車</t>
  </si>
  <si>
    <t>揚程</t>
  </si>
  <si>
    <t>グルービンング機械</t>
  </si>
  <si>
    <t>施工幅(mm)</t>
  </si>
  <si>
    <t>散水車</t>
  </si>
  <si>
    <t>モンケン質量(kg)</t>
  </si>
  <si>
    <t>区画線施工機</t>
  </si>
  <si>
    <t>②　除草に伴い発生する建設副産物等を工事現場外に搬出する運搬・処分</t>
    <phoneticPr fontId="3"/>
  </si>
  <si>
    <t>③　立木の伐採に伴い発生する建設副産物等を工事現場外に搬出する運搬・処分</t>
    <phoneticPr fontId="3"/>
  </si>
  <si>
    <t>試掘箇所数
(箇所)</t>
    <phoneticPr fontId="3"/>
  </si>
  <si>
    <t>１ 試掘等に要した費用</t>
    <phoneticPr fontId="3"/>
  </si>
  <si>
    <t>Ｅ</t>
    <phoneticPr fontId="2"/>
  </si>
  <si>
    <t>（　　　　　　 　　　  　 　　　　　　）</t>
    <phoneticPr fontId="3"/>
  </si>
  <si>
    <t>(２)</t>
    <phoneticPr fontId="2"/>
  </si>
  <si>
    <t>(３)</t>
    <phoneticPr fontId="2"/>
  </si>
  <si>
    <t>安全・衛生に要した費用</t>
    <phoneticPr fontId="2"/>
  </si>
  <si>
    <t>研修訓練等に要した費用</t>
    <phoneticPr fontId="2"/>
  </si>
  <si>
    <t>自動車保険</t>
    <phoneticPr fontId="3"/>
  </si>
  <si>
    <t>その他損害保険</t>
    <phoneticPr fontId="3"/>
  </si>
  <si>
    <t xml:space="preserve"> ←Ａ－②票より転記</t>
    <phoneticPr fontId="2"/>
  </si>
  <si>
    <r>
      <t xml:space="preserve">厚生年金保険料
</t>
    </r>
    <r>
      <rPr>
        <sz val="9"/>
        <rFont val="ＭＳ Ｐゴシック"/>
        <family val="3"/>
        <charset val="128"/>
      </rPr>
      <t>(児童手当拠出金含む)</t>
    </r>
    <phoneticPr fontId="2"/>
  </si>
  <si>
    <t>事務用品費</t>
    <phoneticPr fontId="3"/>
  </si>
  <si>
    <t>カ</t>
    <phoneticPr fontId="3"/>
  </si>
  <si>
    <t>動力・用水光熱費</t>
    <phoneticPr fontId="3"/>
  </si>
  <si>
    <t>ヨ</t>
    <phoneticPr fontId="3"/>
  </si>
  <si>
    <t>工事実績登録費</t>
    <phoneticPr fontId="3"/>
  </si>
  <si>
    <t>（　　　　　　　　　    　　　　　　　）</t>
    <phoneticPr fontId="3"/>
  </si>
  <si>
    <t>(４)</t>
    <phoneticPr fontId="2"/>
  </si>
  <si>
    <t>機器間接費</t>
    <phoneticPr fontId="3"/>
  </si>
  <si>
    <t>イ</t>
    <phoneticPr fontId="3"/>
  </si>
  <si>
    <t>ロ</t>
    <phoneticPr fontId="3"/>
  </si>
  <si>
    <t>⑥</t>
    <phoneticPr fontId="2"/>
  </si>
  <si>
    <t>⑦</t>
    <phoneticPr fontId="2"/>
  </si>
  <si>
    <t>(１)</t>
    <phoneticPr fontId="2"/>
  </si>
  <si>
    <t>労働者延人員</t>
    <phoneticPr fontId="2"/>
  </si>
  <si>
    <t>(１)のうち通勤労働者延人員</t>
    <phoneticPr fontId="2"/>
  </si>
  <si>
    <t>(４)</t>
    <phoneticPr fontId="2"/>
  </si>
  <si>
    <t>(６)</t>
    <phoneticPr fontId="2"/>
  </si>
  <si>
    <t>技術事務関係社員等従業員延人員</t>
    <phoneticPr fontId="2"/>
  </si>
  <si>
    <t>(７)</t>
    <phoneticPr fontId="2"/>
  </si>
  <si>
    <t>外注経費（外注一般管理費等）</t>
    <rPh sb="0" eb="2">
      <t>ガイチュウ</t>
    </rPh>
    <rPh sb="2" eb="4">
      <t>ケイヒ</t>
    </rPh>
    <phoneticPr fontId="2"/>
  </si>
  <si>
    <t>軟弱地盤における機器の設置・撤去及び測定取りまとめに要した費用</t>
    <rPh sb="0" eb="2">
      <t>ナンジャク</t>
    </rPh>
    <rPh sb="2" eb="4">
      <t>ジバン</t>
    </rPh>
    <rPh sb="8" eb="10">
      <t>キキ</t>
    </rPh>
    <rPh sb="11" eb="13">
      <t>セッチ</t>
    </rPh>
    <rPh sb="14" eb="16">
      <t>テッキョ</t>
    </rPh>
    <rPh sb="16" eb="17">
      <t>オヨ</t>
    </rPh>
    <rPh sb="18" eb="20">
      <t>ソクテイ</t>
    </rPh>
    <rPh sb="20" eb="21">
      <t>ト</t>
    </rPh>
    <rPh sb="26" eb="27">
      <t>ヨウ</t>
    </rPh>
    <rPh sb="29" eb="31">
      <t>ヒヨウ</t>
    </rPh>
    <phoneticPr fontId="3"/>
  </si>
  <si>
    <t>機械施工積算合理化調査（歩掛調査）</t>
    <rPh sb="12" eb="14">
      <t>ブガ</t>
    </rPh>
    <rPh sb="14" eb="16">
      <t>チョウサ</t>
    </rPh>
    <phoneticPr fontId="3"/>
  </si>
  <si>
    <t>スランプ試験</t>
  </si>
  <si>
    <t>プラント</t>
  </si>
  <si>
    <t>橋梁用架設桁設備</t>
    <rPh sb="3" eb="5">
      <t>カセツ</t>
    </rPh>
    <phoneticPr fontId="2"/>
  </si>
  <si>
    <t>詳細は、マニュアルを参照して下さい。</t>
    <rPh sb="0" eb="2">
      <t>ショウサイ</t>
    </rPh>
    <rPh sb="10" eb="12">
      <t>サンショウ</t>
    </rPh>
    <rPh sb="12" eb="15">
      <t>シテクダ</t>
    </rPh>
    <phoneticPr fontId="3"/>
  </si>
  <si>
    <t>①</t>
    <phoneticPr fontId="31"/>
  </si>
  <si>
    <t xml:space="preserve"> 運搬費についての調査票（元請外注用）</t>
    <phoneticPr fontId="1"/>
  </si>
  <si>
    <t xml:space="preserve"> 運搬費についての調査票（元請外注用）</t>
    <phoneticPr fontId="1"/>
  </si>
  <si>
    <t>勤務先会社名</t>
    <rPh sb="0" eb="2">
      <t>キンム</t>
    </rPh>
    <rPh sb="2" eb="3">
      <t>サキ</t>
    </rPh>
    <rPh sb="3" eb="5">
      <t>カイシャ</t>
    </rPh>
    <rPh sb="5" eb="6">
      <t>メイ</t>
    </rPh>
    <phoneticPr fontId="41"/>
  </si>
  <si>
    <t>事務職員</t>
    <rPh sb="0" eb="2">
      <t>ジム</t>
    </rPh>
    <rPh sb="2" eb="4">
      <t>ショクイン</t>
    </rPh>
    <phoneticPr fontId="2"/>
  </si>
  <si>
    <t>月</t>
    <rPh sb="0" eb="1">
      <t>ツキ</t>
    </rPh>
    <phoneticPr fontId="2"/>
  </si>
  <si>
    <t>半求状突起ハンドガイド式、一列台形突起型ハンドガイド式、二列台形突起型ハンドガイド式、二液反応式中型自走式、テープ貼付機ハンドガイド</t>
  </si>
  <si>
    <t>空気圧縮機械及び送風機</t>
  </si>
  <si>
    <t>空気圧縮機</t>
  </si>
  <si>
    <t>吐出量(m3/min)</t>
  </si>
  <si>
    <t>送風機</t>
  </si>
  <si>
    <t>ファン</t>
  </si>
  <si>
    <t>風量(m3/min)、風圧(KPa)</t>
  </si>
  <si>
    <t>建設用ポンプ</t>
  </si>
  <si>
    <t>小形うず巻ポンプ</t>
  </si>
  <si>
    <t>口径(mm)、揚程(m)</t>
  </si>
  <si>
    <t>小形多段遠心ポンプ（タービンポンプ）</t>
  </si>
  <si>
    <t>径(mm)、長（m)</t>
  </si>
  <si>
    <t>送気管</t>
  </si>
  <si>
    <t>クーリングタワー</t>
  </si>
  <si>
    <t>(t/h)</t>
  </si>
  <si>
    <t>衝撃式掘削機</t>
  </si>
  <si>
    <t>掘削径(mm)</t>
  </si>
  <si>
    <t>深層混合処理機</t>
  </si>
  <si>
    <t>最大施工深度(m)</t>
  </si>
  <si>
    <t>高圧噴射攪拌用地盤改良機</t>
  </si>
  <si>
    <t>全自動モルタルプラント</t>
  </si>
  <si>
    <t>(m3/h)</t>
  </si>
  <si>
    <t>薬液注入施工機器</t>
  </si>
  <si>
    <t>(L/min)</t>
  </si>
  <si>
    <t>ペーパードレーン施工機</t>
  </si>
  <si>
    <t>打込長(m以下)、(PS）、(PS)</t>
  </si>
  <si>
    <t>下請負業者計</t>
    <rPh sb="0" eb="1">
      <t>シタ</t>
    </rPh>
    <rPh sb="1" eb="3">
      <t>ウケオイ</t>
    </rPh>
    <rPh sb="3" eb="5">
      <t>ギョウシャ</t>
    </rPh>
    <rPh sb="5" eb="6">
      <t>ケイ</t>
    </rPh>
    <phoneticPr fontId="2"/>
  </si>
  <si>
    <t>建設機械Ⅱの運搬に係る費用について入力してください。（該当する費用がない場合は、記入不要）</t>
    <rPh sb="0" eb="2">
      <t>ケンセツ</t>
    </rPh>
    <rPh sb="2" eb="4">
      <t>キカイ</t>
    </rPh>
    <rPh sb="6" eb="8">
      <t>ウンパン</t>
    </rPh>
    <rPh sb="9" eb="10">
      <t>カカワ</t>
    </rPh>
    <rPh sb="11" eb="13">
      <t>ヒヨウ</t>
    </rPh>
    <rPh sb="17" eb="19">
      <t>ニュウリョク</t>
    </rPh>
    <phoneticPr fontId="2"/>
  </si>
  <si>
    <t>Ｂ：建設機械Ⅰの運搬に係る費用</t>
    <phoneticPr fontId="2"/>
  </si>
  <si>
    <t>Ｃ：建設機械Ⅱの運搬に係る費用</t>
    <phoneticPr fontId="1"/>
  </si>
  <si>
    <t>・</t>
    <phoneticPr fontId="1"/>
  </si>
  <si>
    <t>①配布</t>
    <phoneticPr fontId="31"/>
  </si>
  <si>
    <t>①配布</t>
    <phoneticPr fontId="31"/>
  </si>
  <si>
    <t>規格</t>
  </si>
  <si>
    <t>仮設材①</t>
  </si>
  <si>
    <t>仮設材②</t>
  </si>
  <si>
    <t>仮設材③</t>
  </si>
  <si>
    <t>排砂管、トレミー管等</t>
  </si>
  <si>
    <t>橋梁等架設支保工</t>
  </si>
  <si>
    <t>橋梁用架設タワー等</t>
  </si>
  <si>
    <t>ＰＣ橋片持ち架設工（作業車）、橋梁ベント、鋼橋架設工ケーブルクレーン設備（鉄塔等）、鋼橋架設工ケーブルエレクション設備（鉄塔等）、その他架設用タワー等。</t>
  </si>
  <si>
    <t>架設桁、手延機、桁吊装置等</t>
  </si>
  <si>
    <t>積み込み取り卸し費</t>
  </si>
  <si>
    <t>現場労働者にかかわる労務管理費（ａ～e）について入力してください。（該当する費用がない場合は、「0」を入力してください）</t>
    <rPh sb="0" eb="2">
      <t>ゲンバ</t>
    </rPh>
    <rPh sb="2" eb="5">
      <t>ロウドウシャ</t>
    </rPh>
    <rPh sb="24" eb="26">
      <t>ニュウリョク</t>
    </rPh>
    <rPh sb="34" eb="36">
      <t>ガイトウ</t>
    </rPh>
    <rPh sb="38" eb="40">
      <t>ヒヨウ</t>
    </rPh>
    <rPh sb="43" eb="45">
      <t>バアイ</t>
    </rPh>
    <rPh sb="51" eb="53">
      <t>ニュウリョク</t>
    </rPh>
    <phoneticPr fontId="2"/>
  </si>
  <si>
    <t>処理量(m3/h)</t>
  </si>
  <si>
    <t>汚泥吸排車</t>
  </si>
  <si>
    <t>積載質量(t)、吸入管径(mm)</t>
  </si>
  <si>
    <t>グラウトポンプ</t>
  </si>
  <si>
    <t>吐出量(L/min)</t>
  </si>
  <si>
    <t>グラウトミキサ</t>
  </si>
  <si>
    <t>攪拌容量（L)</t>
  </si>
  <si>
    <t>ニューマチックケーソン施工機器</t>
  </si>
  <si>
    <t>エアロック</t>
  </si>
  <si>
    <t>径(m級)、長(ｍ級)、（MPa)</t>
  </si>
  <si>
    <t>ホスピタルロック</t>
  </si>
  <si>
    <t>マンロック</t>
  </si>
  <si>
    <t>(人用）</t>
  </si>
  <si>
    <t>シャフト</t>
  </si>
  <si>
    <t>スペシャルシャフト</t>
  </si>
  <si>
    <t>電動ホイスト電動トロリー式）</t>
  </si>
  <si>
    <t>巻上(tm/min)、揚程(m)</t>
  </si>
  <si>
    <t>ウインチ</t>
  </si>
  <si>
    <t>役務費</t>
    <rPh sb="0" eb="2">
      <t>エキム</t>
    </rPh>
    <rPh sb="2" eb="3">
      <t>ヒ</t>
    </rPh>
    <phoneticPr fontId="2"/>
  </si>
  <si>
    <t>巻上(t*m/min)、巻代(mm*m)</t>
  </si>
  <si>
    <t>モータウインチ</t>
  </si>
  <si>
    <t>エアーホイスト</t>
  </si>
  <si>
    <t>トラッククレーン装着式アースオーガ</t>
  </si>
  <si>
    <t>アースオーガ併用ワイヤ式</t>
  </si>
  <si>
    <t>オーガ径(ｍm)、リーダ長(m)、圧入力（kN）</t>
  </si>
  <si>
    <t>オールケーシング掘削機</t>
  </si>
  <si>
    <t>最大掘削径(mm)</t>
  </si>
  <si>
    <t>アースドリル</t>
  </si>
  <si>
    <t>最大掘削径(mm)、最大掘削長(m)</t>
  </si>
  <si>
    <t>リバースサーキュレーションドリル</t>
  </si>
  <si>
    <t>地下連続壁施工機</t>
  </si>
  <si>
    <t>壁厚(mm)、掘削長(mm)</t>
  </si>
  <si>
    <t>側壁測定装置</t>
  </si>
  <si>
    <t>測定幅(mm)、最大測定深度(m)</t>
  </si>
  <si>
    <t>泥排水処理装置</t>
  </si>
  <si>
    <t>アルカリ中和装置</t>
  </si>
  <si>
    <t>吹付範囲(半径m級)</t>
  </si>
  <si>
    <t>コンクリートプラント</t>
  </si>
  <si>
    <t>断面計測器</t>
  </si>
  <si>
    <t>濁水処理装置</t>
  </si>
  <si>
    <t>コンクリート吹付機</t>
  </si>
  <si>
    <t>吐出量(m3級)、吹付範囲(半径m級)</t>
  </si>
  <si>
    <t>小口径推進機器</t>
  </si>
  <si>
    <t>推進機器</t>
  </si>
  <si>
    <t>モータグレーダ及び路盤用機械</t>
  </si>
  <si>
    <t>モータグレーダ</t>
  </si>
  <si>
    <t>ブレード幅(m)</t>
  </si>
  <si>
    <t>路上混合・自走式</t>
  </si>
  <si>
    <t>混合幅(m)、混合深(m)</t>
  </si>
  <si>
    <t>中央混合パグミル型</t>
  </si>
  <si>
    <t>混合能力(t/h)</t>
  </si>
  <si>
    <t>情報ボックス台帳</t>
  </si>
  <si>
    <t>Ｃ・Ｃ・ＢＯＸ台帳</t>
  </si>
  <si>
    <t>舗装台帳</t>
  </si>
  <si>
    <t>防護柵台帳</t>
  </si>
  <si>
    <t>橋梁台帳</t>
  </si>
  <si>
    <t>照明台帳</t>
  </si>
  <si>
    <t>光ケーブル台帳</t>
  </si>
  <si>
    <t>参考規格：</t>
    <rPh sb="0" eb="2">
      <t>サンコウ</t>
    </rPh>
    <rPh sb="2" eb="4">
      <t>キカク</t>
    </rPh>
    <phoneticPr fontId="1"/>
  </si>
  <si>
    <t>会社名</t>
    <rPh sb="0" eb="3">
      <t>カイシャメイ</t>
    </rPh>
    <phoneticPr fontId="1"/>
  </si>
  <si>
    <t>(２)</t>
  </si>
  <si>
    <t>(３)</t>
  </si>
  <si>
    <t>(５)</t>
  </si>
  <si>
    <t>現場労働者にかかわる</t>
    <rPh sb="0" eb="2">
      <t>ゲンバ</t>
    </rPh>
    <phoneticPr fontId="2"/>
  </si>
  <si>
    <t>労働者の赴任手当
労働者の帰省旅費
労働者の解散手当</t>
  </si>
  <si>
    <t>労働者の慰安旅行費
労働者の慰安会費用
労働者の慶弔金</t>
  </si>
  <si>
    <t>←下請欄（黄色部分）は、下位への外注額の合計を記入してください。</t>
    <rPh sb="12" eb="14">
      <t>カイ</t>
    </rPh>
    <rPh sb="16" eb="18">
      <t>ガイチュウ</t>
    </rPh>
    <rPh sb="18" eb="19">
      <t>ガク</t>
    </rPh>
    <rPh sb="20" eb="22">
      <t>ゴウケイ</t>
    </rPh>
    <rPh sb="23" eb="25">
      <t>キニュウ</t>
    </rPh>
    <phoneticPr fontId="2"/>
  </si>
  <si>
    <t>２ 立木の伐採に伴い発生する建設副産物等を
　　工事現場外に搬出する運搬 の費用</t>
  </si>
  <si>
    <t>３ 上記１で運搬した建設副産物（資源再利用）等の処分費用</t>
  </si>
  <si>
    <t>※建設副産物等の処理費用は直接工事費の特殊経費と重複しないこと</t>
  </si>
  <si>
    <t>※処分費用の記入に当たっては、処分場への受入れ費用または再資源化までの費用を記入する</t>
  </si>
  <si>
    <t>攪拌容量（ｍ3)</t>
  </si>
  <si>
    <t>水槽</t>
  </si>
  <si>
    <t>ライトバン</t>
  </si>
  <si>
    <t>乗車定員(名)、排気量(L)</t>
  </si>
  <si>
    <t>総輪駆動車</t>
  </si>
  <si>
    <t>乗車定員(名)、積載質量(kg)</t>
  </si>
  <si>
    <t>マイクロバス</t>
  </si>
  <si>
    <t>乗車定員(名)</t>
  </si>
  <si>
    <t>草刈機</t>
  </si>
  <si>
    <t>合計</t>
  </si>
  <si>
    <t>材料費</t>
  </si>
  <si>
    <t>直接経費</t>
  </si>
  <si>
    <t>Ａ</t>
  </si>
  <si>
    <t>特許使用料</t>
  </si>
  <si>
    <t>Ｂ</t>
  </si>
  <si>
    <t>光熱電力使用料</t>
  </si>
  <si>
    <t>イ</t>
  </si>
  <si>
    <t>運搬費</t>
  </si>
  <si>
    <t>ロ</t>
  </si>
  <si>
    <t>準備費</t>
  </si>
  <si>
    <t>準備・測量等</t>
  </si>
  <si>
    <t>ハ</t>
  </si>
  <si>
    <t>事業損失防止施設費</t>
  </si>
  <si>
    <t>ニ</t>
  </si>
  <si>
    <t>安全費</t>
  </si>
  <si>
    <t>安全管理費</t>
  </si>
  <si>
    <t>Ｃ</t>
  </si>
  <si>
    <t>Ｄ</t>
  </si>
  <si>
    <t>Ｅ</t>
  </si>
  <si>
    <t>高圧作業予防</t>
  </si>
  <si>
    <t>Ｆ</t>
  </si>
  <si>
    <t>ホ</t>
  </si>
  <si>
    <t>土地の借上費</t>
  </si>
  <si>
    <t>電力用水等基本料</t>
  </si>
  <si>
    <t>ヘ</t>
  </si>
  <si>
    <t>技術管理費</t>
  </si>
  <si>
    <t>品質管理費等</t>
  </si>
  <si>
    <t>①</t>
  </si>
  <si>
    <t>②</t>
  </si>
  <si>
    <t>直接工事費</t>
  </si>
  <si>
    <t>③</t>
  </si>
  <si>
    <t>その他</t>
  </si>
  <si>
    <t>間接工事費</t>
  </si>
  <si>
    <t>共通仮設費</t>
  </si>
  <si>
    <t>補償費</t>
  </si>
  <si>
    <t>労務管理費</t>
  </si>
  <si>
    <t>労災保険料</t>
  </si>
  <si>
    <t>計</t>
  </si>
  <si>
    <t>整理番号</t>
  </si>
  <si>
    <t>外注費内訳記入欄</t>
  </si>
  <si>
    <t>作業日数</t>
  </si>
  <si>
    <t>注１）</t>
  </si>
  <si>
    <t>a</t>
  </si>
  <si>
    <t>b</t>
  </si>
  <si>
    <t>金　額</t>
  </si>
  <si>
    <t>火災保険</t>
  </si>
  <si>
    <t>施工</t>
  </si>
  <si>
    <t>法定福利費内訳書（元請外注用）</t>
    <rPh sb="11" eb="13">
      <t>ガイチュウ</t>
    </rPh>
    <phoneticPr fontId="3"/>
  </si>
  <si>
    <t>(８)</t>
    <phoneticPr fontId="2"/>
  </si>
  <si>
    <t>延べ人員合計(1）+(3)+(4)+(5)+(6)</t>
    <phoneticPr fontId="2"/>
  </si>
  <si>
    <t>(９)</t>
    <phoneticPr fontId="2"/>
  </si>
  <si>
    <t>←下請欄（黄色部分）は、下位の下請業者数を記入してください。（二次下請者の場合は、三次下請者数）</t>
    <rPh sb="12" eb="14">
      <t>カイ</t>
    </rPh>
    <rPh sb="15" eb="17">
      <t>シタウケ</t>
    </rPh>
    <rPh sb="17" eb="19">
      <t>ギョウシャ</t>
    </rPh>
    <rPh sb="19" eb="20">
      <t>スウ</t>
    </rPh>
    <rPh sb="21" eb="23">
      <t>キニュウ</t>
    </rPh>
    <rPh sb="31" eb="33">
      <t>ニジ</t>
    </rPh>
    <rPh sb="33" eb="35">
      <t>シタウケ</t>
    </rPh>
    <rPh sb="35" eb="36">
      <t>シャ</t>
    </rPh>
    <rPh sb="37" eb="39">
      <t>バアイ</t>
    </rPh>
    <rPh sb="41" eb="43">
      <t>サンジ</t>
    </rPh>
    <rPh sb="43" eb="45">
      <t>シタウケ</t>
    </rPh>
    <rPh sb="45" eb="46">
      <t>シャ</t>
    </rPh>
    <rPh sb="46" eb="47">
      <t>スウ</t>
    </rPh>
    <phoneticPr fontId="2"/>
  </si>
  <si>
    <t>監督員詰所等</t>
  </si>
  <si>
    <t>チ</t>
  </si>
  <si>
    <t>リ</t>
  </si>
  <si>
    <t>現場管理費</t>
  </si>
  <si>
    <t>安全訓練等費用</t>
  </si>
  <si>
    <t>租税公課</t>
  </si>
  <si>
    <t>社員等従業員給料手当</t>
  </si>
  <si>
    <t>退職金</t>
  </si>
  <si>
    <t>保険料</t>
  </si>
  <si>
    <t>法定福利費</t>
  </si>
  <si>
    <t>雇用保険料</t>
  </si>
  <si>
    <t>建退共制度掛金</t>
  </si>
  <si>
    <t>福利厚生費</t>
  </si>
  <si>
    <t>ヌ</t>
  </si>
  <si>
    <t>通信交通費</t>
  </si>
  <si>
    <t>ル</t>
  </si>
  <si>
    <t>交際費</t>
  </si>
  <si>
    <t>ヲ</t>
  </si>
  <si>
    <t>ワ</t>
  </si>
  <si>
    <t>外注費</t>
  </si>
  <si>
    <t>別途調査等工事価格</t>
  </si>
  <si>
    <t>工事価格</t>
  </si>
  <si>
    <t>金額単位：千円</t>
  </si>
  <si>
    <t>アスファルトプラント</t>
  </si>
  <si>
    <t>※元請ファイルへの転記について（元請者が元請ファイルを作成する場合）</t>
    <rPh sb="1" eb="3">
      <t>モトウケ</t>
    </rPh>
    <rPh sb="9" eb="11">
      <t>テンキ</t>
    </rPh>
    <rPh sb="16" eb="18">
      <t>モトウケ</t>
    </rPh>
    <rPh sb="18" eb="19">
      <t>シャ</t>
    </rPh>
    <rPh sb="20" eb="22">
      <t>モトウケ</t>
    </rPh>
    <rPh sb="27" eb="29">
      <t>サクセイ</t>
    </rPh>
    <rPh sb="31" eb="33">
      <t>バアイ</t>
    </rPh>
    <phoneticPr fontId="2"/>
  </si>
  <si>
    <t>※伐開とは、雑木や小さな樹木・竹などの除去で、ブルドーザ、レーキドーザあるいはバックホウ等による作業</t>
    <rPh sb="19" eb="21">
      <t>ジョキョ</t>
    </rPh>
    <rPh sb="44" eb="45">
      <t>トウ</t>
    </rPh>
    <phoneticPr fontId="3"/>
  </si>
  <si>
    <t>１ 伐開・除根・除草作業及びそれらの作業に伴う現場内の集積・積込みの費用</t>
    <phoneticPr fontId="3"/>
  </si>
  <si>
    <t xml:space="preserve">◎伐開・除根・除草作業の各作業面積                   </t>
    <phoneticPr fontId="3"/>
  </si>
  <si>
    <t>作業面積(㎡)</t>
    <phoneticPr fontId="3"/>
  </si>
  <si>
    <t>①　伐開作業</t>
    <phoneticPr fontId="3"/>
  </si>
  <si>
    <t>ジョークラッシャ</t>
  </si>
  <si>
    <t>径(mm)、開き(mm)</t>
  </si>
  <si>
    <t>インパクトクラッシャ</t>
  </si>
  <si>
    <t>処理量(t/h)</t>
  </si>
  <si>
    <t>電気溶接機</t>
  </si>
  <si>
    <t>溶接棒乾燥機</t>
  </si>
  <si>
    <t>油圧ジャッキ</t>
  </si>
  <si>
    <t>耐力(kN)、揚程(cm)</t>
  </si>
  <si>
    <t>モンケン</t>
  </si>
  <si>
    <t>軌条</t>
  </si>
  <si>
    <t>(kg/m)</t>
  </si>
  <si>
    <t>分岐線</t>
  </si>
  <si>
    <t>ターンテーブル</t>
  </si>
  <si>
    <t>積載質量(t)</t>
  </si>
  <si>
    <t>ベルトコンベヤ</t>
  </si>
  <si>
    <t>機長(m)、ベルト幅(mm)</t>
  </si>
  <si>
    <t>モルタルコンクリート吹付機</t>
  </si>
  <si>
    <t>能力(m2/h)、空気量(m3/min)</t>
  </si>
  <si>
    <t>種子吹付機</t>
  </si>
  <si>
    <t>ベントナイトミキサ</t>
  </si>
  <si>
    <t>モンケン（ｔ）、オーガ径(ｍm)、オーガ出力(kW)、リーダ長(m)</t>
  </si>
  <si>
    <t>アースオーガ併用圧入杭打機</t>
  </si>
  <si>
    <r>
      <t>　Ｂ-1</t>
    </r>
    <r>
      <rPr>
        <sz val="12"/>
        <rFont val="ＭＳ Ｐ明朝"/>
        <family val="1"/>
        <charset val="128"/>
      </rPr>
      <t>　</t>
    </r>
    <r>
      <rPr>
        <b/>
        <sz val="12"/>
        <rFont val="ＭＳ Ｐ明朝"/>
        <family val="1"/>
        <charset val="128"/>
      </rPr>
      <t>質量20t未満</t>
    </r>
    <r>
      <rPr>
        <sz val="12"/>
        <rFont val="ＭＳ Ｐ明朝"/>
        <family val="1"/>
        <charset val="128"/>
      </rPr>
      <t>の建設機械の運搬について入力してください。</t>
    </r>
    <rPh sb="5" eb="7">
      <t>シツリョウ</t>
    </rPh>
    <rPh sb="10" eb="12">
      <t>ミマン</t>
    </rPh>
    <rPh sb="13" eb="15">
      <t>ケンセツ</t>
    </rPh>
    <rPh sb="15" eb="17">
      <t>キカイ</t>
    </rPh>
    <rPh sb="18" eb="20">
      <t>ウンパン</t>
    </rPh>
    <rPh sb="24" eb="26">
      <t>ニュウリョク</t>
    </rPh>
    <phoneticPr fontId="2"/>
  </si>
  <si>
    <r>
      <t>ただし、現場管理業務と現場作業を兼務している場合は、その従事割合で按分し、</t>
    </r>
    <r>
      <rPr>
        <sz val="11"/>
        <color indexed="10"/>
        <rFont val="明朝"/>
        <family val="1"/>
        <charset val="128"/>
      </rPr>
      <t>現場管理業務の費用のみ</t>
    </r>
    <r>
      <rPr>
        <sz val="11"/>
        <rFont val="明朝"/>
        <family val="1"/>
        <charset val="128"/>
      </rPr>
      <t>を計上してください。</t>
    </r>
    <rPh sb="44" eb="46">
      <t>ヒヨウ</t>
    </rPh>
    <phoneticPr fontId="2"/>
  </si>
  <si>
    <t>⑦　５０ｃｍ以上、６０ｃｍ未満</t>
    <phoneticPr fontId="3"/>
  </si>
  <si>
    <t>⑧　６０ｃｍ以上、７０ｃｍ未満</t>
    <phoneticPr fontId="3"/>
  </si>
  <si>
    <t>⑨　７０ｃｍ以上、８０ｃｍ未満</t>
    <phoneticPr fontId="3"/>
  </si>
  <si>
    <t>⑩　８０ｃｍ以上、９０ｃｍ未満</t>
    <phoneticPr fontId="3"/>
  </si>
  <si>
    <t>⑪　１００ｃｍ以上</t>
    <phoneticPr fontId="3"/>
  </si>
  <si>
    <t>Ｂ－２：伐開・除根・除草及び立木の伐採等に伴う運搬及び処分等に要した費用（直接工事費に計上した分を除く）</t>
    <phoneticPr fontId="3"/>
  </si>
  <si>
    <t>４ 上記２で運搬した建設副産物（資源再利用）等の処分費用</t>
    <phoneticPr fontId="3"/>
  </si>
  <si>
    <t>５　その他　上記以外について入力してください</t>
    <rPh sb="6" eb="8">
      <t>ジョウキ</t>
    </rPh>
    <rPh sb="8" eb="9">
      <t>イ</t>
    </rPh>
    <rPh sb="9" eb="10">
      <t>ガイ</t>
    </rPh>
    <rPh sb="14" eb="16">
      <t>ニュウリョク</t>
    </rPh>
    <phoneticPr fontId="3"/>
  </si>
  <si>
    <t>規格
（諸元単位）</t>
  </si>
  <si>
    <t>ブルドーザ及びスクレーパ</t>
  </si>
  <si>
    <t>ブルドーザ</t>
  </si>
  <si>
    <t>（ｔ）</t>
  </si>
  <si>
    <t>スクレープドーザ</t>
  </si>
  <si>
    <t>ボウル容積（m3）</t>
  </si>
  <si>
    <t>被けん引式スクレーパ</t>
  </si>
  <si>
    <t>モータスクレーパ</t>
  </si>
  <si>
    <t>掘削及び積込機</t>
  </si>
  <si>
    <t>バケット容積（m3）</t>
  </si>
  <si>
    <t>バックホウ</t>
  </si>
  <si>
    <t>ローディングショベル</t>
  </si>
  <si>
    <t>クラムシェル（テレスコピック式含む）</t>
  </si>
  <si>
    <t>水陸両用掘削機（ドラグライン及びクラムシェル）</t>
  </si>
  <si>
    <t>トラクタショベル</t>
  </si>
  <si>
    <t>ズリ積機</t>
  </si>
  <si>
    <t>トレンチャ</t>
  </si>
  <si>
    <t>掘削幅（cm）、深さ（cm）</t>
  </si>
  <si>
    <t>運搬機械</t>
  </si>
  <si>
    <t>ダンプトラック</t>
  </si>
  <si>
    <t>積載質量（t積）</t>
  </si>
  <si>
    <t>トラック</t>
  </si>
  <si>
    <t>トラック（クレーン装置付）</t>
  </si>
  <si>
    <t>積載質量（t積）、吊上能力（t吊）</t>
  </si>
  <si>
    <t>トレーラ</t>
  </si>
  <si>
    <t>最大積載質量（t積）</t>
  </si>
  <si>
    <t>機関車（バッテリ式）</t>
  </si>
  <si>
    <t>機関車質量（ｔ）</t>
  </si>
  <si>
    <t>ズリ鋼車</t>
  </si>
  <si>
    <t>積載容量（m3）</t>
  </si>
  <si>
    <t>シャトルカー</t>
  </si>
  <si>
    <t>油圧転倒装置</t>
  </si>
  <si>
    <t>適用鋼車（m3)</t>
  </si>
  <si>
    <t>特装運搬車</t>
  </si>
  <si>
    <t>クレーンその他の荷役機械</t>
  </si>
  <si>
    <t>クローラクレーン</t>
  </si>
  <si>
    <t>トラッククレーン</t>
  </si>
  <si>
    <t>ホイールクレーン</t>
  </si>
  <si>
    <t>タワークレーン</t>
  </si>
  <si>
    <t>クローラ型</t>
  </si>
  <si>
    <t>吊上能力（t*m）、タワー高(m)</t>
  </si>
  <si>
    <t>クライミング式</t>
  </si>
  <si>
    <t>吊上能力（t*m）、ブーム長(m)、揚程(m)</t>
  </si>
  <si>
    <t>固定式</t>
  </si>
  <si>
    <t>ジブクレーン</t>
  </si>
  <si>
    <t>二本構リフト</t>
  </si>
  <si>
    <t>土の粒度試験</t>
  </si>
  <si>
    <t>土粒子の密度試験</t>
  </si>
  <si>
    <t>◎伐採木の代表的な樹種：立木の伐採本数等</t>
    <phoneticPr fontId="3"/>
  </si>
  <si>
    <t>伐採木の代表的な樹種：</t>
    <phoneticPr fontId="3"/>
  </si>
  <si>
    <t>伐採木の胸高の直径</t>
    <phoneticPr fontId="3"/>
  </si>
  <si>
    <t>定格容量(kVA)</t>
  </si>
  <si>
    <t>高圧気中開閉器</t>
  </si>
  <si>
    <t>定格電流(A)</t>
  </si>
  <si>
    <t>キュービクル式高圧受変電設備</t>
  </si>
  <si>
    <t>発動発電機</t>
  </si>
  <si>
    <t>ウインチ類</t>
  </si>
  <si>
    <t>肩掛式：カッター径(mm)、ハンドガイド式：刈幅(ｃｍ）</t>
  </si>
  <si>
    <t>チェンソー</t>
  </si>
  <si>
    <t>鋸長(mm)</t>
  </si>
  <si>
    <t>フロート</t>
  </si>
  <si>
    <t>工事用信号機</t>
  </si>
  <si>
    <t>電気ドリル・ハンマドリル</t>
  </si>
  <si>
    <t>工事用高圧洗浄機</t>
  </si>
  <si>
    <t>ノズル径(cm級)</t>
  </si>
  <si>
    <t>薬剤散布機</t>
  </si>
  <si>
    <t>集草機</t>
  </si>
  <si>
    <t>集草幅(cm)</t>
  </si>
  <si>
    <t>ジェットヒータ</t>
  </si>
  <si>
    <t>（ＭＪ/ｈ）</t>
  </si>
  <si>
    <t>②　除根作業</t>
    <phoneticPr fontId="3"/>
  </si>
  <si>
    <t>③  除草作業</t>
    <phoneticPr fontId="3"/>
  </si>
  <si>
    <t>伐採面積(㎡)</t>
  </si>
  <si>
    <t>１ 伐開・除根・除草に伴い発生する建設副産物等を工事現場外に搬出する運搬の費用</t>
  </si>
  <si>
    <t>①　伐開・除根に伴い発生する建設副産物等を工事現場外に搬出する運搬及び処分</t>
    <rPh sb="33" eb="34">
      <t>オヨ</t>
    </rPh>
    <phoneticPr fontId="3"/>
  </si>
  <si>
    <r>
      <t>運搬量(m</t>
    </r>
    <r>
      <rPr>
        <vertAlign val="superscript"/>
        <sz val="10"/>
        <rFont val="ＭＳ Ｐゴシック"/>
        <family val="3"/>
        <charset val="128"/>
      </rPr>
      <t>3</t>
    </r>
    <r>
      <rPr>
        <sz val="10"/>
        <rFont val="ＭＳ Ｐゴシック"/>
        <family val="3"/>
        <charset val="128"/>
      </rPr>
      <t>）</t>
    </r>
    <phoneticPr fontId="3"/>
  </si>
  <si>
    <t>①　</t>
  </si>
  <si>
    <t>A　品質管理費等（品質管理、出来形管理、工程管理）に要した費用</t>
    <phoneticPr fontId="3"/>
  </si>
  <si>
    <t>A1</t>
    <phoneticPr fontId="3"/>
  </si>
  <si>
    <t>B1</t>
    <phoneticPr fontId="3"/>
  </si>
  <si>
    <r>
      <t>　３．三次下請以降がある場合は、下段の記入欄に</t>
    </r>
    <r>
      <rPr>
        <sz val="11"/>
        <color indexed="10"/>
        <rFont val="明朝"/>
        <family val="1"/>
        <charset val="128"/>
      </rPr>
      <t>二次の他、三次以降の管理業務従事者が記入漏れ</t>
    </r>
    <r>
      <rPr>
        <sz val="11"/>
        <rFont val="明朝"/>
        <family val="1"/>
        <charset val="128"/>
      </rPr>
      <t>となっていないか確認してください。</t>
    </r>
    <rPh sb="7" eb="9">
      <t>イコウ</t>
    </rPh>
    <rPh sb="26" eb="27">
      <t>ホカ</t>
    </rPh>
    <rPh sb="30" eb="32">
      <t>イコウ</t>
    </rPh>
    <rPh sb="35" eb="37">
      <t>ギョウム</t>
    </rPh>
    <rPh sb="43" eb="44">
      <t>モ</t>
    </rPh>
    <phoneticPr fontId="2"/>
  </si>
  <si>
    <t>オーガ出力(kW)、掘削径(mm)、吊能力（ｔ）、リーダ長(m)</t>
  </si>
  <si>
    <t>アースオーガ二軸同軸式</t>
  </si>
  <si>
    <t>アースオーガ三軸式</t>
  </si>
  <si>
    <t>トラック式アースオーガ</t>
  </si>
  <si>
    <t>アースオーガ及びクレーン架装</t>
  </si>
  <si>
    <t>オーガ径(ｍm)、ブーム長(m)、吊能力（ｔ）</t>
  </si>
  <si>
    <t>アースオーガ及びモンケン架装</t>
  </si>
  <si>
    <t>オーガ径(ｍm)、リーダ長(m)、ラム質量（ｔ）</t>
  </si>
  <si>
    <t>泥水加圧用・一次処理装置</t>
  </si>
  <si>
    <t>処理能力(m3/min)</t>
  </si>
  <si>
    <t>泥水加圧用・泥水槽</t>
  </si>
  <si>
    <t>タンク容量(m3)</t>
  </si>
  <si>
    <t>泥水加圧用・粘土熔解槽</t>
  </si>
  <si>
    <t>泥水加圧用・ポリエチレン製槽</t>
  </si>
  <si>
    <t>泥水加圧用・高分子凝集剤溶解槽</t>
  </si>
  <si>
    <t>泥水加圧用・ベルトコンベヤ</t>
  </si>
  <si>
    <t>ベルト幅(mm)、機長(m)</t>
  </si>
  <si>
    <t>泥水加圧用・スラリーポンプ</t>
  </si>
  <si>
    <t>口径(mm)、(m3/min mH)、(kW*P*V)</t>
  </si>
  <si>
    <t>NATM用機器</t>
  </si>
  <si>
    <t>集塵機</t>
  </si>
  <si>
    <t>処理風量(m3/min級)</t>
  </si>
  <si>
    <t>吹付機</t>
  </si>
  <si>
    <t>最大吐出量(m3/h級)</t>
  </si>
  <si>
    <t>急結剤供給装置</t>
  </si>
  <si>
    <t>吹付ロボット</t>
  </si>
  <si>
    <t>吐出量(L/min)、圧力(Mpa)</t>
  </si>
  <si>
    <t>油圧モータ</t>
  </si>
  <si>
    <t>ｋｇ・ｍ</t>
  </si>
  <si>
    <t>電動モータ</t>
  </si>
  <si>
    <t>kW</t>
  </si>
  <si>
    <t>小計</t>
    <rPh sb="0" eb="2">
      <t>ショウケイ</t>
    </rPh>
    <phoneticPr fontId="3"/>
  </si>
  <si>
    <t>１ 工事着手前の基準測量、縦・横断面図の照査、用地幅杭等の仮移設、丁張の設置等の費用</t>
    <phoneticPr fontId="3"/>
  </si>
  <si>
    <t>Ｂ－１：立木の伐採等に要した費用
（直接工事費に計上した分を除く）</t>
    <phoneticPr fontId="3"/>
  </si>
  <si>
    <t>フィラーの剥離抵抗性試験</t>
  </si>
  <si>
    <t>製鋼スラグの水浸膨張性試験</t>
  </si>
  <si>
    <t>粗骨材中の軟石量試験</t>
  </si>
  <si>
    <t>工事保険</t>
  </si>
  <si>
    <t>組立保険</t>
  </si>
  <si>
    <r>
      <t>　</t>
    </r>
    <r>
      <rPr>
        <b/>
        <sz val="12"/>
        <rFont val="ＭＳ Ｐ明朝"/>
        <family val="1"/>
        <charset val="128"/>
      </rPr>
      <t>Ｂ-3　</t>
    </r>
    <r>
      <rPr>
        <sz val="12"/>
        <rFont val="ＭＳ Ｐ明朝"/>
        <family val="1"/>
        <charset val="128"/>
      </rPr>
      <t>トラッククレーン（油圧伸縮ジブ型20～50ｔ吊）、及びラフテレーンクレーン（油圧伸縮ジブ型20～70ｔ吊）の分解、組立及び輸送に係わる費用を入力してください。</t>
    </r>
    <phoneticPr fontId="2"/>
  </si>
  <si>
    <r>
      <t>　Ｂ-3</t>
    </r>
    <r>
      <rPr>
        <sz val="12"/>
        <rFont val="ＭＳ Ｐ明朝"/>
        <family val="1"/>
        <charset val="128"/>
      </rPr>
      <t>　トラッククレーン（油圧式20～60ｔ吊）、及びラフテレーンクレーン（油圧式20～50ｔ吊）の分解、組立及び輸送に係わる費用を入力してください。</t>
    </r>
    <phoneticPr fontId="2"/>
  </si>
  <si>
    <t>金額(千円)</t>
    <rPh sb="0" eb="2">
      <t>キンガク</t>
    </rPh>
    <rPh sb="3" eb="5">
      <t>センエン</t>
    </rPh>
    <phoneticPr fontId="3"/>
  </si>
  <si>
    <t>項　　目</t>
    <rPh sb="0" eb="1">
      <t>コウ</t>
    </rPh>
    <rPh sb="3" eb="4">
      <t>メ</t>
    </rPh>
    <phoneticPr fontId="3"/>
  </si>
  <si>
    <t>２．手順</t>
    <rPh sb="2" eb="4">
      <t>テジュン</t>
    </rPh>
    <phoneticPr fontId="1"/>
  </si>
  <si>
    <t>金額単位：千円</t>
    <rPh sb="0" eb="2">
      <t>キンガク</t>
    </rPh>
    <phoneticPr fontId="1"/>
  </si>
  <si>
    <t>運搬費
（千円）</t>
    <rPh sb="2" eb="3">
      <t>ヒ</t>
    </rPh>
    <phoneticPr fontId="1"/>
  </si>
  <si>
    <t>不稼働日の保安要員等の費用</t>
  </si>
  <si>
    <t>安全用品等の費用</t>
  </si>
  <si>
    <t>注意事項</t>
    <rPh sb="0" eb="2">
      <t>チュウイ</t>
    </rPh>
    <rPh sb="2" eb="4">
      <t>ジコウ</t>
    </rPh>
    <phoneticPr fontId="3"/>
  </si>
  <si>
    <t>詳細試験名を入力してください。</t>
    <rPh sb="0" eb="2">
      <t>ショウサイ</t>
    </rPh>
    <rPh sb="2" eb="4">
      <t>シケン</t>
    </rPh>
    <rPh sb="4" eb="5">
      <t>メイ</t>
    </rPh>
    <rPh sb="6" eb="8">
      <t>ニュウリョク</t>
    </rPh>
    <phoneticPr fontId="3"/>
  </si>
  <si>
    <t>管轄省庁</t>
    <rPh sb="0" eb="2">
      <t>カンカツ</t>
    </rPh>
    <rPh sb="2" eb="4">
      <t>ショウチョウ</t>
    </rPh>
    <phoneticPr fontId="41"/>
  </si>
  <si>
    <t>間接工事費等諸経費動向調査</t>
    <phoneticPr fontId="8"/>
  </si>
  <si>
    <t>締固め機械</t>
  </si>
  <si>
    <t>ロードローラ（マカダム・タンデム）</t>
  </si>
  <si>
    <t>質量(t)</t>
  </si>
  <si>
    <t>土の含水比試験</t>
  </si>
  <si>
    <t>汚泥浚渫船</t>
  </si>
  <si>
    <t>グラブ浚渫船（普通地盤用）アンカー方式</t>
  </si>
  <si>
    <t>グラブ浚渫船（普通地盤用）スパッド方式</t>
  </si>
  <si>
    <t>グラブ浚渫船（硬土盤用）アンカー方式</t>
  </si>
  <si>
    <t>グラブ浚渫船（硬土盤用）スパッド方式</t>
  </si>
  <si>
    <t>グラブ浚渫船（岩盤用）アンカー方式</t>
  </si>
  <si>
    <t>(m3)、重錘(t)</t>
  </si>
  <si>
    <t>グラブ浚渫船（岩盤用）スパッド方式</t>
  </si>
  <si>
    <t>バックホウ浚渫船</t>
  </si>
  <si>
    <t>マイクロポンプ船</t>
  </si>
  <si>
    <t>揚土船（リクレーマ船）</t>
  </si>
  <si>
    <t>バージンアンローダ船</t>
  </si>
  <si>
    <t>空気圧送船</t>
  </si>
  <si>
    <t>自航起重機船</t>
  </si>
  <si>
    <t>（ｔ吊）</t>
  </si>
  <si>
    <t>起重機船</t>
  </si>
  <si>
    <t>クレーン付台船</t>
  </si>
  <si>
    <t>クレーン(t吊)、台船(t積）</t>
  </si>
  <si>
    <t>杭打船</t>
  </si>
  <si>
    <t>コンクリートミキサ船</t>
  </si>
  <si>
    <t>ケーソン製作用台船</t>
  </si>
  <si>
    <t>(t積）</t>
  </si>
  <si>
    <t>自己昇降式台船</t>
  </si>
  <si>
    <t>押上力(ｔ級)</t>
  </si>
  <si>
    <t>深層混合処理船</t>
  </si>
  <si>
    <t>水面下(m)、面積(m2)</t>
  </si>
  <si>
    <t>サンドコンパクション船</t>
  </si>
  <si>
    <t>長さ(m)</t>
  </si>
  <si>
    <t>付属作業船</t>
  </si>
  <si>
    <t>(t吊)</t>
  </si>
  <si>
    <t>引船</t>
  </si>
  <si>
    <t>押船</t>
  </si>
  <si>
    <t>交通船</t>
  </si>
  <si>
    <t>潜水士船</t>
  </si>
  <si>
    <t>ガット船</t>
  </si>
  <si>
    <t>(m3)、(m3積)</t>
  </si>
  <si>
    <t>ガットバージ</t>
  </si>
  <si>
    <t>石運船</t>
  </si>
  <si>
    <t>(m3積)</t>
  </si>
  <si>
    <t>土運船</t>
  </si>
  <si>
    <t>押航土運船</t>
  </si>
  <si>
    <t>台船</t>
  </si>
  <si>
    <t>（ｔ積)</t>
  </si>
  <si>
    <t>スパット台船</t>
  </si>
  <si>
    <t>使用水深(m)</t>
  </si>
  <si>
    <t>作業船用付属品</t>
  </si>
  <si>
    <t>排砂管</t>
  </si>
  <si>
    <t>長(m)、径(mm)</t>
  </si>
  <si>
    <t>仕切弁</t>
  </si>
  <si>
    <t>曲管</t>
  </si>
  <si>
    <t>径(mm)</t>
  </si>
  <si>
    <t>分岐管</t>
  </si>
  <si>
    <t>フロータ</t>
  </si>
  <si>
    <t>長(m)、径(mm)、排砂管径(mm)</t>
  </si>
  <si>
    <t>ジョイント</t>
  </si>
  <si>
    <t>長(m)、排砂管径(mm)</t>
  </si>
  <si>
    <t>汚濁防止枠</t>
  </si>
  <si>
    <t>最大質量（ｔ）</t>
  </si>
  <si>
    <t>コンクリート床仕上ロボット</t>
  </si>
  <si>
    <t>-</t>
  </si>
  <si>
    <t>玉掛外しロボット</t>
  </si>
  <si>
    <t>基礎工事用機械</t>
  </si>
  <si>
    <t>ディーゼルハンマ（単体）</t>
  </si>
  <si>
    <t>ラム質量(t)</t>
  </si>
  <si>
    <t>ケーシングパイプ</t>
  </si>
  <si>
    <t>港湾工事用付属機器</t>
  </si>
  <si>
    <t>機中開閉器</t>
  </si>
  <si>
    <t>引込盤</t>
  </si>
  <si>
    <t>受配電盤</t>
  </si>
  <si>
    <t>タイトランス</t>
  </si>
  <si>
    <t>誘導形電圧調整器</t>
  </si>
  <si>
    <t>被覆硬銅線</t>
  </si>
  <si>
    <t>キャプタイヤケーブル</t>
  </si>
  <si>
    <t>水底ケーブル</t>
  </si>
  <si>
    <t>浮標灯</t>
  </si>
  <si>
    <t>標識灯</t>
  </si>
  <si>
    <t>音響測深機</t>
  </si>
  <si>
    <t>電波式位置測定器</t>
  </si>
  <si>
    <t>光波式位置測定器</t>
  </si>
  <si>
    <t>地層探査機</t>
  </si>
  <si>
    <t>機雷探査機</t>
  </si>
  <si>
    <t>無線電話機</t>
  </si>
  <si>
    <t>コンクリートミキサ</t>
  </si>
  <si>
    <t>ドラム容量(m3)</t>
  </si>
  <si>
    <t>骨材計量器</t>
  </si>
  <si>
    <t>バケット容量(m3)</t>
  </si>
  <si>
    <t>コンクリートバイブレータ</t>
  </si>
  <si>
    <t>(mm)</t>
  </si>
  <si>
    <t>機械本体質量 （t）</t>
    <phoneticPr fontId="1"/>
  </si>
  <si>
    <t>2)自走による運搬</t>
    <rPh sb="2" eb="4">
      <t>ジソウ</t>
    </rPh>
    <rPh sb="7" eb="9">
      <t>ウンパン</t>
    </rPh>
    <phoneticPr fontId="1"/>
  </si>
  <si>
    <t>フィラーの塑性指数試験</t>
  </si>
  <si>
    <t>フィラーのフロー試験</t>
  </si>
  <si>
    <t>フィラーの水浸膨張試験</t>
  </si>
  <si>
    <t>a.</t>
  </si>
  <si>
    <t>募集・解散費</t>
  </si>
  <si>
    <t>b.</t>
  </si>
  <si>
    <t>　　　　B-1入力対象省庁：全省庁　※↑10行目は高速のみ表示</t>
    <rPh sb="7" eb="9">
      <t>ニュウリョク</t>
    </rPh>
    <rPh sb="9" eb="11">
      <t>タイショウ</t>
    </rPh>
    <rPh sb="11" eb="13">
      <t>ショウチョウ</t>
    </rPh>
    <rPh sb="14" eb="15">
      <t>ゼン</t>
    </rPh>
    <rPh sb="15" eb="17">
      <t>ショウチョウ</t>
    </rPh>
    <rPh sb="22" eb="24">
      <t>ギョウメ</t>
    </rPh>
    <rPh sb="25" eb="27">
      <t>コウソク</t>
    </rPh>
    <rPh sb="29" eb="31">
      <t>ヒョウジ</t>
    </rPh>
    <phoneticPr fontId="2"/>
  </si>
  <si>
    <t>当該工事に従事した者の各種保険料（事業主負担額）について計上してください。</t>
    <rPh sb="0" eb="2">
      <t>トウガイ</t>
    </rPh>
    <rPh sb="2" eb="4">
      <t>コウジ</t>
    </rPh>
    <rPh sb="5" eb="7">
      <t>ジュウジ</t>
    </rPh>
    <rPh sb="9" eb="10">
      <t>モノ</t>
    </rPh>
    <rPh sb="11" eb="13">
      <t>カクシュ</t>
    </rPh>
    <rPh sb="13" eb="16">
      <t>ホケンリョウ</t>
    </rPh>
    <rPh sb="17" eb="20">
      <t>ジギョウヌシ</t>
    </rPh>
    <rPh sb="20" eb="23">
      <t>フタンガク</t>
    </rPh>
    <rPh sb="28" eb="30">
      <t>ケイジョウ</t>
    </rPh>
    <phoneticPr fontId="2"/>
  </si>
  <si>
    <t>法定福利費内訳</t>
    <rPh sb="0" eb="2">
      <t>ホウテイ</t>
    </rPh>
    <rPh sb="2" eb="4">
      <t>フクリ</t>
    </rPh>
    <rPh sb="4" eb="5">
      <t>ヒ</t>
    </rPh>
    <rPh sb="5" eb="7">
      <t>ウチワケ</t>
    </rPh>
    <phoneticPr fontId="3"/>
  </si>
  <si>
    <t>次下請</t>
    <rPh sb="0" eb="1">
      <t>ジ</t>
    </rPh>
    <rPh sb="1" eb="3">
      <t>シタウ</t>
    </rPh>
    <phoneticPr fontId="2"/>
  </si>
  <si>
    <t>労災保険</t>
    <rPh sb="0" eb="2">
      <t>ロウサイ</t>
    </rPh>
    <rPh sb="2" eb="4">
      <t>ホケン</t>
    </rPh>
    <phoneticPr fontId="3"/>
  </si>
  <si>
    <t>事業の種類</t>
    <rPh sb="0" eb="2">
      <t>ジギョウ</t>
    </rPh>
    <rPh sb="3" eb="5">
      <t>シュルイ</t>
    </rPh>
    <phoneticPr fontId="3"/>
  </si>
  <si>
    <t>労務費率
（％）</t>
    <rPh sb="0" eb="3">
      <t>ロウムヒ</t>
    </rPh>
    <rPh sb="3" eb="4">
      <t>リツ</t>
    </rPh>
    <phoneticPr fontId="3"/>
  </si>
  <si>
    <t>労災保険率（‰）</t>
    <rPh sb="0" eb="2">
      <t>ロウサイ</t>
    </rPh>
    <rPh sb="2" eb="4">
      <t>ホケン</t>
    </rPh>
    <rPh sb="4" eb="5">
      <t>リツ</t>
    </rPh>
    <phoneticPr fontId="3"/>
  </si>
  <si>
    <t>基本情報</t>
    <rPh sb="0" eb="2">
      <t>キホン</t>
    </rPh>
    <rPh sb="2" eb="4">
      <t>ジョウホウ</t>
    </rPh>
    <phoneticPr fontId="3"/>
  </si>
  <si>
    <t>水力発電施設、ずい道等新設事業</t>
    <rPh sb="0" eb="2">
      <t>スイリョク</t>
    </rPh>
    <rPh sb="2" eb="4">
      <t>ハツデン</t>
    </rPh>
    <rPh sb="4" eb="6">
      <t>シセツ</t>
    </rPh>
    <rPh sb="9" eb="10">
      <t>ドウ</t>
    </rPh>
    <rPh sb="10" eb="11">
      <t>トウ</t>
    </rPh>
    <rPh sb="11" eb="13">
      <t>シンセツ</t>
    </rPh>
    <rPh sb="13" eb="15">
      <t>ジギョウ</t>
    </rPh>
    <phoneticPr fontId="3"/>
  </si>
  <si>
    <t>道路新設事業</t>
  </si>
  <si>
    <t>2.従事者延べ人数（人）
(当該工事での従事者延べ人数)</t>
    <rPh sb="2" eb="4">
      <t>ジュウジ</t>
    </rPh>
    <rPh sb="4" eb="5">
      <t>シャ</t>
    </rPh>
    <rPh sb="5" eb="6">
      <t>ノ</t>
    </rPh>
    <rPh sb="7" eb="9">
      <t>ニンズウ</t>
    </rPh>
    <rPh sb="10" eb="11">
      <t>ニン</t>
    </rPh>
    <rPh sb="20" eb="23">
      <t>ジュウジシャ</t>
    </rPh>
    <rPh sb="23" eb="24">
      <t>ノ</t>
    </rPh>
    <rPh sb="25" eb="27">
      <t>ニンズウ</t>
    </rPh>
    <phoneticPr fontId="3"/>
  </si>
  <si>
    <t>舗装工事業</t>
  </si>
  <si>
    <t>3.一人一日当たりの賃金（千円/人日）</t>
    <rPh sb="2" eb="3">
      <t>イチ</t>
    </rPh>
    <rPh sb="3" eb="4">
      <t>ニン</t>
    </rPh>
    <rPh sb="4" eb="6">
      <t>イチニチ</t>
    </rPh>
    <rPh sb="6" eb="7">
      <t>ア</t>
    </rPh>
    <rPh sb="10" eb="12">
      <t>チンギン</t>
    </rPh>
    <rPh sb="13" eb="15">
      <t>センエン</t>
    </rPh>
    <rPh sb="16" eb="17">
      <t>ニン</t>
    </rPh>
    <rPh sb="17" eb="18">
      <t>ニチ</t>
    </rPh>
    <phoneticPr fontId="3"/>
  </si>
  <si>
    <t>鉄道又は軌道新設事業</t>
  </si>
  <si>
    <t>4.入力確認
（一人一日当たりの賃金）</t>
    <rPh sb="2" eb="4">
      <t>ニュウリョク</t>
    </rPh>
    <rPh sb="4" eb="6">
      <t>カクニン</t>
    </rPh>
    <rPh sb="8" eb="10">
      <t>ヒトリ</t>
    </rPh>
    <rPh sb="10" eb="12">
      <t>イチニチ</t>
    </rPh>
    <rPh sb="12" eb="13">
      <t>ア</t>
    </rPh>
    <rPh sb="16" eb="18">
      <t>チンギン</t>
    </rPh>
    <phoneticPr fontId="3"/>
  </si>
  <si>
    <t>5.上記入力確認欄で確認メッセージが表示される場合の理由</t>
    <rPh sb="2" eb="4">
      <t>ジョウキ</t>
    </rPh>
    <rPh sb="4" eb="6">
      <t>ニュウリョク</t>
    </rPh>
    <rPh sb="6" eb="8">
      <t>カクニン</t>
    </rPh>
    <rPh sb="8" eb="9">
      <t>ラン</t>
    </rPh>
    <rPh sb="10" eb="12">
      <t>カクニン</t>
    </rPh>
    <rPh sb="18" eb="20">
      <t>ヒョウジ</t>
    </rPh>
    <rPh sb="23" eb="25">
      <t>バアイ</t>
    </rPh>
    <rPh sb="26" eb="28">
      <t>リユウ</t>
    </rPh>
    <phoneticPr fontId="3"/>
  </si>
  <si>
    <t>既設建築物設備工事業</t>
  </si>
  <si>
    <t>A 労災保険料</t>
    <rPh sb="2" eb="4">
      <t>ロウサイ</t>
    </rPh>
    <rPh sb="4" eb="7">
      <t>ホケンリョウ</t>
    </rPh>
    <phoneticPr fontId="3"/>
  </si>
  <si>
    <t>機械装置の組立て又は据付けの事業（組立て又は取付けに関するもの）</t>
  </si>
  <si>
    <t>1.事業主負担額（千円）</t>
    <rPh sb="2" eb="5">
      <t>ジギョウヌシ</t>
    </rPh>
    <rPh sb="5" eb="7">
      <t>フタン</t>
    </rPh>
    <rPh sb="7" eb="8">
      <t>ガク</t>
    </rPh>
    <rPh sb="9" eb="10">
      <t>セン</t>
    </rPh>
    <rPh sb="10" eb="11">
      <t>エン</t>
    </rPh>
    <phoneticPr fontId="3"/>
  </si>
  <si>
    <t>機械装置の組立て又は据付けの事業（その他のもの）</t>
  </si>
  <si>
    <t>2.事業の種類</t>
    <rPh sb="2" eb="4">
      <t>ジギョウ</t>
    </rPh>
    <rPh sb="5" eb="7">
      <t>シュルイ</t>
    </rPh>
    <phoneticPr fontId="3"/>
  </si>
  <si>
    <t>その他の建設事業</t>
  </si>
  <si>
    <t>3.算出方法</t>
    <rPh sb="2" eb="4">
      <t>サンシュツ</t>
    </rPh>
    <rPh sb="4" eb="6">
      <t>ホウホウ</t>
    </rPh>
    <phoneticPr fontId="3"/>
  </si>
  <si>
    <t>4.支払い賃金合計（千円）</t>
    <rPh sb="2" eb="4">
      <t>シハラ</t>
    </rPh>
    <rPh sb="5" eb="7">
      <t>チンギン</t>
    </rPh>
    <rPh sb="7" eb="9">
      <t>ゴウケイ</t>
    </rPh>
    <rPh sb="10" eb="11">
      <t>セン</t>
    </rPh>
    <rPh sb="11" eb="12">
      <t>エン</t>
    </rPh>
    <phoneticPr fontId="3"/>
  </si>
  <si>
    <t>6.労務比率（％）</t>
    <rPh sb="2" eb="4">
      <t>ロウム</t>
    </rPh>
    <rPh sb="4" eb="6">
      <t>ヒリツ</t>
    </rPh>
    <phoneticPr fontId="3"/>
  </si>
  <si>
    <t>労災保険算出方法</t>
    <rPh sb="0" eb="2">
      <t>ロウサイ</t>
    </rPh>
    <rPh sb="2" eb="4">
      <t>ホケン</t>
    </rPh>
    <rPh sb="4" eb="6">
      <t>サンシュツ</t>
    </rPh>
    <rPh sb="6" eb="8">
      <t>ホウホウ</t>
    </rPh>
    <phoneticPr fontId="3"/>
  </si>
  <si>
    <t>7.保険料率（‰）</t>
    <rPh sb="2" eb="5">
      <t>ホケンリョウ</t>
    </rPh>
    <rPh sb="5" eb="6">
      <t>リツ</t>
    </rPh>
    <phoneticPr fontId="3"/>
  </si>
  <si>
    <t>8.事業主負担額の自動計算値（千円）</t>
    <rPh sb="2" eb="5">
      <t>ジギョウヌシ</t>
    </rPh>
    <rPh sb="5" eb="8">
      <t>フタンガク</t>
    </rPh>
    <rPh sb="9" eb="11">
      <t>ジドウ</t>
    </rPh>
    <rPh sb="11" eb="14">
      <t>ケイサンチ</t>
    </rPh>
    <rPh sb="15" eb="17">
      <t>センエン</t>
    </rPh>
    <phoneticPr fontId="3"/>
  </si>
  <si>
    <t>1：支払い賃金合計×保険料率</t>
    <rPh sb="2" eb="4">
      <t>シハラ</t>
    </rPh>
    <rPh sb="5" eb="7">
      <t>チンギン</t>
    </rPh>
    <rPh sb="7" eb="9">
      <t>ゴウケイ</t>
    </rPh>
    <rPh sb="10" eb="12">
      <t>ホケン</t>
    </rPh>
    <rPh sb="12" eb="13">
      <t>リョウ</t>
    </rPh>
    <rPh sb="13" eb="14">
      <t>リツ</t>
    </rPh>
    <phoneticPr fontId="3"/>
  </si>
  <si>
    <t>9.入力確認
（事業主負担額）</t>
    <rPh sb="2" eb="4">
      <t>ニュウリョク</t>
    </rPh>
    <rPh sb="4" eb="6">
      <t>カクニン</t>
    </rPh>
    <rPh sb="8" eb="10">
      <t>ジギョウ</t>
    </rPh>
    <rPh sb="10" eb="11">
      <t>ヌシ</t>
    </rPh>
    <rPh sb="11" eb="14">
      <t>フタンガク</t>
    </rPh>
    <phoneticPr fontId="3"/>
  </si>
  <si>
    <t>2：（工事請負金×労務比率）×保険料率</t>
    <rPh sb="3" eb="5">
      <t>コウジ</t>
    </rPh>
    <rPh sb="5" eb="7">
      <t>ウケオイ</t>
    </rPh>
    <rPh sb="7" eb="8">
      <t>キン</t>
    </rPh>
    <rPh sb="9" eb="11">
      <t>ロウム</t>
    </rPh>
    <rPh sb="11" eb="13">
      <t>ヒリツ</t>
    </rPh>
    <rPh sb="15" eb="17">
      <t>ホケン</t>
    </rPh>
    <rPh sb="17" eb="18">
      <t>リョウ</t>
    </rPh>
    <rPh sb="18" eb="19">
      <t>リツ</t>
    </rPh>
    <phoneticPr fontId="3"/>
  </si>
  <si>
    <t>（支払い賃金合計）</t>
    <rPh sb="1" eb="3">
      <t>シハラ</t>
    </rPh>
    <rPh sb="4" eb="6">
      <t>チンギン</t>
    </rPh>
    <rPh sb="6" eb="8">
      <t>ゴウケイ</t>
    </rPh>
    <phoneticPr fontId="3"/>
  </si>
  <si>
    <t>（工事請負金額）</t>
    <rPh sb="1" eb="3">
      <t>コウジ</t>
    </rPh>
    <rPh sb="3" eb="5">
      <t>ウケオイ</t>
    </rPh>
    <rPh sb="5" eb="7">
      <t>キンガク</t>
    </rPh>
    <phoneticPr fontId="3"/>
  </si>
  <si>
    <t>10.上記入力確認欄で確認メッセージが表示される場合の理由</t>
    <rPh sb="3" eb="5">
      <t>ジョウキ</t>
    </rPh>
    <rPh sb="5" eb="7">
      <t>ニュウリョク</t>
    </rPh>
    <rPh sb="7" eb="9">
      <t>カクニン</t>
    </rPh>
    <rPh sb="9" eb="10">
      <t>ラン</t>
    </rPh>
    <rPh sb="11" eb="13">
      <t>カクニン</t>
    </rPh>
    <rPh sb="19" eb="21">
      <t>ヒョウジ</t>
    </rPh>
    <rPh sb="24" eb="26">
      <t>バアイ</t>
    </rPh>
    <rPh sb="27" eb="29">
      <t>リユウ</t>
    </rPh>
    <phoneticPr fontId="3"/>
  </si>
  <si>
    <t>B 雇用保険料</t>
    <rPh sb="2" eb="4">
      <t>コヨウ</t>
    </rPh>
    <rPh sb="4" eb="7">
      <t>ホケンリョウ</t>
    </rPh>
    <phoneticPr fontId="3"/>
  </si>
  <si>
    <t>2.支払い賃金合計（千円）</t>
    <rPh sb="2" eb="4">
      <t>シハラ</t>
    </rPh>
    <rPh sb="5" eb="7">
      <t>チンギン</t>
    </rPh>
    <rPh sb="7" eb="9">
      <t>ゴウケイ</t>
    </rPh>
    <rPh sb="10" eb="11">
      <t>セン</t>
    </rPh>
    <rPh sb="11" eb="12">
      <t>エン</t>
    </rPh>
    <phoneticPr fontId="3"/>
  </si>
  <si>
    <t>3.対象者延べ人数（人）</t>
    <rPh sb="2" eb="5">
      <t>タイショウシャ</t>
    </rPh>
    <rPh sb="5" eb="6">
      <t>ノ</t>
    </rPh>
    <rPh sb="7" eb="9">
      <t>ニンズウ</t>
    </rPh>
    <rPh sb="10" eb="11">
      <t>ニン</t>
    </rPh>
    <phoneticPr fontId="3"/>
  </si>
  <si>
    <t>4.事業主負担額の自動計算値（千円）</t>
    <rPh sb="2" eb="5">
      <t>ジギョウヌシ</t>
    </rPh>
    <rPh sb="5" eb="8">
      <t>フタンガク</t>
    </rPh>
    <rPh sb="9" eb="11">
      <t>ジドウ</t>
    </rPh>
    <rPh sb="11" eb="14">
      <t>ケイサンチ</t>
    </rPh>
    <rPh sb="15" eb="17">
      <t>センエン</t>
    </rPh>
    <phoneticPr fontId="3"/>
  </si>
  <si>
    <t>5.入力確認
（事業主負担額）</t>
    <rPh sb="2" eb="4">
      <t>ニュウリョク</t>
    </rPh>
    <rPh sb="4" eb="6">
      <t>カクニン</t>
    </rPh>
    <phoneticPr fontId="3"/>
  </si>
  <si>
    <t>（対象者延べ人数）</t>
    <rPh sb="1" eb="4">
      <t>タイショウシャ</t>
    </rPh>
    <rPh sb="4" eb="5">
      <t>ノ</t>
    </rPh>
    <rPh sb="6" eb="8">
      <t>ニンズウ</t>
    </rPh>
    <phoneticPr fontId="3"/>
  </si>
  <si>
    <t>6.上記入力確認欄で確認メッセージが表示される場合の理由</t>
    <rPh sb="2" eb="4">
      <t>ジョウキ</t>
    </rPh>
    <rPh sb="4" eb="6">
      <t>ニュウリョク</t>
    </rPh>
    <rPh sb="6" eb="8">
      <t>カクニン</t>
    </rPh>
    <rPh sb="8" eb="9">
      <t>ラン</t>
    </rPh>
    <rPh sb="10" eb="12">
      <t>カクニン</t>
    </rPh>
    <rPh sb="18" eb="20">
      <t>ヒョウジ</t>
    </rPh>
    <rPh sb="23" eb="25">
      <t>バアイ</t>
    </rPh>
    <rPh sb="26" eb="28">
      <t>リユウ</t>
    </rPh>
    <phoneticPr fontId="3"/>
  </si>
  <si>
    <t>C 健康保険料（介護保険料含む）</t>
    <rPh sb="2" eb="4">
      <t>ケンコウ</t>
    </rPh>
    <rPh sb="4" eb="7">
      <t>ホケンリョウ</t>
    </rPh>
    <rPh sb="8" eb="10">
      <t>カイゴ</t>
    </rPh>
    <rPh sb="10" eb="13">
      <t>ホケンリョウ</t>
    </rPh>
    <rPh sb="13" eb="14">
      <t>フク</t>
    </rPh>
    <phoneticPr fontId="3"/>
  </si>
  <si>
    <t>6.入力確認
（事業主負担額）</t>
    <rPh sb="2" eb="4">
      <t>ニュウリョク</t>
    </rPh>
    <rPh sb="4" eb="6">
      <t>カクニン</t>
    </rPh>
    <phoneticPr fontId="3"/>
  </si>
  <si>
    <t>7.上記入力確認欄で確認メッセージが表示される場合の理由</t>
    <rPh sb="2" eb="4">
      <t>ジョウキ</t>
    </rPh>
    <rPh sb="4" eb="6">
      <t>ニュウリョク</t>
    </rPh>
    <rPh sb="6" eb="8">
      <t>カクニン</t>
    </rPh>
    <rPh sb="8" eb="9">
      <t>ラン</t>
    </rPh>
    <rPh sb="10" eb="12">
      <t>カクニン</t>
    </rPh>
    <rPh sb="18" eb="20">
      <t>ヒョウジ</t>
    </rPh>
    <rPh sb="23" eb="25">
      <t>バアイ</t>
    </rPh>
    <rPh sb="26" eb="28">
      <t>リユウ</t>
    </rPh>
    <phoneticPr fontId="3"/>
  </si>
  <si>
    <t>E 建退共制度掛金等</t>
    <rPh sb="2" eb="3">
      <t>ケン</t>
    </rPh>
    <rPh sb="3" eb="4">
      <t>タイ</t>
    </rPh>
    <rPh sb="4" eb="5">
      <t>トモ</t>
    </rPh>
    <rPh sb="5" eb="7">
      <t>セイド</t>
    </rPh>
    <rPh sb="7" eb="9">
      <t>カケガネ</t>
    </rPh>
    <rPh sb="9" eb="10">
      <t>ナド</t>
    </rPh>
    <phoneticPr fontId="3"/>
  </si>
  <si>
    <t>2.対象者延べ人数（人）</t>
    <rPh sb="2" eb="5">
      <t>タイショウシャ</t>
    </rPh>
    <rPh sb="5" eb="6">
      <t>ノ</t>
    </rPh>
    <rPh sb="7" eb="9">
      <t>ニンズウ</t>
    </rPh>
    <rPh sb="10" eb="11">
      <t>ニン</t>
    </rPh>
    <phoneticPr fontId="3"/>
  </si>
  <si>
    <t>F 船員保険料（介護保険料含む）</t>
    <rPh sb="2" eb="4">
      <t>センイン</t>
    </rPh>
    <rPh sb="4" eb="7">
      <t>ホケンリョウ</t>
    </rPh>
    <rPh sb="8" eb="10">
      <t>カイゴ</t>
    </rPh>
    <rPh sb="10" eb="13">
      <t>ホケンリョウ</t>
    </rPh>
    <rPh sb="13" eb="14">
      <t>フク</t>
    </rPh>
    <phoneticPr fontId="3"/>
  </si>
  <si>
    <t>法定福利費合計
（A1+B1+C1+D1+F1)</t>
    <rPh sb="0" eb="2">
      <t>ホウテイ</t>
    </rPh>
    <rPh sb="2" eb="4">
      <t>フクリ</t>
    </rPh>
    <rPh sb="4" eb="5">
      <t>ヒ</t>
    </rPh>
    <rPh sb="5" eb="7">
      <t>ゴウケイ</t>
    </rPh>
    <phoneticPr fontId="3"/>
  </si>
  <si>
    <r>
      <t xml:space="preserve">1.支払い賃金総額（千円）
</t>
    </r>
    <r>
      <rPr>
        <sz val="9"/>
        <rFont val="ＭＳ Ｐゴシック"/>
        <family val="3"/>
        <charset val="128"/>
      </rPr>
      <t>(当該工事での賃金総額)</t>
    </r>
    <rPh sb="2" eb="4">
      <t>シハラ</t>
    </rPh>
    <rPh sb="5" eb="7">
      <t>チンギン</t>
    </rPh>
    <rPh sb="7" eb="9">
      <t>ソウガク</t>
    </rPh>
    <rPh sb="10" eb="11">
      <t>セン</t>
    </rPh>
    <rPh sb="11" eb="12">
      <t>エン</t>
    </rPh>
    <rPh sb="15" eb="17">
      <t>トウガイ</t>
    </rPh>
    <rPh sb="17" eb="19">
      <t>コウジ</t>
    </rPh>
    <rPh sb="21" eb="23">
      <t>チンギン</t>
    </rPh>
    <rPh sb="23" eb="25">
      <t>ソウガク</t>
    </rPh>
    <phoneticPr fontId="3"/>
  </si>
  <si>
    <r>
      <t xml:space="preserve">6.工事請負金額（千円）
</t>
    </r>
    <r>
      <rPr>
        <sz val="9"/>
        <rFont val="ＭＳ Ｐゴシック"/>
        <family val="3"/>
        <charset val="128"/>
      </rPr>
      <t>（一般事項シートでの最終工事請負金額）</t>
    </r>
    <rPh sb="2" eb="4">
      <t>コウジ</t>
    </rPh>
    <rPh sb="4" eb="6">
      <t>ウケオイ</t>
    </rPh>
    <rPh sb="6" eb="8">
      <t>キンガク</t>
    </rPh>
    <rPh sb="9" eb="10">
      <t>セン</t>
    </rPh>
    <rPh sb="10" eb="11">
      <t>エン</t>
    </rPh>
    <rPh sb="14" eb="16">
      <t>イッパン</t>
    </rPh>
    <rPh sb="16" eb="18">
      <t>ジコウ</t>
    </rPh>
    <rPh sb="23" eb="25">
      <t>サイシュウ</t>
    </rPh>
    <rPh sb="25" eb="27">
      <t>コウジ</t>
    </rPh>
    <rPh sb="27" eb="29">
      <t>ウケオイ</t>
    </rPh>
    <rPh sb="29" eb="31">
      <t>キンガク</t>
    </rPh>
    <phoneticPr fontId="3"/>
  </si>
  <si>
    <r>
      <t>4.事業主負担額の自動計算値（千円）
　</t>
    </r>
    <r>
      <rPr>
        <sz val="9"/>
        <rFont val="ＭＳ Ｐゴシック"/>
        <family val="3"/>
        <charset val="128"/>
      </rPr>
      <t>介護保険あり</t>
    </r>
    <rPh sb="2" eb="5">
      <t>ジギョウヌシ</t>
    </rPh>
    <rPh sb="5" eb="8">
      <t>フタンガク</t>
    </rPh>
    <rPh sb="9" eb="11">
      <t>ジドウ</t>
    </rPh>
    <rPh sb="11" eb="14">
      <t>ケイサンチ</t>
    </rPh>
    <rPh sb="15" eb="17">
      <t>センエン</t>
    </rPh>
    <rPh sb="20" eb="22">
      <t>カイゴ</t>
    </rPh>
    <rPh sb="22" eb="24">
      <t>ホケン</t>
    </rPh>
    <phoneticPr fontId="3"/>
  </si>
  <si>
    <r>
      <t>5.事業主負担額の自動計算値（千円）
　</t>
    </r>
    <r>
      <rPr>
        <sz val="9"/>
        <rFont val="ＭＳ Ｐゴシック"/>
        <family val="3"/>
        <charset val="128"/>
      </rPr>
      <t>介護保険なし</t>
    </r>
    <rPh sb="2" eb="5">
      <t>ジギョウヌシ</t>
    </rPh>
    <rPh sb="5" eb="8">
      <t>フタンガク</t>
    </rPh>
    <rPh sb="9" eb="11">
      <t>ジドウ</t>
    </rPh>
    <rPh sb="11" eb="14">
      <t>ケイサンチ</t>
    </rPh>
    <rPh sb="15" eb="17">
      <t>センエン</t>
    </rPh>
    <rPh sb="20" eb="22">
      <t>カイゴ</t>
    </rPh>
    <rPh sb="22" eb="24">
      <t>ホケン</t>
    </rPh>
    <phoneticPr fontId="3"/>
  </si>
  <si>
    <r>
      <t xml:space="preserve">4.事業主負担額の自動計算値（千円）
</t>
    </r>
    <r>
      <rPr>
        <sz val="9"/>
        <rFont val="ＭＳ Ｐゴシック"/>
        <family val="3"/>
        <charset val="128"/>
      </rPr>
      <t>　坑内員、船員</t>
    </r>
    <rPh sb="2" eb="5">
      <t>ジギョウヌシ</t>
    </rPh>
    <rPh sb="5" eb="8">
      <t>フタンガク</t>
    </rPh>
    <rPh sb="9" eb="11">
      <t>ジドウ</t>
    </rPh>
    <rPh sb="11" eb="14">
      <t>ケイサンチ</t>
    </rPh>
    <rPh sb="15" eb="17">
      <t>センエン</t>
    </rPh>
    <rPh sb="20" eb="22">
      <t>コウナイ</t>
    </rPh>
    <rPh sb="22" eb="23">
      <t>イン</t>
    </rPh>
    <rPh sb="24" eb="26">
      <t>センイン</t>
    </rPh>
    <phoneticPr fontId="3"/>
  </si>
  <si>
    <r>
      <t xml:space="preserve">5.事業主負担額の自動計算値（千円）
</t>
    </r>
    <r>
      <rPr>
        <sz val="9"/>
        <rFont val="ＭＳ Ｐゴシック"/>
        <family val="3"/>
        <charset val="128"/>
      </rPr>
      <t>　一般</t>
    </r>
    <rPh sb="2" eb="5">
      <t>ジギョウヌシ</t>
    </rPh>
    <rPh sb="5" eb="8">
      <t>フタンガク</t>
    </rPh>
    <rPh sb="9" eb="11">
      <t>ジドウ</t>
    </rPh>
    <rPh sb="11" eb="14">
      <t>ケイサンチ</t>
    </rPh>
    <rPh sb="15" eb="17">
      <t>センエン</t>
    </rPh>
    <rPh sb="20" eb="22">
      <t>イッパン</t>
    </rPh>
    <phoneticPr fontId="3"/>
  </si>
  <si>
    <r>
      <t xml:space="preserve">4.事業主負担額の自動計算値（千円）
</t>
    </r>
    <r>
      <rPr>
        <sz val="9"/>
        <rFont val="ＭＳ Ｐゴシック"/>
        <family val="3"/>
        <charset val="128"/>
      </rPr>
      <t>　介護保険あり</t>
    </r>
    <rPh sb="2" eb="5">
      <t>ジギョウヌシ</t>
    </rPh>
    <rPh sb="5" eb="8">
      <t>フタンガク</t>
    </rPh>
    <rPh sb="9" eb="11">
      <t>ジドウ</t>
    </rPh>
    <rPh sb="11" eb="14">
      <t>ケイサンチ</t>
    </rPh>
    <rPh sb="15" eb="17">
      <t>センエン</t>
    </rPh>
    <rPh sb="20" eb="22">
      <t>カイゴ</t>
    </rPh>
    <rPh sb="22" eb="24">
      <t>ホケン</t>
    </rPh>
    <phoneticPr fontId="3"/>
  </si>
  <si>
    <r>
      <t xml:space="preserve">5.事業主負担額の自動計算値（千円）
</t>
    </r>
    <r>
      <rPr>
        <sz val="9"/>
        <rFont val="ＭＳ Ｐゴシック"/>
        <family val="3"/>
        <charset val="128"/>
      </rPr>
      <t>　介護保険なし</t>
    </r>
    <rPh sb="2" eb="5">
      <t>ジギョウヌシ</t>
    </rPh>
    <rPh sb="5" eb="8">
      <t>フタンガク</t>
    </rPh>
    <rPh sb="9" eb="11">
      <t>ジドウ</t>
    </rPh>
    <rPh sb="11" eb="14">
      <t>ケイサンチ</t>
    </rPh>
    <rPh sb="15" eb="17">
      <t>センエン</t>
    </rPh>
    <rPh sb="20" eb="22">
      <t>カイゴ</t>
    </rPh>
    <rPh sb="22" eb="24">
      <t>ホケン</t>
    </rPh>
    <phoneticPr fontId="3"/>
  </si>
  <si>
    <t>下請次数</t>
    <rPh sb="0" eb="2">
      <t>シタウケ</t>
    </rPh>
    <rPh sb="2" eb="4">
      <t>ジスウ</t>
    </rPh>
    <phoneticPr fontId="41"/>
  </si>
  <si>
    <t>再下請社数</t>
    <rPh sb="0" eb="1">
      <t>サイ</t>
    </rPh>
    <rPh sb="1" eb="3">
      <t>シタウケ</t>
    </rPh>
    <rPh sb="3" eb="4">
      <t>シャ</t>
    </rPh>
    <rPh sb="4" eb="5">
      <t>スウ</t>
    </rPh>
    <phoneticPr fontId="41"/>
  </si>
  <si>
    <t>再下請会社名を入力してください。</t>
    <rPh sb="0" eb="1">
      <t>サイ</t>
    </rPh>
    <rPh sb="1" eb="3">
      <t>シタウケ</t>
    </rPh>
    <rPh sb="3" eb="5">
      <t>カイシャ</t>
    </rPh>
    <rPh sb="5" eb="6">
      <t>メイ</t>
    </rPh>
    <rPh sb="7" eb="9">
      <t>ニュウリョク</t>
    </rPh>
    <phoneticPr fontId="41"/>
  </si>
  <si>
    <t>番号</t>
    <rPh sb="0" eb="2">
      <t>バンゴウ</t>
    </rPh>
    <phoneticPr fontId="41"/>
  </si>
  <si>
    <t>D 厚生年金保険料(児童手当拠出金含む）</t>
    <phoneticPr fontId="3"/>
  </si>
  <si>
    <r>
      <t>（注３）</t>
    </r>
    <r>
      <rPr>
        <b/>
        <sz val="11"/>
        <rFont val="明朝"/>
        <family val="1"/>
        <charset val="128"/>
      </rPr>
      <t>入力列が不足した場合</t>
    </r>
    <r>
      <rPr>
        <sz val="11"/>
        <rFont val="明朝"/>
        <family val="1"/>
        <charset val="128"/>
      </rPr>
      <t>は、「①入力列の追加」ボタンで列を追加してください。</t>
    </r>
    <phoneticPr fontId="2"/>
  </si>
  <si>
    <t>　２．「総合計」欄は、1次下請（左列）+2次下請（右列）の集計金額です。2次以降がある場合は、2次以降も合算した金額です。</t>
    <phoneticPr fontId="2"/>
  </si>
  <si>
    <r>
      <t>　３．2次下請以降がある場合は、右列の記入欄（2次下請費用）に</t>
    </r>
    <r>
      <rPr>
        <sz val="11"/>
        <color indexed="10"/>
        <rFont val="ＭＳ Ｐゴシック"/>
        <family val="3"/>
        <charset val="128"/>
      </rPr>
      <t>2次以降の保険料が含まれているか</t>
    </r>
    <r>
      <rPr>
        <sz val="11"/>
        <rFont val="ＭＳ Ｐゴシック"/>
        <family val="3"/>
        <charset val="128"/>
      </rPr>
      <t>確認してください。</t>
    </r>
    <phoneticPr fontId="2"/>
  </si>
  <si>
    <t>：：</t>
    <phoneticPr fontId="2"/>
  </si>
  <si>
    <t>次下請</t>
    <phoneticPr fontId="3"/>
  </si>
  <si>
    <t>当該工事労務管理費：</t>
    <phoneticPr fontId="2"/>
  </si>
  <si>
    <t>　　　</t>
    <phoneticPr fontId="2"/>
  </si>
  <si>
    <t>具体的内容</t>
    <rPh sb="0" eb="3">
      <t>グタイテキ</t>
    </rPh>
    <rPh sb="3" eb="5">
      <t>ナイヨウ</t>
    </rPh>
    <phoneticPr fontId="2"/>
  </si>
  <si>
    <t>その他②</t>
    <rPh sb="2" eb="3">
      <t>タ</t>
    </rPh>
    <phoneticPr fontId="2"/>
  </si>
  <si>
    <t>A：機器材等の搬入搬出並びに現場内小運搬の費用</t>
    <phoneticPr fontId="1"/>
  </si>
  <si>
    <t>項　　目</t>
    <phoneticPr fontId="1"/>
  </si>
  <si>
    <t>内　　容</t>
    <phoneticPr fontId="1"/>
  </si>
  <si>
    <t>次下請</t>
    <phoneticPr fontId="1"/>
  </si>
  <si>
    <t>鋼矢板、Ｈ形鋼、覆工板等</t>
    <phoneticPr fontId="1"/>
  </si>
  <si>
    <t>敷鉄板①</t>
    <phoneticPr fontId="1"/>
  </si>
  <si>
    <t>粉体噴射攪拌工足場材（敷鉄板）、スラリー攪拌工足場材（敷鉄板）、橋梁架設工ベント基礎（敷鉄板）等　</t>
    <phoneticPr fontId="2"/>
  </si>
  <si>
    <t>敷鉄板②</t>
    <phoneticPr fontId="1"/>
  </si>
  <si>
    <t>建設機械・架設に直接関わらない、軟弱地盤上で使用する仮道用の敷鉄板</t>
    <phoneticPr fontId="2"/>
  </si>
  <si>
    <t>敷鉄板③</t>
    <phoneticPr fontId="1"/>
  </si>
  <si>
    <t>「敷鉄板①・敷鉄板②」以外で発生した敷鉄板</t>
    <phoneticPr fontId="2"/>
  </si>
  <si>
    <t>基礎用鋼板鋼矢板、支柱支保材、支柱受け台Ｈ形鋼等
架設支保基礎用の鋼矢板及びＨ形鋼</t>
    <phoneticPr fontId="1"/>
  </si>
  <si>
    <t>「2)仮設材②」の項目、「7)敷鉄板④」の項目及び「8)橋梁等架設支保工」の基礎用鋼矢板又はＨ形鋼の積み込み取り卸費</t>
    <phoneticPr fontId="1"/>
  </si>
  <si>
    <t>その他①</t>
    <phoneticPr fontId="2"/>
  </si>
  <si>
    <t>　　　</t>
    <phoneticPr fontId="2"/>
  </si>
  <si>
    <t>　　　</t>
    <phoneticPr fontId="2"/>
  </si>
  <si>
    <t>会社名：</t>
    <phoneticPr fontId="2"/>
  </si>
  <si>
    <t>自社分</t>
    <phoneticPr fontId="2"/>
  </si>
  <si>
    <t>(１)</t>
    <phoneticPr fontId="2"/>
  </si>
  <si>
    <t>一般事項</t>
    <phoneticPr fontId="3"/>
  </si>
  <si>
    <t>下請次数</t>
    <rPh sb="0" eb="2">
      <t>シタウケ</t>
    </rPh>
    <rPh sb="2" eb="4">
      <t>ジスウ</t>
    </rPh>
    <phoneticPr fontId="3"/>
  </si>
  <si>
    <t>※</t>
    <phoneticPr fontId="41"/>
  </si>
  <si>
    <t>E</t>
    <phoneticPr fontId="41"/>
  </si>
  <si>
    <t>職種</t>
    <rPh sb="0" eb="2">
      <t>ショクシュ</t>
    </rPh>
    <phoneticPr fontId="3"/>
  </si>
  <si>
    <t>2_社員等従業員給料等</t>
    <rPh sb="2" eb="5">
      <t>シャインナド</t>
    </rPh>
    <rPh sb="5" eb="8">
      <t>ジュウギョウイン</t>
    </rPh>
    <rPh sb="8" eb="10">
      <t>キュウリョウ</t>
    </rPh>
    <rPh sb="10" eb="11">
      <t>ナド</t>
    </rPh>
    <phoneticPr fontId="3"/>
  </si>
  <si>
    <t>詳細調査名を入力してください。</t>
    <rPh sb="0" eb="2">
      <t>ショウサイ</t>
    </rPh>
    <rPh sb="2" eb="4">
      <t>チョウサ</t>
    </rPh>
    <rPh sb="4" eb="5">
      <t>メイ</t>
    </rPh>
    <rPh sb="6" eb="8">
      <t>ニュウリョク</t>
    </rPh>
    <phoneticPr fontId="3"/>
  </si>
  <si>
    <t>建設機械20ｔ未満及び20t以上の機械名</t>
  </si>
  <si>
    <t>運搬機械名</t>
  </si>
  <si>
    <t>技術F</t>
    <rPh sb="0" eb="2">
      <t>ギジュツ</t>
    </rPh>
    <phoneticPr fontId="3"/>
  </si>
  <si>
    <t>技術E</t>
    <rPh sb="0" eb="2">
      <t>ギジュツ</t>
    </rPh>
    <phoneticPr fontId="3"/>
  </si>
  <si>
    <t>技術D</t>
    <rPh sb="0" eb="2">
      <t>ギジュツ</t>
    </rPh>
    <phoneticPr fontId="3"/>
  </si>
  <si>
    <t>技術C</t>
    <rPh sb="0" eb="2">
      <t>ギジュツ</t>
    </rPh>
    <phoneticPr fontId="3"/>
  </si>
  <si>
    <t>技術B</t>
    <rPh sb="0" eb="2">
      <t>ギジュツ</t>
    </rPh>
    <phoneticPr fontId="3"/>
  </si>
  <si>
    <t>技術A</t>
    <rPh sb="0" eb="2">
      <t>ギジュツ</t>
    </rPh>
    <phoneticPr fontId="3"/>
  </si>
  <si>
    <t>No</t>
  </si>
  <si>
    <t>分類</t>
    <rPh sb="0" eb="2">
      <t>ブンルイ</t>
    </rPh>
    <phoneticPr fontId="41"/>
  </si>
  <si>
    <t>名称</t>
    <rPh sb="0" eb="2">
      <t>メイショウ</t>
    </rPh>
    <phoneticPr fontId="41"/>
  </si>
  <si>
    <t>試験項目</t>
    <rPh sb="0" eb="2">
      <t>シケン</t>
    </rPh>
    <rPh sb="2" eb="4">
      <t>コウモク</t>
    </rPh>
    <phoneticPr fontId="41"/>
  </si>
  <si>
    <t>ボーリング</t>
  </si>
  <si>
    <t>サウンディング</t>
  </si>
  <si>
    <t>詳細試験名を入力してください。</t>
  </si>
  <si>
    <t>NATM</t>
  </si>
  <si>
    <r>
      <t>トンネル（N</t>
    </r>
    <r>
      <rPr>
        <sz val="9"/>
        <rFont val="Osaka"/>
        <family val="3"/>
        <charset val="128"/>
      </rPr>
      <t>ATM）の計測B</t>
    </r>
    <rPh sb="11" eb="13">
      <t>ケイソク</t>
    </rPh>
    <phoneticPr fontId="3"/>
  </si>
  <si>
    <t>間接工事費等諸経費動向調査</t>
  </si>
  <si>
    <t>管理平面図</t>
  </si>
  <si>
    <t>要した費用の詳細を入力してください。</t>
  </si>
  <si>
    <t>建設機械名</t>
    <rPh sb="0" eb="2">
      <t>ケンセツ</t>
    </rPh>
    <rPh sb="2" eb="4">
      <t>キカイ</t>
    </rPh>
    <rPh sb="4" eb="5">
      <t>メイ</t>
    </rPh>
    <phoneticPr fontId="41"/>
  </si>
  <si>
    <t>名称</t>
    <rPh sb="0" eb="2">
      <t>メイショウ</t>
    </rPh>
    <phoneticPr fontId="3"/>
  </si>
  <si>
    <t>小型バックホウ（平積0.1m3以下）</t>
  </si>
  <si>
    <t>入力
対応</t>
    <rPh sb="0" eb="2">
      <t>ニュウリョク</t>
    </rPh>
    <rPh sb="3" eb="5">
      <t>タイオウ</t>
    </rPh>
    <phoneticPr fontId="3"/>
  </si>
  <si>
    <t>選択
番号</t>
    <rPh sb="3" eb="5">
      <t>バンゴウ</t>
    </rPh>
    <phoneticPr fontId="3"/>
  </si>
  <si>
    <t>選択
番号</t>
    <rPh sb="0" eb="2">
      <t>センタク</t>
    </rPh>
    <rPh sb="3" eb="5">
      <t>バンゴウ</t>
    </rPh>
    <phoneticPr fontId="3"/>
  </si>
  <si>
    <t>建築事業（既設建築物設備工事業を除く）</t>
  </si>
  <si>
    <t>3_法定福利費</t>
    <rPh sb="2" eb="4">
      <t>ホウテイ</t>
    </rPh>
    <rPh sb="4" eb="6">
      <t>フクリ</t>
    </rPh>
    <rPh sb="6" eb="7">
      <t>ヒ</t>
    </rPh>
    <phoneticPr fontId="3"/>
  </si>
  <si>
    <t>※請負金額：税込み</t>
    <phoneticPr fontId="41"/>
  </si>
  <si>
    <t>※</t>
    <phoneticPr fontId="2"/>
  </si>
  <si>
    <t>E</t>
    <phoneticPr fontId="2"/>
  </si>
  <si>
    <t>入力確認フラグ</t>
    <rPh sb="0" eb="2">
      <t>ニュウリョク</t>
    </rPh>
    <rPh sb="2" eb="4">
      <t>カクニン</t>
    </rPh>
    <phoneticPr fontId="2"/>
  </si>
  <si>
    <t>規格</t>
    <rPh sb="0" eb="2">
      <t>キカク</t>
    </rPh>
    <phoneticPr fontId="2"/>
  </si>
  <si>
    <t>本体重量</t>
    <rPh sb="0" eb="2">
      <t>ホンタイ</t>
    </rPh>
    <rPh sb="2" eb="4">
      <t>ジュウリョウ</t>
    </rPh>
    <phoneticPr fontId="2"/>
  </si>
  <si>
    <t>運搬費</t>
    <rPh sb="0" eb="3">
      <t>ウンパンヒ</t>
    </rPh>
    <phoneticPr fontId="2"/>
  </si>
  <si>
    <t>運搬距離</t>
    <rPh sb="0" eb="2">
      <t>ウンパン</t>
    </rPh>
    <rPh sb="2" eb="4">
      <t>キョリ</t>
    </rPh>
    <phoneticPr fontId="2"/>
  </si>
  <si>
    <t>運搬回数</t>
    <rPh sb="0" eb="2">
      <t>ウンパン</t>
    </rPh>
    <rPh sb="2" eb="4">
      <t>カイスウ</t>
    </rPh>
    <phoneticPr fontId="2"/>
  </si>
  <si>
    <t>内分解
組立</t>
    <rPh sb="0" eb="1">
      <t>ウチ</t>
    </rPh>
    <rPh sb="1" eb="3">
      <t>ブンカイ</t>
    </rPh>
    <rPh sb="4" eb="6">
      <t>クミタテ</t>
    </rPh>
    <phoneticPr fontId="2"/>
  </si>
  <si>
    <t>○×</t>
    <phoneticPr fontId="3"/>
  </si>
  <si>
    <t>○</t>
    <phoneticPr fontId="41"/>
  </si>
  <si>
    <t>×</t>
    <phoneticPr fontId="41"/>
  </si>
  <si>
    <t>工事保険　&amp;　組立保険</t>
    <rPh sb="0" eb="2">
      <t>コウジ</t>
    </rPh>
    <rPh sb="2" eb="4">
      <t>ホケン</t>
    </rPh>
    <phoneticPr fontId="3"/>
  </si>
  <si>
    <t>SUMIF用</t>
    <rPh sb="5" eb="6">
      <t>ヨウ</t>
    </rPh>
    <phoneticPr fontId="2"/>
  </si>
  <si>
    <t>①直接工事費（H21）</t>
    <rPh sb="1" eb="3">
      <t>チョクセツ</t>
    </rPh>
    <rPh sb="3" eb="6">
      <t>コウジヒ</t>
    </rPh>
    <phoneticPr fontId="18"/>
  </si>
  <si>
    <t>(5)直接経費（H26）</t>
    <rPh sb="3" eb="5">
      <t>チョクセツ</t>
    </rPh>
    <rPh sb="5" eb="7">
      <t>ケイヒ</t>
    </rPh>
    <phoneticPr fontId="18"/>
  </si>
  <si>
    <t>(6)特殊経費（H29）</t>
    <rPh sb="3" eb="5">
      <t>トクシュ</t>
    </rPh>
    <rPh sb="5" eb="7">
      <t>ケイヒ</t>
    </rPh>
    <phoneticPr fontId="18"/>
  </si>
  <si>
    <t>②間接工事費（H35）</t>
    <rPh sb="1" eb="3">
      <t>カンセツ</t>
    </rPh>
    <rPh sb="3" eb="6">
      <t>コウジヒ</t>
    </rPh>
    <phoneticPr fontId="18"/>
  </si>
  <si>
    <t>(1)共通仮設費(H36)</t>
    <rPh sb="3" eb="5">
      <t>キョウツウ</t>
    </rPh>
    <rPh sb="5" eb="8">
      <t>カセツヒ</t>
    </rPh>
    <phoneticPr fontId="18"/>
  </si>
  <si>
    <t>イ運搬費(H37)</t>
    <rPh sb="1" eb="4">
      <t>ウンパンヒ</t>
    </rPh>
    <phoneticPr fontId="18"/>
  </si>
  <si>
    <t>ロ準備費(H41)</t>
    <rPh sb="1" eb="4">
      <t>ジュンビヒ</t>
    </rPh>
    <phoneticPr fontId="18"/>
  </si>
  <si>
    <t>ニ安全費(H45)</t>
    <rPh sb="1" eb="3">
      <t>アンゼン</t>
    </rPh>
    <rPh sb="3" eb="4">
      <t>ヒ</t>
    </rPh>
    <phoneticPr fontId="18"/>
  </si>
  <si>
    <t>A安全管理費(H46)</t>
    <rPh sb="1" eb="3">
      <t>アンゼン</t>
    </rPh>
    <rPh sb="3" eb="6">
      <t>カンリヒ</t>
    </rPh>
    <phoneticPr fontId="18"/>
  </si>
  <si>
    <t>ホ役務員(H68)</t>
    <rPh sb="1" eb="3">
      <t>ヤクム</t>
    </rPh>
    <rPh sb="3" eb="4">
      <t>イン</t>
    </rPh>
    <phoneticPr fontId="18"/>
  </si>
  <si>
    <t>ヘ技術管理費(71)</t>
    <rPh sb="1" eb="3">
      <t>ギジュツ</t>
    </rPh>
    <rPh sb="3" eb="6">
      <t>カンリヒ</t>
    </rPh>
    <phoneticPr fontId="18"/>
  </si>
  <si>
    <t>ト営繕費(H79)</t>
    <rPh sb="1" eb="3">
      <t>エイゼン</t>
    </rPh>
    <rPh sb="3" eb="4">
      <t>ヒ</t>
    </rPh>
    <phoneticPr fontId="18"/>
  </si>
  <si>
    <t>A建物費(H80)</t>
    <rPh sb="1" eb="3">
      <t>タテモノ</t>
    </rPh>
    <rPh sb="3" eb="4">
      <t>ヒ</t>
    </rPh>
    <phoneticPr fontId="18"/>
  </si>
  <si>
    <t>B借上費(H83)</t>
    <rPh sb="1" eb="2">
      <t>カ</t>
    </rPh>
    <rPh sb="2" eb="3">
      <t>ア</t>
    </rPh>
    <rPh sb="3" eb="4">
      <t>ヒ</t>
    </rPh>
    <phoneticPr fontId="18"/>
  </si>
  <si>
    <t>(3)現場管理費(H102)</t>
    <rPh sb="3" eb="5">
      <t>ゲンバ</t>
    </rPh>
    <rPh sb="5" eb="8">
      <t>カンリヒ</t>
    </rPh>
    <phoneticPr fontId="18"/>
  </si>
  <si>
    <t>ロ安全訓練等費用(H104)</t>
    <rPh sb="1" eb="3">
      <t>アンゼン</t>
    </rPh>
    <rPh sb="3" eb="5">
      <t>クンレン</t>
    </rPh>
    <rPh sb="5" eb="6">
      <t>トウ</t>
    </rPh>
    <rPh sb="6" eb="8">
      <t>ヒヨウ</t>
    </rPh>
    <phoneticPr fontId="18"/>
  </si>
  <si>
    <t>ヘ保険料(H110)</t>
    <rPh sb="1" eb="4">
      <t>ホケンリョウ</t>
    </rPh>
    <phoneticPr fontId="18"/>
  </si>
  <si>
    <t>ト法定福利費(H117)</t>
  </si>
  <si>
    <t>レ外注経費（外注一般管理費等）(H133)</t>
  </si>
  <si>
    <t>(4)機器間接費(H134)</t>
    <rPh sb="3" eb="5">
      <t>キキ</t>
    </rPh>
    <rPh sb="5" eb="8">
      <t>カンセツヒ</t>
    </rPh>
    <phoneticPr fontId="18"/>
  </si>
  <si>
    <t>(8)延べ人員合計(1）+(3)+(4)+(5)+(6)(H158)</t>
  </si>
  <si>
    <t>○</t>
    <phoneticPr fontId="2"/>
  </si>
  <si>
    <t>レ外注経費（外注一般管理費等）(H133)マイナス</t>
    <phoneticPr fontId="2"/>
  </si>
  <si>
    <t>チイメージアップ費(H91)</t>
    <phoneticPr fontId="2"/>
  </si>
  <si>
    <t>カウントブランク</t>
    <phoneticPr fontId="3"/>
  </si>
  <si>
    <t>自社分</t>
    <rPh sb="0" eb="1">
      <t>ジ</t>
    </rPh>
    <rPh sb="1" eb="2">
      <t>シャ</t>
    </rPh>
    <rPh sb="2" eb="3">
      <t>ブン</t>
    </rPh>
    <phoneticPr fontId="3"/>
  </si>
  <si>
    <t>事業主負担額の率</t>
    <rPh sb="0" eb="3">
      <t>ジギョウヌシ</t>
    </rPh>
    <rPh sb="3" eb="6">
      <t>フタンガク</t>
    </rPh>
    <rPh sb="7" eb="8">
      <t>リツ</t>
    </rPh>
    <phoneticPr fontId="3"/>
  </si>
  <si>
    <t>１．このﾌｧｲﾙ（下請.xlsm）は、下請がある場合に使用します。</t>
    <rPh sb="19" eb="21">
      <t>シタウ</t>
    </rPh>
    <rPh sb="24" eb="26">
      <t>バアイ</t>
    </rPh>
    <rPh sb="27" eb="29">
      <t>シヨウ</t>
    </rPh>
    <phoneticPr fontId="3"/>
  </si>
  <si>
    <t>2_社員等従業員給料等</t>
    <phoneticPr fontId="2"/>
  </si>
  <si>
    <r>
      <t>「2_社員等従業員給料等」の</t>
    </r>
    <r>
      <rPr>
        <b/>
        <sz val="11"/>
        <color indexed="10"/>
        <rFont val="明朝"/>
        <family val="1"/>
        <charset val="128"/>
      </rPr>
      <t>対象者</t>
    </r>
    <r>
      <rPr>
        <sz val="11"/>
        <rFont val="明朝"/>
        <family val="1"/>
        <charset val="128"/>
      </rPr>
      <t>：　</t>
    </r>
    <r>
      <rPr>
        <sz val="11"/>
        <color indexed="10"/>
        <rFont val="明朝"/>
        <family val="1"/>
        <charset val="128"/>
      </rPr>
      <t/>
    </r>
    <rPh sb="3" eb="6">
      <t>シャインナド</t>
    </rPh>
    <rPh sb="6" eb="9">
      <t>ジュウギョウイン</t>
    </rPh>
    <rPh sb="9" eb="11">
      <t>キュウリョウ</t>
    </rPh>
    <rPh sb="11" eb="12">
      <t>ナド</t>
    </rPh>
    <rPh sb="14" eb="16">
      <t>タイショウ</t>
    </rPh>
    <rPh sb="16" eb="17">
      <t>シャ</t>
    </rPh>
    <phoneticPr fontId="2"/>
  </si>
  <si>
    <r>
      <t>「2_社員等従業員給料等」の</t>
    </r>
    <r>
      <rPr>
        <b/>
        <sz val="11"/>
        <color indexed="12"/>
        <rFont val="明朝"/>
        <family val="1"/>
        <charset val="128"/>
      </rPr>
      <t>対象外者</t>
    </r>
    <r>
      <rPr>
        <sz val="11"/>
        <rFont val="明朝"/>
        <family val="1"/>
        <charset val="128"/>
      </rPr>
      <t>：　</t>
    </r>
    <r>
      <rPr>
        <sz val="11"/>
        <color indexed="10"/>
        <rFont val="明朝"/>
        <family val="1"/>
        <charset val="128"/>
      </rPr>
      <t/>
    </r>
    <rPh sb="14" eb="16">
      <t>タイショウ</t>
    </rPh>
    <rPh sb="16" eb="17">
      <t>ガイ</t>
    </rPh>
    <phoneticPr fontId="2"/>
  </si>
  <si>
    <r>
      <t>　　　　2_社員等従業員給料等は、工事現場に従事した者全てを記入するものではありません。</t>
    </r>
    <r>
      <rPr>
        <sz val="11"/>
        <color indexed="10"/>
        <rFont val="明朝"/>
        <family val="1"/>
        <charset val="128"/>
      </rPr>
      <t>管理業務従事者だけを計上</t>
    </r>
    <r>
      <rPr>
        <sz val="11"/>
        <rFont val="明朝"/>
        <family val="1"/>
        <charset val="128"/>
      </rPr>
      <t>してください。</t>
    </r>
    <rPh sb="6" eb="9">
      <t>シャインナド</t>
    </rPh>
    <rPh sb="9" eb="12">
      <t>ジュウギョウイン</t>
    </rPh>
    <rPh sb="12" eb="14">
      <t>キュウリョウ</t>
    </rPh>
    <rPh sb="14" eb="15">
      <t>ナド</t>
    </rPh>
    <rPh sb="17" eb="19">
      <t>コウジ</t>
    </rPh>
    <rPh sb="19" eb="21">
      <t>ゲンバ</t>
    </rPh>
    <rPh sb="22" eb="24">
      <t>ジュウジ</t>
    </rPh>
    <rPh sb="26" eb="27">
      <t>モノ</t>
    </rPh>
    <rPh sb="27" eb="28">
      <t>スベ</t>
    </rPh>
    <rPh sb="30" eb="32">
      <t>キニュウ</t>
    </rPh>
    <rPh sb="44" eb="46">
      <t>カンリ</t>
    </rPh>
    <rPh sb="46" eb="48">
      <t>ギョウム</t>
    </rPh>
    <rPh sb="48" eb="51">
      <t>ジュウジシャ</t>
    </rPh>
    <rPh sb="54" eb="56">
      <t>ケイジョウ</t>
    </rPh>
    <phoneticPr fontId="2"/>
  </si>
  <si>
    <t>3_法定福利費</t>
    <phoneticPr fontId="3"/>
  </si>
  <si>
    <t>4_労務管理費</t>
    <phoneticPr fontId="3"/>
  </si>
  <si>
    <r>
      <t>　１．元請者が元請ファイルの「12_社員等従業員給料等_下請」シートに転記する際は、赤枠部分の</t>
    </r>
    <r>
      <rPr>
        <b/>
        <sz val="11"/>
        <color indexed="10"/>
        <rFont val="明朝"/>
        <family val="1"/>
        <charset val="128"/>
      </rPr>
      <t>「総合計」</t>
    </r>
    <r>
      <rPr>
        <sz val="11"/>
        <rFont val="明朝"/>
        <family val="1"/>
        <charset val="128"/>
      </rPr>
      <t>欄の金額を</t>
    </r>
    <r>
      <rPr>
        <b/>
        <sz val="11"/>
        <color indexed="10"/>
        <rFont val="明朝"/>
        <family val="1"/>
        <charset val="128"/>
      </rPr>
      <t>転記</t>
    </r>
    <r>
      <rPr>
        <sz val="11"/>
        <rFont val="明朝"/>
        <family val="1"/>
        <charset val="128"/>
      </rPr>
      <t>してください。</t>
    </r>
    <rPh sb="3" eb="5">
      <t>モトウケ</t>
    </rPh>
    <rPh sb="5" eb="6">
      <t>シャ</t>
    </rPh>
    <rPh sb="7" eb="9">
      <t>モトウケ</t>
    </rPh>
    <rPh sb="18" eb="21">
      <t>シャインナド</t>
    </rPh>
    <rPh sb="21" eb="24">
      <t>ジュウギョウイン</t>
    </rPh>
    <rPh sb="24" eb="26">
      <t>キュウリョウ</t>
    </rPh>
    <rPh sb="26" eb="27">
      <t>ナド</t>
    </rPh>
    <rPh sb="28" eb="30">
      <t>シタウケ</t>
    </rPh>
    <rPh sb="35" eb="37">
      <t>テンキ</t>
    </rPh>
    <rPh sb="39" eb="40">
      <t>サイ</t>
    </rPh>
    <rPh sb="42" eb="43">
      <t>アカ</t>
    </rPh>
    <rPh sb="43" eb="44">
      <t>ワク</t>
    </rPh>
    <rPh sb="44" eb="46">
      <t>ブブン</t>
    </rPh>
    <rPh sb="48" eb="51">
      <t>ソウゴウケイ</t>
    </rPh>
    <rPh sb="52" eb="53">
      <t>ラン</t>
    </rPh>
    <rPh sb="54" eb="56">
      <t>キンガク</t>
    </rPh>
    <rPh sb="57" eb="59">
      <t>テンキ</t>
    </rPh>
    <phoneticPr fontId="2"/>
  </si>
  <si>
    <r>
      <t>　１．元請ファイルの「13_法定福利費_下請」シートに転記する際は、1次下請ファイルの赤枠部分の</t>
    </r>
    <r>
      <rPr>
        <b/>
        <sz val="11"/>
        <color indexed="10"/>
        <rFont val="明朝"/>
        <family val="1"/>
        <charset val="128"/>
      </rPr>
      <t>「総合計」</t>
    </r>
    <r>
      <rPr>
        <sz val="11"/>
        <rFont val="明朝"/>
        <family val="1"/>
        <charset val="128"/>
      </rPr>
      <t>欄の金額を</t>
    </r>
    <r>
      <rPr>
        <b/>
        <sz val="11"/>
        <color indexed="10"/>
        <rFont val="明朝"/>
        <family val="1"/>
        <charset val="128"/>
      </rPr>
      <t>転記</t>
    </r>
    <r>
      <rPr>
        <sz val="11"/>
        <rFont val="明朝"/>
        <family val="1"/>
        <charset val="128"/>
      </rPr>
      <t>してください。</t>
    </r>
    <rPh sb="3" eb="5">
      <t>モトウケ</t>
    </rPh>
    <rPh sb="14" eb="16">
      <t>ホウテイ</t>
    </rPh>
    <rPh sb="16" eb="18">
      <t>フクリ</t>
    </rPh>
    <rPh sb="18" eb="19">
      <t>ヒ</t>
    </rPh>
    <rPh sb="20" eb="22">
      <t>シタウケ</t>
    </rPh>
    <rPh sb="27" eb="29">
      <t>テンキ</t>
    </rPh>
    <rPh sb="31" eb="32">
      <t>サイ</t>
    </rPh>
    <rPh sb="35" eb="36">
      <t>ジ</t>
    </rPh>
    <rPh sb="36" eb="38">
      <t>シタウ</t>
    </rPh>
    <rPh sb="43" eb="44">
      <t>アカ</t>
    </rPh>
    <rPh sb="44" eb="45">
      <t>ワク</t>
    </rPh>
    <rPh sb="45" eb="47">
      <t>ブブン</t>
    </rPh>
    <rPh sb="49" eb="52">
      <t>ソウゴウケイ</t>
    </rPh>
    <rPh sb="53" eb="54">
      <t>ラン</t>
    </rPh>
    <rPh sb="55" eb="57">
      <t>キンガク</t>
    </rPh>
    <rPh sb="58" eb="60">
      <t>テンキ</t>
    </rPh>
    <phoneticPr fontId="2"/>
  </si>
  <si>
    <t>元請者は、赤枠部分を「元請」ファイルの「13_法定福利費_下請」シートに転記してください。</t>
    <phoneticPr fontId="2"/>
  </si>
  <si>
    <t>元請者は、赤枠部分を「元請」ファイルの「14_労務管理費_下請」シートに転記してください。</t>
    <rPh sb="11" eb="13">
      <t>モトウケ</t>
    </rPh>
    <rPh sb="23" eb="25">
      <t>ロウム</t>
    </rPh>
    <rPh sb="25" eb="27">
      <t>カンリ</t>
    </rPh>
    <rPh sb="27" eb="28">
      <t>ヒ</t>
    </rPh>
    <rPh sb="29" eb="31">
      <t>シタウケ</t>
    </rPh>
    <rPh sb="36" eb="38">
      <t>テンキ</t>
    </rPh>
    <phoneticPr fontId="2"/>
  </si>
  <si>
    <r>
      <t>　１．元請ファイルの「14_労務管理費_下請」シートに転記する際は、赤枠部分の</t>
    </r>
    <r>
      <rPr>
        <b/>
        <sz val="11"/>
        <color indexed="10"/>
        <rFont val="明朝"/>
        <family val="1"/>
        <charset val="128"/>
      </rPr>
      <t>「総合計」</t>
    </r>
    <r>
      <rPr>
        <sz val="11"/>
        <rFont val="明朝"/>
        <family val="1"/>
        <charset val="128"/>
      </rPr>
      <t>欄の金額を</t>
    </r>
    <r>
      <rPr>
        <b/>
        <sz val="11"/>
        <color indexed="10"/>
        <rFont val="明朝"/>
        <family val="1"/>
        <charset val="128"/>
      </rPr>
      <t>転記</t>
    </r>
    <r>
      <rPr>
        <sz val="11"/>
        <rFont val="明朝"/>
        <family val="1"/>
        <charset val="128"/>
      </rPr>
      <t>してください。</t>
    </r>
    <rPh sb="3" eb="5">
      <t>モトウケ</t>
    </rPh>
    <rPh sb="14" eb="16">
      <t>ロウム</t>
    </rPh>
    <rPh sb="16" eb="18">
      <t>カンリ</t>
    </rPh>
    <rPh sb="18" eb="19">
      <t>ヒ</t>
    </rPh>
    <rPh sb="20" eb="22">
      <t>シタウケ</t>
    </rPh>
    <rPh sb="27" eb="29">
      <t>テンキ</t>
    </rPh>
    <rPh sb="31" eb="32">
      <t>サイ</t>
    </rPh>
    <rPh sb="34" eb="35">
      <t>アカ</t>
    </rPh>
    <rPh sb="35" eb="36">
      <t>ワク</t>
    </rPh>
    <rPh sb="36" eb="38">
      <t>ブブン</t>
    </rPh>
    <rPh sb="40" eb="43">
      <t>ソウゴウケイ</t>
    </rPh>
    <rPh sb="44" eb="45">
      <t>ラン</t>
    </rPh>
    <rPh sb="46" eb="48">
      <t>キンガク</t>
    </rPh>
    <rPh sb="49" eb="51">
      <t>テンキ</t>
    </rPh>
    <phoneticPr fontId="2"/>
  </si>
  <si>
    <t>5-1_機器材運搬費</t>
    <phoneticPr fontId="1"/>
  </si>
  <si>
    <r>
      <t>　１．元請ファイルの「15-1_機器材運搬費_下請」シートに転記する際は、赤枠部分の</t>
    </r>
    <r>
      <rPr>
        <b/>
        <sz val="11"/>
        <color indexed="10"/>
        <rFont val="明朝"/>
        <family val="1"/>
        <charset val="128"/>
      </rPr>
      <t>「総合計」</t>
    </r>
    <r>
      <rPr>
        <sz val="11"/>
        <rFont val="明朝"/>
        <family val="1"/>
        <charset val="128"/>
      </rPr>
      <t>欄の金額を</t>
    </r>
    <r>
      <rPr>
        <b/>
        <sz val="11"/>
        <color indexed="10"/>
        <rFont val="明朝"/>
        <family val="1"/>
        <charset val="128"/>
      </rPr>
      <t>転記</t>
    </r>
    <r>
      <rPr>
        <sz val="11"/>
        <rFont val="明朝"/>
        <family val="1"/>
        <charset val="128"/>
      </rPr>
      <t>してください。</t>
    </r>
    <rPh sb="3" eb="5">
      <t>モトウケ</t>
    </rPh>
    <rPh sb="30" eb="32">
      <t>テンキ</t>
    </rPh>
    <rPh sb="34" eb="35">
      <t>サイ</t>
    </rPh>
    <rPh sb="37" eb="38">
      <t>アカ</t>
    </rPh>
    <rPh sb="38" eb="39">
      <t>ワク</t>
    </rPh>
    <rPh sb="39" eb="41">
      <t>ブブン</t>
    </rPh>
    <rPh sb="43" eb="46">
      <t>ソウゴウケイ</t>
    </rPh>
    <rPh sb="47" eb="48">
      <t>ラン</t>
    </rPh>
    <rPh sb="49" eb="51">
      <t>キンガク</t>
    </rPh>
    <rPh sb="52" eb="54">
      <t>テンキ</t>
    </rPh>
    <phoneticPr fontId="2"/>
  </si>
  <si>
    <t>元請者は、赤枠部分を「元請」ファイルの「15-1_機器材運搬費_下請」シートに転記してください。</t>
    <rPh sb="11" eb="13">
      <t>モトウケ</t>
    </rPh>
    <rPh sb="39" eb="41">
      <t>テンキ</t>
    </rPh>
    <phoneticPr fontId="2"/>
  </si>
  <si>
    <t>5-2_建設機械Ⅰ</t>
    <phoneticPr fontId="1"/>
  </si>
  <si>
    <r>
      <t>　　　　（注）トラッククレーンラチスジブ型25ｔ吊及び油圧伸縮ジブ型80ｔ以上の場合の自走運搬費は</t>
    </r>
    <r>
      <rPr>
        <b/>
        <sz val="12"/>
        <rFont val="ＭＳ Ｐ明朝"/>
        <family val="1"/>
        <charset val="128"/>
      </rPr>
      <t>「5-3_建設機械Ⅱ」シートの「C-2」</t>
    </r>
    <r>
      <rPr>
        <sz val="12"/>
        <rFont val="ＭＳ Ｐ明朝"/>
        <family val="1"/>
        <charset val="128"/>
      </rPr>
      <t xml:space="preserve">で計上してください。 </t>
    </r>
    <rPh sb="5" eb="6">
      <t>チュウ</t>
    </rPh>
    <phoneticPr fontId="2"/>
  </si>
  <si>
    <t>5-3_建設機械Ⅱ</t>
    <phoneticPr fontId="1"/>
  </si>
  <si>
    <t>元請者は、赤枠部分すべてを「元請」ファイルの「15-3_建設機械Ⅱ_下請」シートに転記してください。</t>
    <rPh sb="14" eb="16">
      <t>モトウケ</t>
    </rPh>
    <rPh sb="41" eb="43">
      <t>テンキ</t>
    </rPh>
    <phoneticPr fontId="2"/>
  </si>
  <si>
    <t>元請者は、赤枠部分すべてを「元請」ファイルの「15-2_建設機械Ⅰ_下請」シートに転記してください。</t>
    <rPh sb="14" eb="16">
      <t>モトウケ</t>
    </rPh>
    <rPh sb="41" eb="43">
      <t>テンキ</t>
    </rPh>
    <phoneticPr fontId="2"/>
  </si>
  <si>
    <r>
      <t>　１．元請ファイルの「15-2_建設機械Ⅰ_下請」シートに転記する際は、1次下請ファイルの</t>
    </r>
    <r>
      <rPr>
        <b/>
        <sz val="12"/>
        <color indexed="10"/>
        <rFont val="明朝"/>
        <family val="1"/>
        <charset val="128"/>
      </rPr>
      <t>赤枠部分すべて</t>
    </r>
    <r>
      <rPr>
        <sz val="12"/>
        <rFont val="明朝"/>
        <family val="1"/>
        <charset val="128"/>
      </rPr>
      <t>を</t>
    </r>
    <r>
      <rPr>
        <b/>
        <sz val="12"/>
        <color indexed="10"/>
        <rFont val="明朝"/>
        <family val="1"/>
        <charset val="128"/>
      </rPr>
      <t>転記</t>
    </r>
    <r>
      <rPr>
        <sz val="12"/>
        <rFont val="明朝"/>
        <family val="1"/>
        <charset val="128"/>
      </rPr>
      <t>してください。</t>
    </r>
    <rPh sb="3" eb="5">
      <t>モトウケ</t>
    </rPh>
    <rPh sb="29" eb="31">
      <t>テンキ</t>
    </rPh>
    <rPh sb="33" eb="34">
      <t>サイ</t>
    </rPh>
    <rPh sb="37" eb="38">
      <t>ジ</t>
    </rPh>
    <rPh sb="38" eb="40">
      <t>シタウ</t>
    </rPh>
    <rPh sb="45" eb="46">
      <t>アカ</t>
    </rPh>
    <rPh sb="46" eb="47">
      <t>ワク</t>
    </rPh>
    <rPh sb="47" eb="49">
      <t>ブブン</t>
    </rPh>
    <rPh sb="53" eb="55">
      <t>テンキ</t>
    </rPh>
    <phoneticPr fontId="2"/>
  </si>
  <si>
    <t>←「5-1_機器材運搬費」シートの各合計額が自動転記されます。</t>
    <rPh sb="17" eb="18">
      <t>カク</t>
    </rPh>
    <rPh sb="18" eb="20">
      <t>ゴウケイ</t>
    </rPh>
    <rPh sb="20" eb="21">
      <t>ガク</t>
    </rPh>
    <rPh sb="22" eb="24">
      <t>ジドウ</t>
    </rPh>
    <rPh sb="24" eb="26">
      <t>テンキ</t>
    </rPh>
    <phoneticPr fontId="2"/>
  </si>
  <si>
    <t>←「5-2_建設機械Ⅰ」シートの各合計額が自動転記されます。</t>
    <rPh sb="16" eb="17">
      <t>カク</t>
    </rPh>
    <rPh sb="21" eb="23">
      <t>ジドウ</t>
    </rPh>
    <phoneticPr fontId="2"/>
  </si>
  <si>
    <t>←「5-3_建設機械Ⅱ」シートの各合計額が自動転記されます。</t>
    <rPh sb="16" eb="17">
      <t>カク</t>
    </rPh>
    <rPh sb="21" eb="23">
      <t>ジドウ</t>
    </rPh>
    <phoneticPr fontId="2"/>
  </si>
  <si>
    <t>一次下請負者は、ニ次下請負各社から提出された6_工事費をもとに最終6_工事費を作成する。</t>
    <phoneticPr fontId="2"/>
  </si>
  <si>
    <t>←「4_労務管理費」シートの各合計額が自動転記されます。</t>
    <rPh sb="14" eb="15">
      <t>カク</t>
    </rPh>
    <rPh sb="19" eb="21">
      <t>ジドウ</t>
    </rPh>
    <phoneticPr fontId="2"/>
  </si>
  <si>
    <t>←「2_社員等従業員給料等」シートの各合計額が自動転記されます。</t>
    <rPh sb="18" eb="19">
      <t>カク</t>
    </rPh>
    <rPh sb="23" eb="25">
      <t>ジドウ</t>
    </rPh>
    <phoneticPr fontId="2"/>
  </si>
  <si>
    <t>←「3_法定福利費」シートの各合計額が自動転記されます。</t>
    <rPh sb="14" eb="15">
      <t>カク</t>
    </rPh>
    <rPh sb="19" eb="21">
      <t>ジドウ</t>
    </rPh>
    <phoneticPr fontId="2"/>
  </si>
  <si>
    <r>
      <t>　１．元請ファイルの「9_工事費」シートに転記する際は、赤枠部分の</t>
    </r>
    <r>
      <rPr>
        <b/>
        <sz val="14"/>
        <color indexed="10"/>
        <rFont val="明朝"/>
        <family val="1"/>
        <charset val="128"/>
      </rPr>
      <t>「総合計」</t>
    </r>
    <r>
      <rPr>
        <sz val="14"/>
        <rFont val="明朝"/>
        <family val="1"/>
        <charset val="128"/>
      </rPr>
      <t>欄の金額を</t>
    </r>
    <r>
      <rPr>
        <b/>
        <sz val="14"/>
        <color indexed="10"/>
        <rFont val="明朝"/>
        <family val="1"/>
        <charset val="128"/>
      </rPr>
      <t>転記</t>
    </r>
    <r>
      <rPr>
        <sz val="14"/>
        <rFont val="明朝"/>
        <family val="1"/>
        <charset val="128"/>
      </rPr>
      <t>してください。</t>
    </r>
    <rPh sb="3" eb="5">
      <t>モトウケ</t>
    </rPh>
    <rPh sb="13" eb="16">
      <t>コウジヒ</t>
    </rPh>
    <rPh sb="21" eb="23">
      <t>テンキ</t>
    </rPh>
    <rPh sb="25" eb="26">
      <t>サイ</t>
    </rPh>
    <rPh sb="28" eb="29">
      <t>アカ</t>
    </rPh>
    <rPh sb="29" eb="30">
      <t>ワク</t>
    </rPh>
    <rPh sb="30" eb="32">
      <t>ブブン</t>
    </rPh>
    <rPh sb="34" eb="37">
      <t>ソウゴウケイ</t>
    </rPh>
    <rPh sb="38" eb="39">
      <t>ラン</t>
    </rPh>
    <rPh sb="40" eb="42">
      <t>キンガク</t>
    </rPh>
    <rPh sb="43" eb="45">
      <t>テンキ</t>
    </rPh>
    <phoneticPr fontId="2"/>
  </si>
  <si>
    <r>
      <t xml:space="preserve">世話役、普通作業員、鉄筋工、鳶工、大工、電工、重機オペレータ等 </t>
    </r>
    <r>
      <rPr>
        <sz val="11"/>
        <rFont val="明朝"/>
        <family val="1"/>
        <charset val="128"/>
      </rPr>
      <t xml:space="preserve">は、 </t>
    </r>
    <r>
      <rPr>
        <sz val="11"/>
        <color rgb="FF0000FF"/>
        <rFont val="明朝"/>
        <family val="1"/>
        <charset val="128"/>
      </rPr>
      <t>「6_工事費</t>
    </r>
    <r>
      <rPr>
        <sz val="11"/>
        <color indexed="12"/>
        <rFont val="明朝"/>
        <family val="1"/>
        <charset val="128"/>
      </rPr>
      <t>」シートの「①直接工事費の</t>
    </r>
    <r>
      <rPr>
        <b/>
        <sz val="11"/>
        <color indexed="12"/>
        <rFont val="ＭＳ Ｐゴシック"/>
        <family val="3"/>
        <charset val="128"/>
      </rPr>
      <t>(2)労務費</t>
    </r>
    <r>
      <rPr>
        <sz val="11"/>
        <color indexed="12"/>
        <rFont val="明朝"/>
        <family val="1"/>
        <charset val="128"/>
      </rPr>
      <t>」</t>
    </r>
    <r>
      <rPr>
        <sz val="11"/>
        <rFont val="明朝"/>
        <family val="1"/>
        <charset val="128"/>
      </rPr>
      <t>に計上してください。</t>
    </r>
    <rPh sb="0" eb="3">
      <t>セワヤク</t>
    </rPh>
    <rPh sb="4" eb="6">
      <t>フツウ</t>
    </rPh>
    <rPh sb="6" eb="9">
      <t>サギョウイン</t>
    </rPh>
    <rPh sb="10" eb="12">
      <t>テッキン</t>
    </rPh>
    <rPh sb="12" eb="13">
      <t>コウ</t>
    </rPh>
    <rPh sb="14" eb="15">
      <t>トビ</t>
    </rPh>
    <rPh sb="15" eb="16">
      <t>コウ</t>
    </rPh>
    <rPh sb="17" eb="19">
      <t>ダイク</t>
    </rPh>
    <rPh sb="20" eb="22">
      <t>デンコウ</t>
    </rPh>
    <rPh sb="30" eb="31">
      <t>トウ</t>
    </rPh>
    <phoneticPr fontId="2"/>
  </si>
  <si>
    <r>
      <t>鋼橋等工場製作費（機器単体費）</t>
    </r>
    <r>
      <rPr>
        <sz val="11"/>
        <rFont val="ＭＳ 明朝"/>
        <family val="1"/>
        <charset val="128"/>
      </rPr>
      <t>に係わる社員等従業員給料は、「6_工事費」シートの</t>
    </r>
    <r>
      <rPr>
        <b/>
        <sz val="11"/>
        <color indexed="12"/>
        <rFont val="ＭＳ Ｐゴシック"/>
        <family val="3"/>
        <charset val="128"/>
      </rPr>
      <t>「鋼橋等工場製作費（機器単体費）」</t>
    </r>
    <r>
      <rPr>
        <sz val="11"/>
        <rFont val="ＭＳ 明朝"/>
        <family val="1"/>
        <charset val="128"/>
      </rPr>
      <t>に計上してください。</t>
    </r>
    <rPh sb="11" eb="13">
      <t>タンタイ</t>
    </rPh>
    <rPh sb="52" eb="54">
      <t>タンタイ</t>
    </rPh>
    <phoneticPr fontId="2"/>
  </si>
  <si>
    <t>工事費</t>
    <phoneticPr fontId="2"/>
  </si>
  <si>
    <t>準備・測量についての調査票</t>
    <rPh sb="0" eb="2">
      <t>ジュンビ</t>
    </rPh>
    <rPh sb="3" eb="5">
      <t>ソクリョウ</t>
    </rPh>
    <phoneticPr fontId="3"/>
  </si>
  <si>
    <t>元請者は、赤枠部分を「元請」ファイルの「9_工事費」シートに転記してください。</t>
    <rPh sb="11" eb="13">
      <t>モトウケ</t>
    </rPh>
    <rPh sb="22" eb="25">
      <t>コウジヒ</t>
    </rPh>
    <rPh sb="30" eb="32">
      <t>テンキ</t>
    </rPh>
    <phoneticPr fontId="2"/>
  </si>
  <si>
    <t>農水</t>
    <rPh sb="0" eb="2">
      <t>ノウスイ</t>
    </rPh>
    <phoneticPr fontId="41"/>
  </si>
  <si>
    <t>船員保険料
(介護保険料含む)</t>
    <phoneticPr fontId="2"/>
  </si>
  <si>
    <t>※</t>
  </si>
  <si>
    <t>コンクリート</t>
  </si>
  <si>
    <t>細骨材の密度及び吸水率試験</t>
  </si>
  <si>
    <t>粗骨材の密度及び吸水率試験</t>
  </si>
  <si>
    <t>砂の有機不純物量</t>
  </si>
  <si>
    <t>骨材の安定性試験</t>
  </si>
  <si>
    <t>骨材のアルカリシリカ反応性試験</t>
  </si>
  <si>
    <t>配合試験</t>
  </si>
  <si>
    <t>塩化物含有量試験</t>
  </si>
  <si>
    <t>空気量試験</t>
  </si>
  <si>
    <t>圧縮強度試験</t>
  </si>
  <si>
    <t>曲げ強度試験</t>
  </si>
  <si>
    <t>道路工(1)路体・路床盛土工</t>
  </si>
  <si>
    <t>突固めによる土の締固め試験</t>
  </si>
  <si>
    <t>ＣＢＲ試験（路床）</t>
  </si>
  <si>
    <t>砂置換法による土の密度試験</t>
  </si>
  <si>
    <t>現場ＣＢＲ試験</t>
  </si>
  <si>
    <t>道路の平板載荷試験</t>
  </si>
  <si>
    <t>プルフローリング</t>
  </si>
  <si>
    <t>道路工(2)下層路盤工</t>
  </si>
  <si>
    <t>修正ＣＢＲ試験</t>
  </si>
  <si>
    <t>425μmふるい通過部分の塑性指数</t>
  </si>
  <si>
    <t>鉄鋼スラグの水浸膨張性試験</t>
  </si>
  <si>
    <t>道路用スラグの呈色判定試験</t>
  </si>
  <si>
    <t>道路工(3)粒度調整路盤工（上層路盤工）</t>
  </si>
  <si>
    <t>単位容積質量</t>
  </si>
  <si>
    <t>道路用スラグの一軸圧縮試験</t>
  </si>
  <si>
    <t>道路工(4)セメント・石灰安定処理工</t>
  </si>
  <si>
    <t>混合後の粒度の試験(2.36㎜ふるい)</t>
  </si>
  <si>
    <t>混合後の粒度の試験(75μmふるい)</t>
  </si>
  <si>
    <t>水路工（管水路）(1)基礎（砂基礎等）</t>
  </si>
  <si>
    <t>堤防工(1)盛土</t>
  </si>
  <si>
    <t>捨石材・基礎割栗石材</t>
  </si>
  <si>
    <t>圧縮強度</t>
  </si>
  <si>
    <t>見掛比重</t>
  </si>
  <si>
    <t>吸水率</t>
  </si>
  <si>
    <t>アスファルト</t>
  </si>
  <si>
    <t>石油アスファルト乳剤の品質試験</t>
  </si>
  <si>
    <t>フィラーの粒度試験</t>
  </si>
  <si>
    <t>フィラーの水分試験</t>
  </si>
  <si>
    <t>骨材のすりへり試験</t>
  </si>
  <si>
    <t>粗骨材の軟石量試験</t>
  </si>
  <si>
    <t>骨材中に含まれる粘土塊量試験</t>
  </si>
  <si>
    <t>粗骨材の形状試験</t>
  </si>
  <si>
    <t>温度測定（アスファルト、骨材、混合物）</t>
  </si>
  <si>
    <t>基準密度の決定</t>
  </si>
  <si>
    <t>温度測定（初期締固め前）</t>
  </si>
  <si>
    <t>密度測定</t>
  </si>
  <si>
    <t>コンクリート二次製品関係</t>
  </si>
  <si>
    <t>無筋コンクリート管及び鉄筋コンクリート管</t>
  </si>
  <si>
    <t>遠心力鉄筋コンクリート管（ヒューム管）</t>
  </si>
  <si>
    <t>JIS A 5372</t>
  </si>
  <si>
    <t>JIS A 5373</t>
  </si>
  <si>
    <t>コンクリート矢板</t>
  </si>
  <si>
    <t>鉄筋コンクリートフリューム及び鉄筋コンクリートベンチフリューム</t>
  </si>
  <si>
    <t>鉄筋コンクリートＵ形（Ｕ字溝）</t>
  </si>
  <si>
    <t>道路用鉄筋コンクリート側溝</t>
  </si>
  <si>
    <t>舗装用コンクリート平板</t>
  </si>
  <si>
    <t>JIS A 5371</t>
  </si>
  <si>
    <t>コンクリートＬ形及び鉄筋コンクリートＬ形</t>
  </si>
  <si>
    <t>組合せ暗渠ブロック</t>
  </si>
  <si>
    <t>コンクリート積みブロック</t>
  </si>
  <si>
    <t>建築用コンクリートブロック</t>
  </si>
  <si>
    <t>JIS A 5406</t>
  </si>
  <si>
    <t>鋼材関係</t>
  </si>
  <si>
    <t>JIS A 5525</t>
  </si>
  <si>
    <t>JIS A 5526</t>
  </si>
  <si>
    <t>JIS A 5528</t>
  </si>
  <si>
    <t>一般構造用圧延鋼材</t>
  </si>
  <si>
    <t>JIS G 3101</t>
  </si>
  <si>
    <t>再生鋼材</t>
  </si>
  <si>
    <t>JIS G 3111</t>
  </si>
  <si>
    <t>鉄筋コンクリート用棒鋼</t>
  </si>
  <si>
    <t>JIS G 3112</t>
  </si>
  <si>
    <t>ダクタイル鋳鉄管</t>
  </si>
  <si>
    <t>JIS G 5526</t>
  </si>
  <si>
    <t>ダクタイル鋳鉄異形管</t>
  </si>
  <si>
    <t>JIS G 5527</t>
  </si>
  <si>
    <t>JDPA G 1027</t>
  </si>
  <si>
    <t>JIS K 6741</t>
  </si>
  <si>
    <t>硬質ポリ塩化ビニル管</t>
  </si>
  <si>
    <t>JIS K 6742</t>
  </si>
  <si>
    <t>強化プラスチック複合管</t>
  </si>
  <si>
    <t>JIS A 5350</t>
  </si>
  <si>
    <t>JIS G 3443-1</t>
  </si>
  <si>
    <t>鋼管</t>
  </si>
  <si>
    <t>JIS G 3452</t>
  </si>
  <si>
    <t>JIS G 3454</t>
  </si>
  <si>
    <t>JIS G 3457</t>
  </si>
  <si>
    <t>細骨材の塩化物イオン含有量試験（細骨材に海砂を使用する場合）</t>
    <rPh sb="0" eb="1">
      <t>サイ</t>
    </rPh>
    <rPh sb="1" eb="3">
      <t>コツザイ</t>
    </rPh>
    <rPh sb="4" eb="7">
      <t>エンカブツ</t>
    </rPh>
    <rPh sb="10" eb="12">
      <t>ガンユウ</t>
    </rPh>
    <rPh sb="12" eb="13">
      <t>リョウ</t>
    </rPh>
    <rPh sb="13" eb="15">
      <t>シケン</t>
    </rPh>
    <rPh sb="16" eb="17">
      <t>サイ</t>
    </rPh>
    <rPh sb="17" eb="19">
      <t>コツザイ</t>
    </rPh>
    <rPh sb="20" eb="21">
      <t>ウミ</t>
    </rPh>
    <rPh sb="21" eb="22">
      <t>スナ</t>
    </rPh>
    <rPh sb="23" eb="25">
      <t>シヨウ</t>
    </rPh>
    <rPh sb="27" eb="29">
      <t>バアイ</t>
    </rPh>
    <phoneticPr fontId="3"/>
  </si>
  <si>
    <t>突固めによる土の締固め試験</t>
    <rPh sb="0" eb="1">
      <t>ツ</t>
    </rPh>
    <rPh sb="1" eb="2">
      <t>ガタ</t>
    </rPh>
    <rPh sb="6" eb="7">
      <t>ツチ</t>
    </rPh>
    <phoneticPr fontId="3"/>
  </si>
  <si>
    <t>骨材のふるい分け試験</t>
    <rPh sb="0" eb="2">
      <t>コツザイ</t>
    </rPh>
    <phoneticPr fontId="3"/>
  </si>
  <si>
    <t>砂置換法による土の密度試験</t>
    <rPh sb="0" eb="1">
      <t>スナ</t>
    </rPh>
    <rPh sb="1" eb="3">
      <t>チカン</t>
    </rPh>
    <rPh sb="3" eb="4">
      <t>ホウ</t>
    </rPh>
    <rPh sb="7" eb="8">
      <t>ツチ</t>
    </rPh>
    <rPh sb="9" eb="11">
      <t>ミツド</t>
    </rPh>
    <rPh sb="11" eb="13">
      <t>シケン</t>
    </rPh>
    <phoneticPr fontId="3"/>
  </si>
  <si>
    <t>道路の平板載荷試験</t>
    <rPh sb="0" eb="2">
      <t>ドウロ</t>
    </rPh>
    <phoneticPr fontId="3"/>
  </si>
  <si>
    <t>土の含水比試験</t>
    <rPh sb="0" eb="1">
      <t>ツチ</t>
    </rPh>
    <phoneticPr fontId="3"/>
  </si>
  <si>
    <t>骨材のふるい分け試験(2.36㎜ふるい)</t>
    <rPh sb="0" eb="2">
      <t>コツザイ</t>
    </rPh>
    <rPh sb="6" eb="7">
      <t>ワ</t>
    </rPh>
    <rPh sb="8" eb="10">
      <t>シケン</t>
    </rPh>
    <phoneticPr fontId="3"/>
  </si>
  <si>
    <t>骨材のふるい分け試験(75μmふるい)</t>
    <rPh sb="0" eb="2">
      <t>コツザイ</t>
    </rPh>
    <rPh sb="6" eb="7">
      <t>ワ</t>
    </rPh>
    <rPh sb="8" eb="10">
      <t>シケン</t>
    </rPh>
    <phoneticPr fontId="3"/>
  </si>
  <si>
    <t>安定処理混合物の一軸圧縮試験</t>
    <rPh sb="0" eb="2">
      <t>アンテイ</t>
    </rPh>
    <rPh sb="2" eb="4">
      <t>ショリ</t>
    </rPh>
    <rPh sb="4" eb="7">
      <t>コンゴウブツ</t>
    </rPh>
    <phoneticPr fontId="3"/>
  </si>
  <si>
    <t>セメント及び石灰の定量試験</t>
    <rPh sb="4" eb="5">
      <t>オヨ</t>
    </rPh>
    <rPh sb="6" eb="8">
      <t>セッカイ</t>
    </rPh>
    <rPh sb="9" eb="11">
      <t>テイリョウ</t>
    </rPh>
    <rPh sb="11" eb="13">
      <t>シケン</t>
    </rPh>
    <phoneticPr fontId="3"/>
  </si>
  <si>
    <t>土の含水比試験</t>
    <rPh sb="0" eb="1">
      <t>ツチ</t>
    </rPh>
    <rPh sb="2" eb="4">
      <t>ガンスイ</t>
    </rPh>
    <rPh sb="4" eb="5">
      <t>ヒ</t>
    </rPh>
    <rPh sb="5" eb="7">
      <t>シケン</t>
    </rPh>
    <phoneticPr fontId="3"/>
  </si>
  <si>
    <t>60℃粘度試験</t>
    <rPh sb="3" eb="5">
      <t>ネンド</t>
    </rPh>
    <rPh sb="5" eb="7">
      <t>シケン</t>
    </rPh>
    <phoneticPr fontId="3"/>
  </si>
  <si>
    <t>製鋼スラグの密度及び吸水率試験</t>
    <rPh sb="0" eb="2">
      <t>セイコウ</t>
    </rPh>
    <rPh sb="6" eb="8">
      <t>ミツド</t>
    </rPh>
    <rPh sb="8" eb="9">
      <t>オヨ</t>
    </rPh>
    <rPh sb="10" eb="12">
      <t>キュウスイ</t>
    </rPh>
    <rPh sb="12" eb="13">
      <t>リツ</t>
    </rPh>
    <rPh sb="13" eb="15">
      <t>シケン</t>
    </rPh>
    <phoneticPr fontId="3"/>
  </si>
  <si>
    <t>アスファルト量抽出粒度分析試験</t>
    <rPh sb="6" eb="7">
      <t>リョウ</t>
    </rPh>
    <rPh sb="9" eb="11">
      <t>リュウド</t>
    </rPh>
    <rPh sb="11" eb="13">
      <t>ブンセキ</t>
    </rPh>
    <phoneticPr fontId="3"/>
  </si>
  <si>
    <t>遠心力鉄筋コンクリート杭</t>
    <rPh sb="11" eb="12">
      <t>クイ</t>
    </rPh>
    <phoneticPr fontId="3"/>
  </si>
  <si>
    <t>プレテンション方式遠心力高強度プレストレストコンクリート杭（ＰＨＣ杭）</t>
    <rPh sb="28" eb="29">
      <t>クイ</t>
    </rPh>
    <rPh sb="33" eb="34">
      <t>クイ</t>
    </rPh>
    <phoneticPr fontId="3"/>
  </si>
  <si>
    <t>鉄筋コンクリート組立土止め</t>
    <rPh sb="11" eb="12">
      <t>ト</t>
    </rPh>
    <phoneticPr fontId="3"/>
  </si>
  <si>
    <t>コンクリート境界ブロック（地先境界及び歩車道境界）</t>
    <rPh sb="20" eb="21">
      <t>シャ</t>
    </rPh>
    <phoneticPr fontId="3"/>
  </si>
  <si>
    <t>鋼管杭</t>
    <rPh sb="2" eb="3">
      <t>クイ</t>
    </rPh>
    <phoneticPr fontId="3"/>
  </si>
  <si>
    <t>Ｈ形鋼杭</t>
    <rPh sb="3" eb="4">
      <t>クイ</t>
    </rPh>
    <phoneticPr fontId="3"/>
  </si>
  <si>
    <t>熱間圧延鋼矢板</t>
    <rPh sb="5" eb="6">
      <t>ヤ</t>
    </rPh>
    <rPh sb="6" eb="7">
      <t>バン</t>
    </rPh>
    <phoneticPr fontId="3"/>
  </si>
  <si>
    <t>ダクタイル鋳鉄管</t>
    <rPh sb="5" eb="7">
      <t>チュウテツ</t>
    </rPh>
    <rPh sb="7" eb="8">
      <t>カン</t>
    </rPh>
    <phoneticPr fontId="3"/>
  </si>
  <si>
    <t>硬質ポリ塩化ビニル管</t>
    <rPh sb="0" eb="2">
      <t>コウシツ</t>
    </rPh>
    <rPh sb="4" eb="6">
      <t>エンカ</t>
    </rPh>
    <rPh sb="9" eb="10">
      <t>カン</t>
    </rPh>
    <phoneticPr fontId="3"/>
  </si>
  <si>
    <t>強化プラスチック複合管</t>
    <rPh sb="0" eb="2">
      <t>キョウカ</t>
    </rPh>
    <rPh sb="8" eb="10">
      <t>フクゴウ</t>
    </rPh>
    <rPh sb="10" eb="11">
      <t>カン</t>
    </rPh>
    <phoneticPr fontId="3"/>
  </si>
  <si>
    <t>鋼管</t>
    <rPh sb="0" eb="2">
      <t>コウカン</t>
    </rPh>
    <phoneticPr fontId="3"/>
  </si>
  <si>
    <t>水輸送用塗覆装鋼管</t>
    <rPh sb="8" eb="9">
      <t>カン</t>
    </rPh>
    <phoneticPr fontId="3"/>
  </si>
  <si>
    <t>配管用炭素鋼鋼管</t>
    <rPh sb="7" eb="8">
      <t>カン</t>
    </rPh>
    <phoneticPr fontId="3"/>
  </si>
  <si>
    <t>圧力配管用炭素鋼鋼管</t>
    <rPh sb="9" eb="10">
      <t>カン</t>
    </rPh>
    <phoneticPr fontId="3"/>
  </si>
  <si>
    <t>配管用アーク溶接炭素鋼鋼管</t>
    <rPh sb="12" eb="13">
      <t>カン</t>
    </rPh>
    <phoneticPr fontId="3"/>
  </si>
  <si>
    <t>水輸送用塗覆装鋼管の異形管</t>
    <rPh sb="12" eb="13">
      <t>カン</t>
    </rPh>
    <phoneticPr fontId="3"/>
  </si>
  <si>
    <t>農業用プラスチック被覆鋼管</t>
    <rPh sb="12" eb="13">
      <t>カン</t>
    </rPh>
    <phoneticPr fontId="3"/>
  </si>
  <si>
    <t>放射線透過試験（現場）</t>
    <rPh sb="0" eb="2">
      <t>ホウシャ</t>
    </rPh>
    <rPh sb="2" eb="3">
      <t>セン</t>
    </rPh>
    <rPh sb="3" eb="5">
      <t>トウカ</t>
    </rPh>
    <rPh sb="5" eb="7">
      <t>シケン</t>
    </rPh>
    <rPh sb="8" eb="10">
      <t>ゲンバ</t>
    </rPh>
    <phoneticPr fontId="3"/>
  </si>
  <si>
    <t>管水路試験</t>
    <rPh sb="0" eb="1">
      <t>カン</t>
    </rPh>
    <rPh sb="1" eb="3">
      <t>スイロ</t>
    </rPh>
    <rPh sb="3" eb="5">
      <t>シケン</t>
    </rPh>
    <phoneticPr fontId="3"/>
  </si>
  <si>
    <t>水圧試験</t>
    <rPh sb="0" eb="2">
      <t>スイアツ</t>
    </rPh>
    <rPh sb="2" eb="4">
      <t>シケン</t>
    </rPh>
    <phoneticPr fontId="3"/>
  </si>
  <si>
    <t>漏水試験</t>
    <rPh sb="0" eb="2">
      <t>ロウスイ</t>
    </rPh>
    <rPh sb="2" eb="4">
      <t>シケン</t>
    </rPh>
    <phoneticPr fontId="3"/>
  </si>
  <si>
    <t>地質試験</t>
  </si>
  <si>
    <t>溶接試験</t>
  </si>
  <si>
    <t>【「特殊な品質管理」の入力内容】</t>
    <phoneticPr fontId="3"/>
  </si>
  <si>
    <t>【「現場条件等」の入力内容】</t>
    <phoneticPr fontId="3"/>
  </si>
  <si>
    <t>３　その他　上記以外について入力してください</t>
    <rPh sb="6" eb="8">
      <t>ジョウキ</t>
    </rPh>
    <rPh sb="8" eb="9">
      <t>イ</t>
    </rPh>
    <rPh sb="9" eb="10">
      <t>ガイ</t>
    </rPh>
    <rPh sb="14" eb="16">
      <t>ニュウリョク</t>
    </rPh>
    <phoneticPr fontId="3"/>
  </si>
  <si>
    <t>A労災保険９．入力確認判定用</t>
    <rPh sb="1" eb="3">
      <t>ロウサイ</t>
    </rPh>
    <rPh sb="3" eb="5">
      <t>ホケン</t>
    </rPh>
    <rPh sb="7" eb="9">
      <t>ニュウリョク</t>
    </rPh>
    <rPh sb="9" eb="11">
      <t>カクニン</t>
    </rPh>
    <rPh sb="11" eb="13">
      <t>ハンテイ</t>
    </rPh>
    <rPh sb="13" eb="14">
      <t>ヨウ</t>
    </rPh>
    <phoneticPr fontId="2"/>
  </si>
  <si>
    <t>２次下請業者計の判定</t>
    <rPh sb="1" eb="2">
      <t>ジ</t>
    </rPh>
    <rPh sb="2" eb="4">
      <t>シタウ</t>
    </rPh>
    <rPh sb="4" eb="6">
      <t>ギョウシャ</t>
    </rPh>
    <rPh sb="6" eb="7">
      <t>ケイ</t>
    </rPh>
    <rPh sb="8" eb="10">
      <t>ハンテイ</t>
    </rPh>
    <phoneticPr fontId="2"/>
  </si>
  <si>
    <t>エラー文字
規格</t>
    <rPh sb="3" eb="5">
      <t>モジ</t>
    </rPh>
    <rPh sb="6" eb="8">
      <t>キカク</t>
    </rPh>
    <phoneticPr fontId="2"/>
  </si>
  <si>
    <t>エラー文字
本体重量</t>
    <rPh sb="3" eb="5">
      <t>モジ</t>
    </rPh>
    <rPh sb="6" eb="8">
      <t>ホンタイ</t>
    </rPh>
    <rPh sb="8" eb="10">
      <t>ジュウリョウ</t>
    </rPh>
    <phoneticPr fontId="2"/>
  </si>
  <si>
    <t>エラー文字
運搬費</t>
    <rPh sb="3" eb="5">
      <t>モジ</t>
    </rPh>
    <rPh sb="6" eb="9">
      <t>ウンパンヒ</t>
    </rPh>
    <phoneticPr fontId="2"/>
  </si>
  <si>
    <t>エラー文字
内分解組立</t>
    <rPh sb="3" eb="5">
      <t>モジ</t>
    </rPh>
    <rPh sb="6" eb="7">
      <t>ナイ</t>
    </rPh>
    <rPh sb="7" eb="9">
      <t>ブンカイ</t>
    </rPh>
    <rPh sb="9" eb="11">
      <t>クミタテ</t>
    </rPh>
    <phoneticPr fontId="2"/>
  </si>
  <si>
    <t>エラー文字
運搬距離</t>
    <rPh sb="3" eb="5">
      <t>モジ</t>
    </rPh>
    <rPh sb="6" eb="8">
      <t>ウンパン</t>
    </rPh>
    <rPh sb="8" eb="10">
      <t>キョリ</t>
    </rPh>
    <phoneticPr fontId="2"/>
  </si>
  <si>
    <t>エラー文字
運搬回数</t>
    <rPh sb="3" eb="5">
      <t>モジ</t>
    </rPh>
    <rPh sb="6" eb="8">
      <t>ウンパン</t>
    </rPh>
    <rPh sb="8" eb="10">
      <t>カイスウ</t>
    </rPh>
    <phoneticPr fontId="2"/>
  </si>
  <si>
    <t>試験項目</t>
    <phoneticPr fontId="3"/>
  </si>
  <si>
    <t>No</t>
    <phoneticPr fontId="3"/>
  </si>
  <si>
    <t>No</t>
    <phoneticPr fontId="41"/>
  </si>
  <si>
    <t>その他のブルドーザ及びスクレーパ（機械名フリー入力）</t>
    <phoneticPr fontId="3"/>
  </si>
  <si>
    <t>その他の掘削及び積込機（機械名フリー入力）</t>
    <phoneticPr fontId="3"/>
  </si>
  <si>
    <t>施工</t>
    <phoneticPr fontId="3"/>
  </si>
  <si>
    <t>道路工(1)路体・路床盛土工</t>
    <phoneticPr fontId="3"/>
  </si>
  <si>
    <t>その他の運搬機械（機械名フリー入力）</t>
    <phoneticPr fontId="3"/>
  </si>
  <si>
    <t>道路工(2)下層路盤工</t>
    <phoneticPr fontId="3"/>
  </si>
  <si>
    <t>道路工(3)粒度調整路盤工（上層路盤工）</t>
    <phoneticPr fontId="3"/>
  </si>
  <si>
    <t>その他のクレーン及び荷役機械（機械名フリー入力）</t>
    <phoneticPr fontId="3"/>
  </si>
  <si>
    <t>道路工(4)セメント・石灰安定処理工</t>
    <phoneticPr fontId="3"/>
  </si>
  <si>
    <t>水路工（インバート下の盛土）（1）盛土</t>
    <phoneticPr fontId="3"/>
  </si>
  <si>
    <t>水路工（管水路）(1)基礎（砂基礎等）</t>
    <phoneticPr fontId="3"/>
  </si>
  <si>
    <t>堤防工(1)盛土</t>
    <phoneticPr fontId="3"/>
  </si>
  <si>
    <t>その他の基礎工事用機械（機械名フリー入力）</t>
    <phoneticPr fontId="3"/>
  </si>
  <si>
    <t>JIS A 5371・JIS A 5372</t>
    <phoneticPr fontId="3"/>
  </si>
  <si>
    <t>JIS A 5372・JIS A 5373</t>
    <phoneticPr fontId="3"/>
  </si>
  <si>
    <t>JIS A 5371・JIS A 5372</t>
    <phoneticPr fontId="3"/>
  </si>
  <si>
    <t>ダクタイル鋳鉄直管・ダクタイル鋳鉄異形管・ダクタイル鋳鉄管継手・（農業用水用）</t>
    <phoneticPr fontId="3"/>
  </si>
  <si>
    <t>水道用硬質ポリ塩化ビニル管</t>
    <phoneticPr fontId="3"/>
  </si>
  <si>
    <t>その他のせん孔機械及びトンネル工事機械（機械名フリー入力）</t>
    <phoneticPr fontId="3"/>
  </si>
  <si>
    <t>JIS G 3443-2</t>
    <phoneticPr fontId="3"/>
  </si>
  <si>
    <t>WSP A-101</t>
    <phoneticPr fontId="3"/>
  </si>
  <si>
    <t>その他のモータグレーダ及び路盤用機械（機械名フリー入力）</t>
    <phoneticPr fontId="3"/>
  </si>
  <si>
    <t>その他の締固め機械（機械名フリー入力）</t>
    <phoneticPr fontId="3"/>
  </si>
  <si>
    <t>その他のコンクリート機械（機械名フリー入力）</t>
    <phoneticPr fontId="3"/>
  </si>
  <si>
    <t>その他の舗装機械（機械名フリー入力）</t>
    <phoneticPr fontId="3"/>
  </si>
  <si>
    <t>その他の道路維持用機械（機械名フリー入力）</t>
    <phoneticPr fontId="3"/>
  </si>
  <si>
    <t>その他の空気圧縮機械及び送風機（機械名フリー入力）</t>
    <phoneticPr fontId="3"/>
  </si>
  <si>
    <t>その他の建設用ポンプ（機械名フリー入力）</t>
    <phoneticPr fontId="3"/>
  </si>
  <si>
    <t>その他の電気機器（機械名フリー入力）</t>
    <phoneticPr fontId="3"/>
  </si>
  <si>
    <t>その他のウインチ類（機械名フリー入力）</t>
    <phoneticPr fontId="3"/>
  </si>
  <si>
    <t>その他の試験測定機（機械名フリー入力）</t>
    <phoneticPr fontId="3"/>
  </si>
  <si>
    <t>その他の主作業船（機械名フリー入力）</t>
    <phoneticPr fontId="3"/>
  </si>
  <si>
    <t>その他の付属作業船（機械名フリー入力）</t>
    <phoneticPr fontId="3"/>
  </si>
  <si>
    <t>その他の作業船用付属品（機械名フリー入力）</t>
    <phoneticPr fontId="3"/>
  </si>
  <si>
    <t>その他の港湾工事用付属機器（機械名フリー入力）</t>
    <phoneticPr fontId="3"/>
  </si>
  <si>
    <t>上記以外のその他機器（機械名フリー入力）</t>
    <phoneticPr fontId="3"/>
  </si>
  <si>
    <t>　元請者は、赤枠部分を「元請」ファイルの　「12_
社員等従業員給料等_下請」シートに転記してください。→</t>
    <rPh sb="1" eb="3">
      <t>モトウケ</t>
    </rPh>
    <rPh sb="3" eb="4">
      <t>シャ</t>
    </rPh>
    <rPh sb="6" eb="7">
      <t>アカ</t>
    </rPh>
    <rPh sb="7" eb="8">
      <t>ワク</t>
    </rPh>
    <rPh sb="8" eb="10">
      <t>ブブン</t>
    </rPh>
    <rPh sb="12" eb="14">
      <t>モトウケ</t>
    </rPh>
    <phoneticPr fontId="2"/>
  </si>
  <si>
    <t>　元請者は、赤枠部分を「元請」ファイルの
　「12_社員等従業員給料等_下請」シートに→
  転記してください。</t>
    <phoneticPr fontId="2"/>
  </si>
  <si>
    <t>（注１）</t>
    <phoneticPr fontId="2"/>
  </si>
  <si>
    <t>（注２）</t>
    <phoneticPr fontId="2"/>
  </si>
  <si>
    <t>⑧</t>
    <phoneticPr fontId="2"/>
  </si>
  <si>
    <t>廃材処理等において、処分費以外に要した費用</t>
    <rPh sb="0" eb="2">
      <t>ハイザイ</t>
    </rPh>
    <rPh sb="2" eb="4">
      <t>ショリ</t>
    </rPh>
    <rPh sb="4" eb="5">
      <t>トウ</t>
    </rPh>
    <rPh sb="10" eb="12">
      <t>ショブン</t>
    </rPh>
    <rPh sb="12" eb="13">
      <t>ヒ</t>
    </rPh>
    <rPh sb="13" eb="15">
      <t>イガイ</t>
    </rPh>
    <rPh sb="16" eb="17">
      <t>ヨウ</t>
    </rPh>
    <rPh sb="19" eb="21">
      <t>ヒヨウ</t>
    </rPh>
    <phoneticPr fontId="3"/>
  </si>
  <si>
    <t>⑨</t>
    <phoneticPr fontId="2"/>
  </si>
  <si>
    <t>⑩</t>
    <phoneticPr fontId="2"/>
  </si>
  <si>
    <t>準備費のうち伐開・除根・除草等に要した費用</t>
    <phoneticPr fontId="2"/>
  </si>
  <si>
    <t>⑭　下請労働者延人員と作業日数</t>
    <phoneticPr fontId="2"/>
  </si>
  <si>
    <t>従事者延べ人員(3_法定福利費の入力値）</t>
    <rPh sb="10" eb="12">
      <t>ホウテイ</t>
    </rPh>
    <rPh sb="12" eb="14">
      <t>フクリ</t>
    </rPh>
    <rPh sb="14" eb="15">
      <t>ヒ</t>
    </rPh>
    <phoneticPr fontId="2"/>
  </si>
  <si>
    <r>
      <t xml:space="preserve">5.税抜の工事請負金額（千円）
</t>
    </r>
    <r>
      <rPr>
        <sz val="9"/>
        <rFont val="ＭＳ Ｐゴシック"/>
        <family val="3"/>
        <charset val="128"/>
      </rPr>
      <t>(労災保険の対象となる工事請負金額)</t>
    </r>
    <rPh sb="2" eb="4">
      <t>ゼイヌキ</t>
    </rPh>
    <rPh sb="5" eb="7">
      <t>コウジ</t>
    </rPh>
    <rPh sb="7" eb="9">
      <t>ウケオイ</t>
    </rPh>
    <rPh sb="9" eb="11">
      <t>キンガク</t>
    </rPh>
    <rPh sb="12" eb="13">
      <t>セン</t>
    </rPh>
    <rPh sb="13" eb="14">
      <t>エン</t>
    </rPh>
    <rPh sb="27" eb="29">
      <t>コウジ</t>
    </rPh>
    <rPh sb="29" eb="31">
      <t>ウケオイ</t>
    </rPh>
    <rPh sb="31" eb="33">
      <t>キンガク</t>
    </rPh>
    <phoneticPr fontId="3"/>
  </si>
  <si>
    <t>（注６）</t>
    <phoneticPr fontId="2"/>
  </si>
  <si>
    <t>交通誘導警備員Ａ延人員</t>
    <phoneticPr fontId="2"/>
  </si>
  <si>
    <t>交通誘導警備員Ｂ延人員</t>
    <phoneticPr fontId="2"/>
  </si>
  <si>
    <t>ファイル種別</t>
    <rPh sb="4" eb="6">
      <t>シュベツ</t>
    </rPh>
    <phoneticPr fontId="104"/>
  </si>
  <si>
    <t>省庁</t>
  </si>
  <si>
    <t>局</t>
  </si>
  <si>
    <t>抽出年度
（調査票Ver）</t>
    <phoneticPr fontId="104"/>
  </si>
  <si>
    <t>工種区分</t>
  </si>
  <si>
    <t>工種区分
（詳細）</t>
  </si>
  <si>
    <t>請負金額
（百万）</t>
  </si>
  <si>
    <t>工事名</t>
  </si>
  <si>
    <t>工期</t>
  </si>
  <si>
    <t>発注者</t>
  </si>
  <si>
    <t>請負業者（下請）</t>
    <rPh sb="5" eb="7">
      <t>シタウケ</t>
    </rPh>
    <phoneticPr fontId="41"/>
  </si>
  <si>
    <t>未入力件数
（発注調査票）</t>
  </si>
  <si>
    <t>エラー件数
（発注調査票）</t>
  </si>
  <si>
    <t>チェック回数
（発注調査票）</t>
  </si>
  <si>
    <t>未入力件数
（元請調査票）</t>
  </si>
  <si>
    <t>エラー件数
（元請調査票）</t>
  </si>
  <si>
    <t>自</t>
  </si>
  <si>
    <t>至</t>
  </si>
  <si>
    <t>事務所・出張所</t>
  </si>
  <si>
    <t>課名</t>
  </si>
  <si>
    <t>役職</t>
  </si>
  <si>
    <t>担当者氏名</t>
  </si>
  <si>
    <t>請負業者名</t>
  </si>
  <si>
    <t>下請</t>
    <rPh sb="0" eb="2">
      <t>シタウケ</t>
    </rPh>
    <phoneticPr fontId="104"/>
  </si>
  <si>
    <r>
      <t>交通誘導警備員</t>
    </r>
    <r>
      <rPr>
        <sz val="11"/>
        <color indexed="12"/>
        <rFont val="明朝"/>
        <family val="1"/>
        <charset val="128"/>
      </rPr>
      <t xml:space="preserve"> 、機械の誘導員等</t>
    </r>
    <r>
      <rPr>
        <sz val="11"/>
        <rFont val="明朝"/>
        <family val="1"/>
        <charset val="128"/>
      </rPr>
      <t>は、</t>
    </r>
    <r>
      <rPr>
        <sz val="11"/>
        <color indexed="12"/>
        <rFont val="明朝"/>
        <family val="1"/>
        <charset val="128"/>
      </rPr>
      <t xml:space="preserve"> 6_工事費の「①直接工事費　(2)労務費　</t>
    </r>
    <r>
      <rPr>
        <b/>
        <sz val="11"/>
        <color indexed="12"/>
        <rFont val="明朝"/>
        <family val="1"/>
        <charset val="128"/>
      </rPr>
      <t>イ</t>
    </r>
    <r>
      <rPr>
        <b/>
        <sz val="11"/>
        <color indexed="12"/>
        <rFont val="ＭＳ Ｐゴシック"/>
        <family val="3"/>
        <charset val="128"/>
      </rPr>
      <t>交通誘導警備員</t>
    </r>
    <r>
      <rPr>
        <b/>
        <sz val="11"/>
        <color indexed="12"/>
        <rFont val="明朝"/>
        <family val="1"/>
        <charset val="128"/>
      </rPr>
      <t>A、ロ交通誘導警備員B</t>
    </r>
    <r>
      <rPr>
        <sz val="11"/>
        <color indexed="12"/>
        <rFont val="明朝"/>
        <family val="1"/>
        <charset val="128"/>
      </rPr>
      <t>」</t>
    </r>
    <r>
      <rPr>
        <sz val="11"/>
        <rFont val="明朝"/>
        <family val="1"/>
        <charset val="128"/>
      </rPr>
      <t>に計上してください。</t>
    </r>
    <rPh sb="4" eb="6">
      <t>ケイビ</t>
    </rPh>
    <rPh sb="9" eb="11">
      <t>キカイ</t>
    </rPh>
    <rPh sb="12" eb="15">
      <t>ユウドウイン</t>
    </rPh>
    <rPh sb="15" eb="16">
      <t>トウ</t>
    </rPh>
    <rPh sb="27" eb="29">
      <t>チョクセツ</t>
    </rPh>
    <rPh sb="36" eb="38">
      <t>ロウム</t>
    </rPh>
    <rPh sb="45" eb="47">
      <t>ケイビ</t>
    </rPh>
    <phoneticPr fontId="2"/>
  </si>
  <si>
    <t>労働者海上輸送費</t>
    <rPh sb="0" eb="3">
      <t>ロウドウシャ</t>
    </rPh>
    <rPh sb="3" eb="5">
      <t>カイジョウ</t>
    </rPh>
    <rPh sb="5" eb="7">
      <t>ユソウ</t>
    </rPh>
    <rPh sb="7" eb="8">
      <t>ヒ</t>
    </rPh>
    <phoneticPr fontId="2"/>
  </si>
  <si>
    <t>F</t>
    <phoneticPr fontId="2"/>
  </si>
  <si>
    <t>ICT建設機械における費用</t>
    <rPh sb="3" eb="5">
      <t>ケンセツ</t>
    </rPh>
    <rPh sb="5" eb="7">
      <t>キカイ</t>
    </rPh>
    <rPh sb="11" eb="13">
      <t>ヒヨウ</t>
    </rPh>
    <phoneticPr fontId="3"/>
  </si>
  <si>
    <t>ICT機械保守点検</t>
    <rPh sb="3" eb="5">
      <t>キカイ</t>
    </rPh>
    <rPh sb="5" eb="7">
      <t>ホシュ</t>
    </rPh>
    <rPh sb="7" eb="9">
      <t>テンケン</t>
    </rPh>
    <phoneticPr fontId="3"/>
  </si>
  <si>
    <t>ICTシステム初期費用</t>
    <rPh sb="7" eb="9">
      <t>ショキ</t>
    </rPh>
    <rPh sb="9" eb="11">
      <t>ヒヨウ</t>
    </rPh>
    <phoneticPr fontId="3"/>
  </si>
  <si>
    <t>ICT活用工事施工合理化調査</t>
    <phoneticPr fontId="3"/>
  </si>
  <si>
    <t>２ 表土厚さの確認に要した費用(出来形管理に含むものは除く)</t>
    <rPh sb="2" eb="4">
      <t>ヒョウド</t>
    </rPh>
    <rPh sb="4" eb="5">
      <t>アツ</t>
    </rPh>
    <rPh sb="7" eb="9">
      <t>カクニン</t>
    </rPh>
    <rPh sb="10" eb="11">
      <t>ヨウ</t>
    </rPh>
    <rPh sb="13" eb="15">
      <t>ヒヨウ</t>
    </rPh>
    <rPh sb="16" eb="18">
      <t>デキ</t>
    </rPh>
    <rPh sb="18" eb="19">
      <t>カタチ</t>
    </rPh>
    <rPh sb="19" eb="21">
      <t>カンリ</t>
    </rPh>
    <rPh sb="22" eb="23">
      <t>フク</t>
    </rPh>
    <rPh sb="27" eb="28">
      <t>ノゾ</t>
    </rPh>
    <phoneticPr fontId="3"/>
  </si>
  <si>
    <t>B交通誘導警備員等(H58)</t>
    <rPh sb="8" eb="9">
      <t>トウ</t>
    </rPh>
    <phoneticPr fontId="18"/>
  </si>
  <si>
    <t>敷鉄板④</t>
    <phoneticPr fontId="1"/>
  </si>
  <si>
    <t>発注者が積上げ計上としている敷鉄板
　例：発注者が敷鉄板設置撤去工等で積上げた敷鉄板</t>
    <phoneticPr fontId="2"/>
  </si>
  <si>
    <t>7-1～7-5以外に要した費用</t>
    <rPh sb="7" eb="9">
      <t>イガイ</t>
    </rPh>
    <rPh sb="10" eb="11">
      <t>ヨウ</t>
    </rPh>
    <rPh sb="13" eb="15">
      <t>ヒヨウ</t>
    </rPh>
    <phoneticPr fontId="3"/>
  </si>
  <si>
    <t>バケット容積（m3）</t>
    <phoneticPr fontId="2"/>
  </si>
  <si>
    <t>バケット容積（m3）</t>
    <phoneticPr fontId="1"/>
  </si>
  <si>
    <t>水路工（インバート下の盛土）（1）盛土</t>
    <phoneticPr fontId="41"/>
  </si>
  <si>
    <t>B 雇用保険料</t>
    <phoneticPr fontId="41"/>
  </si>
  <si>
    <t>C 健康保険料（介護保険料含む）</t>
    <phoneticPr fontId="41"/>
  </si>
  <si>
    <t>介護保険あり</t>
    <phoneticPr fontId="41"/>
  </si>
  <si>
    <t>介護保険なし</t>
    <phoneticPr fontId="41"/>
  </si>
  <si>
    <t>D 厚生年金保険料(児童手当拠出金含む）</t>
    <phoneticPr fontId="41"/>
  </si>
  <si>
    <t>坑内員、船員</t>
    <phoneticPr fontId="41"/>
  </si>
  <si>
    <t>一般</t>
    <phoneticPr fontId="41"/>
  </si>
  <si>
    <t>F 船員保険料（介護保険料含む）</t>
    <phoneticPr fontId="41"/>
  </si>
  <si>
    <t>型枠材、足場材、支保材等（パイプサポート支保、枠組支保（くさび結合支保））、仮囲い、橋梁架設に使用する枠組支保材（くさび結合支保工）</t>
    <rPh sb="38" eb="40">
      <t>カリガコ</t>
    </rPh>
    <phoneticPr fontId="2"/>
  </si>
  <si>
    <t>自動車航送船使用料</t>
    <rPh sb="0" eb="3">
      <t>ジドウシャ</t>
    </rPh>
    <rPh sb="3" eb="4">
      <t>コウ</t>
    </rPh>
    <rPh sb="4" eb="5">
      <t>オク</t>
    </rPh>
    <rPh sb="5" eb="6">
      <t>フネ</t>
    </rPh>
    <rPh sb="6" eb="8">
      <t>シヨウ</t>
    </rPh>
    <rPh sb="8" eb="9">
      <t>リョウ</t>
    </rPh>
    <phoneticPr fontId="2"/>
  </si>
  <si>
    <t>建設機械器具、仮設材及び重建設機械の輸送における自動車航送船使用料（運搬中の本体賃料・損料を含む）</t>
    <rPh sb="0" eb="2">
      <t>ケンセツ</t>
    </rPh>
    <rPh sb="2" eb="4">
      <t>キカイ</t>
    </rPh>
    <rPh sb="4" eb="6">
      <t>キグ</t>
    </rPh>
    <rPh sb="7" eb="9">
      <t>カセツ</t>
    </rPh>
    <rPh sb="9" eb="10">
      <t>ザイ</t>
    </rPh>
    <rPh sb="10" eb="11">
      <t>オヨ</t>
    </rPh>
    <rPh sb="12" eb="13">
      <t>ジュウ</t>
    </rPh>
    <rPh sb="13" eb="15">
      <t>ケンセツ</t>
    </rPh>
    <rPh sb="15" eb="17">
      <t>キカイ</t>
    </rPh>
    <rPh sb="18" eb="20">
      <t>ユソウ</t>
    </rPh>
    <rPh sb="24" eb="27">
      <t>ジドウシャ</t>
    </rPh>
    <rPh sb="27" eb="28">
      <t>コウ</t>
    </rPh>
    <rPh sb="28" eb="29">
      <t>ソウ</t>
    </rPh>
    <rPh sb="29" eb="30">
      <t>セン</t>
    </rPh>
    <rPh sb="30" eb="32">
      <t>シヨウ</t>
    </rPh>
    <rPh sb="32" eb="33">
      <t>リョウ</t>
    </rPh>
    <rPh sb="34" eb="37">
      <t>ウンパンチュウ</t>
    </rPh>
    <rPh sb="38" eb="40">
      <t>ホンタイ</t>
    </rPh>
    <rPh sb="40" eb="42">
      <t>チンリョウ</t>
    </rPh>
    <rPh sb="43" eb="45">
      <t>ソンリョウ</t>
    </rPh>
    <rPh sb="46" eb="47">
      <t>フク</t>
    </rPh>
    <phoneticPr fontId="2"/>
  </si>
  <si>
    <t>F</t>
    <phoneticPr fontId="2"/>
  </si>
  <si>
    <t>ICT建設機械</t>
    <rPh sb="3" eb="5">
      <t>ケンセツ</t>
    </rPh>
    <rPh sb="5" eb="7">
      <t>キカイ</t>
    </rPh>
    <phoneticPr fontId="2"/>
  </si>
  <si>
    <t>労務費</t>
    <rPh sb="0" eb="3">
      <t>ロウムヒ</t>
    </rPh>
    <phoneticPr fontId="2"/>
  </si>
  <si>
    <t>○</t>
    <phoneticPr fontId="2"/>
  </si>
  <si>
    <t>労務費等</t>
    <phoneticPr fontId="2"/>
  </si>
  <si>
    <t>労務費</t>
    <rPh sb="0" eb="3">
      <t>ロウムヒ</t>
    </rPh>
    <phoneticPr fontId="2"/>
  </si>
  <si>
    <t>交通誘導警備員A</t>
    <rPh sb="0" eb="2">
      <t>コウツウ</t>
    </rPh>
    <rPh sb="2" eb="4">
      <t>ユウドウ</t>
    </rPh>
    <rPh sb="4" eb="7">
      <t>ケイビイン</t>
    </rPh>
    <phoneticPr fontId="2"/>
  </si>
  <si>
    <t>交通誘導警備員Ｂ</t>
    <rPh sb="0" eb="2">
      <t>コウツウ</t>
    </rPh>
    <rPh sb="2" eb="4">
      <t>ユウドウ</t>
    </rPh>
    <rPh sb="4" eb="7">
      <t>ケイビイン</t>
    </rPh>
    <phoneticPr fontId="2"/>
  </si>
  <si>
    <t>(２)</t>
    <phoneticPr fontId="2"/>
  </si>
  <si>
    <t>○</t>
    <phoneticPr fontId="2"/>
  </si>
  <si>
    <t>共通仮設費、現場管理費欄を記入するに</t>
    <rPh sb="0" eb="2">
      <t>キョウツウ</t>
    </rPh>
    <rPh sb="2" eb="4">
      <t>カセツ</t>
    </rPh>
    <rPh sb="4" eb="5">
      <t>ヒ</t>
    </rPh>
    <phoneticPr fontId="2"/>
  </si>
  <si>
    <t>に当たっての注意</t>
    <phoneticPr fontId="2"/>
  </si>
  <si>
    <t>元請外注各社の社員等従業員給料手当</t>
    <phoneticPr fontId="2"/>
  </si>
  <si>
    <t>法定福利費の内訳</t>
    <phoneticPr fontId="2"/>
  </si>
  <si>
    <t>元請外注各社の労務管理費の内訳</t>
    <phoneticPr fontId="2"/>
  </si>
  <si>
    <t>運搬費の内訳</t>
    <phoneticPr fontId="2"/>
  </si>
  <si>
    <t>コンクリート補修工事における費用</t>
    <rPh sb="6" eb="8">
      <t>ホシュウ</t>
    </rPh>
    <rPh sb="8" eb="10">
      <t>コウジ</t>
    </rPh>
    <rPh sb="14" eb="16">
      <t>ヒヨウ</t>
    </rPh>
    <phoneticPr fontId="3"/>
  </si>
  <si>
    <t>試験盛土・土質試験</t>
    <rPh sb="0" eb="2">
      <t>シケン</t>
    </rPh>
    <rPh sb="2" eb="4">
      <t>モリド</t>
    </rPh>
    <rPh sb="5" eb="7">
      <t>ドシツ</t>
    </rPh>
    <rPh sb="7" eb="9">
      <t>シケン</t>
    </rPh>
    <phoneticPr fontId="3"/>
  </si>
  <si>
    <t>※草刈り機による人力草刈りを含む。</t>
    <rPh sb="14" eb="15">
      <t>フク</t>
    </rPh>
    <phoneticPr fontId="3"/>
  </si>
  <si>
    <r>
      <t>　C-1</t>
    </r>
    <r>
      <rPr>
        <sz val="12"/>
        <rFont val="ＭＳ Ｐ明朝"/>
        <family val="1"/>
        <charset val="128"/>
      </rPr>
      <t>　</t>
    </r>
    <r>
      <rPr>
        <b/>
        <sz val="12"/>
        <rFont val="ＭＳ Ｐ明朝"/>
        <family val="1"/>
        <charset val="128"/>
      </rPr>
      <t>質量20ｔ以上</t>
    </r>
    <r>
      <rPr>
        <sz val="12"/>
        <rFont val="ＭＳ Ｐ明朝"/>
        <family val="1"/>
        <charset val="128"/>
      </rPr>
      <t>の建設機械の</t>
    </r>
    <r>
      <rPr>
        <b/>
        <sz val="12"/>
        <rFont val="ＭＳ Ｐ明朝"/>
        <family val="1"/>
        <charset val="128"/>
      </rPr>
      <t>貨物自動車等</t>
    </r>
    <r>
      <rPr>
        <sz val="12"/>
        <rFont val="ＭＳ Ｐ明朝"/>
        <family val="1"/>
        <charset val="128"/>
      </rPr>
      <t>による運搬</t>
    </r>
    <r>
      <rPr>
        <sz val="12"/>
        <rFont val="ＭＳ Ｐ明朝"/>
        <family val="1"/>
        <charset val="128"/>
      </rPr>
      <t>について入力してください。</t>
    </r>
    <rPh sb="5" eb="7">
      <t>シツリョウ</t>
    </rPh>
    <rPh sb="9" eb="12">
      <t>トンイジョウ</t>
    </rPh>
    <rPh sb="13" eb="15">
      <t>ケンセツ</t>
    </rPh>
    <rPh sb="15" eb="17">
      <t>キカイ</t>
    </rPh>
    <rPh sb="18" eb="20">
      <t>カモツ</t>
    </rPh>
    <rPh sb="20" eb="24">
      <t>ジドウシャナド</t>
    </rPh>
    <rPh sb="27" eb="29">
      <t>ウンパン</t>
    </rPh>
    <rPh sb="33" eb="35">
      <t>ニュウリョク</t>
    </rPh>
    <phoneticPr fontId="2"/>
  </si>
  <si>
    <t>試験盛土（土質試験〔土木工事施工管理基準の品質管理に記載されている試験項目も含む〕を含む）</t>
    <rPh sb="42" eb="43">
      <t>フク</t>
    </rPh>
    <phoneticPr fontId="3"/>
  </si>
  <si>
    <t>No</t>
    <phoneticPr fontId="41"/>
  </si>
  <si>
    <t>その他のブルドーザ及びスクレーパ（機械名フリー入力）</t>
    <phoneticPr fontId="3"/>
  </si>
  <si>
    <t>その他の掘削及び積込機（機械名フリー入力）</t>
    <phoneticPr fontId="3"/>
  </si>
  <si>
    <t>その他の運搬機械（機械名フリー入力）</t>
    <phoneticPr fontId="3"/>
  </si>
  <si>
    <t>その他のクレーン及び荷役機械（機械名フリー入力）</t>
    <phoneticPr fontId="3"/>
  </si>
  <si>
    <t>その他の基礎工事用機械（機械名フリー入力）</t>
    <phoneticPr fontId="3"/>
  </si>
  <si>
    <t>その他のせん孔機械及びトンネル工事機械（機械名フリー入力）</t>
    <phoneticPr fontId="3"/>
  </si>
  <si>
    <t>その他のモータグレーダ及び路盤用機械（機械名フリー入力）</t>
    <phoneticPr fontId="3"/>
  </si>
  <si>
    <t>その他の締固め機械（機械名フリー入力）</t>
    <phoneticPr fontId="3"/>
  </si>
  <si>
    <t>その他のコンクリート機械（機械名フリー入力）</t>
    <phoneticPr fontId="3"/>
  </si>
  <si>
    <t>その他の舗装機械（機械名フリー入力）</t>
    <phoneticPr fontId="3"/>
  </si>
  <si>
    <t>その他の道路維持用機械（機械名フリー入力）</t>
    <phoneticPr fontId="3"/>
  </si>
  <si>
    <t>その他の空気圧縮機械及び送風機（機械名フリー入力）</t>
    <phoneticPr fontId="3"/>
  </si>
  <si>
    <t>その他の建設用ポンプ（機械名フリー入力）</t>
    <phoneticPr fontId="3"/>
  </si>
  <si>
    <t>その他の電気機器（機械名フリー入力）</t>
    <phoneticPr fontId="3"/>
  </si>
  <si>
    <t>電動ホイスト（電動トロリー式）</t>
    <phoneticPr fontId="3"/>
  </si>
  <si>
    <t>その他のウインチ類（機械名フリー入力）</t>
    <phoneticPr fontId="3"/>
  </si>
  <si>
    <t>その他の試験測定機（機械名フリー入力）</t>
    <phoneticPr fontId="3"/>
  </si>
  <si>
    <t>その他の主作業船（機械名フリー入力）</t>
    <phoneticPr fontId="3"/>
  </si>
  <si>
    <t>その他の付属作業船（機械名フリー入力）</t>
    <phoneticPr fontId="3"/>
  </si>
  <si>
    <t>その他の作業船用付属品（機械名フリー入力）</t>
    <phoneticPr fontId="3"/>
  </si>
  <si>
    <t>その他の港湾工事用付属機器（機械名フリー入力）</t>
    <phoneticPr fontId="3"/>
  </si>
  <si>
    <t>上記以外のその他機器（機械名フリー入力）</t>
    <phoneticPr fontId="3"/>
  </si>
  <si>
    <t>交通誘導警備員</t>
    <rPh sb="0" eb="2">
      <t>コウツウ</t>
    </rPh>
    <rPh sb="2" eb="4">
      <t>ユウドウ</t>
    </rPh>
    <rPh sb="4" eb="7">
      <t>ケイビイン</t>
    </rPh>
    <phoneticPr fontId="2"/>
  </si>
  <si>
    <t>C</t>
  </si>
  <si>
    <t>D</t>
  </si>
  <si>
    <t>E</t>
  </si>
  <si>
    <t>F</t>
  </si>
  <si>
    <t>G</t>
  </si>
  <si>
    <t>H</t>
  </si>
  <si>
    <t>I</t>
  </si>
  <si>
    <t>B</t>
    <phoneticPr fontId="2"/>
  </si>
  <si>
    <t>○</t>
  </si>
  <si>
    <t>注）消費税抜きで記入して下さい。</t>
    <phoneticPr fontId="2"/>
  </si>
  <si>
    <t>上記「１)～13)」以外で発注者が積上げ計上としている費用</t>
    <phoneticPr fontId="2"/>
  </si>
  <si>
    <t>上記「1)～14)」以外で要した費用</t>
    <phoneticPr fontId="2"/>
  </si>
  <si>
    <t>ver.</t>
    <phoneticPr fontId="3"/>
  </si>
  <si>
    <t>チ</t>
    <phoneticPr fontId="3"/>
  </si>
  <si>
    <t>現場環境改善費</t>
    <rPh sb="0" eb="2">
      <t>ゲンバ</t>
    </rPh>
    <rPh sb="2" eb="4">
      <t>カンキョウ</t>
    </rPh>
    <rPh sb="4" eb="6">
      <t>カイゼン</t>
    </rPh>
    <phoneticPr fontId="3"/>
  </si>
  <si>
    <t>Ａ</t>
    <phoneticPr fontId="3"/>
  </si>
  <si>
    <t>仮設備関係</t>
    <rPh sb="0" eb="1">
      <t>カリ</t>
    </rPh>
    <rPh sb="1" eb="3">
      <t>セツビ</t>
    </rPh>
    <rPh sb="3" eb="5">
      <t>カンケイ</t>
    </rPh>
    <phoneticPr fontId="3"/>
  </si>
  <si>
    <t>Ｂ</t>
    <phoneticPr fontId="3"/>
  </si>
  <si>
    <t>営繕関係</t>
    <rPh sb="0" eb="2">
      <t>エイゼン</t>
    </rPh>
    <rPh sb="2" eb="4">
      <t>カンケイ</t>
    </rPh>
    <phoneticPr fontId="3"/>
  </si>
  <si>
    <t>Ｃ</t>
    <phoneticPr fontId="3"/>
  </si>
  <si>
    <t>安全関係</t>
    <rPh sb="0" eb="2">
      <t>アンゼン</t>
    </rPh>
    <rPh sb="2" eb="4">
      <t>カンケイ</t>
    </rPh>
    <phoneticPr fontId="3"/>
  </si>
  <si>
    <t>Ｄ</t>
    <phoneticPr fontId="3"/>
  </si>
  <si>
    <t>地域連携</t>
    <rPh sb="0" eb="2">
      <t>チイキ</t>
    </rPh>
    <rPh sb="2" eb="4">
      <t>レンケイ</t>
    </rPh>
    <phoneticPr fontId="3"/>
  </si>
  <si>
    <t>Ｅ</t>
    <phoneticPr fontId="3"/>
  </si>
  <si>
    <t>その他</t>
    <rPh sb="2" eb="3">
      <t>タ</t>
    </rPh>
    <phoneticPr fontId="3"/>
  </si>
  <si>
    <t>○</t>
    <phoneticPr fontId="2"/>
  </si>
  <si>
    <t>公共事業労務費調査</t>
    <rPh sb="0" eb="2">
      <t>コウキョウ</t>
    </rPh>
    <rPh sb="2" eb="4">
      <t>ジギョウ</t>
    </rPh>
    <rPh sb="4" eb="7">
      <t>ロウムヒ</t>
    </rPh>
    <rPh sb="7" eb="9">
      <t>チョウサ</t>
    </rPh>
    <phoneticPr fontId="3"/>
  </si>
  <si>
    <t>※</t>
    <phoneticPr fontId="3"/>
  </si>
  <si>
    <t>E</t>
    <phoneticPr fontId="3"/>
  </si>
  <si>
    <t>現場環境改善費についての調査票</t>
    <rPh sb="0" eb="2">
      <t>ゲンバ</t>
    </rPh>
    <rPh sb="2" eb="4">
      <t>カンキョウ</t>
    </rPh>
    <rPh sb="4" eb="6">
      <t>カイゼン</t>
    </rPh>
    <rPh sb="6" eb="7">
      <t>ヒ</t>
    </rPh>
    <phoneticPr fontId="3"/>
  </si>
  <si>
    <t>　仮設備関係に要した費用　</t>
    <rPh sb="1" eb="2">
      <t>カリ</t>
    </rPh>
    <rPh sb="2" eb="4">
      <t>セツビ</t>
    </rPh>
    <rPh sb="4" eb="6">
      <t>カンケイ</t>
    </rPh>
    <rPh sb="7" eb="8">
      <t>ヨウ</t>
    </rPh>
    <rPh sb="10" eb="12">
      <t>ヒヨウ</t>
    </rPh>
    <phoneticPr fontId="3"/>
  </si>
  <si>
    <t>【Ⅰ】
実施内容</t>
    <rPh sb="4" eb="6">
      <t>ジッシ</t>
    </rPh>
    <rPh sb="6" eb="8">
      <t>ナイヨウ</t>
    </rPh>
    <phoneticPr fontId="3"/>
  </si>
  <si>
    <t>【Ⅱ】
金額(千円)</t>
    <rPh sb="4" eb="6">
      <t>キンガク</t>
    </rPh>
    <rPh sb="7" eb="9">
      <t>センエン</t>
    </rPh>
    <phoneticPr fontId="3"/>
  </si>
  <si>
    <t>【Ⅲ】
実施内容の概略仕様</t>
    <rPh sb="4" eb="6">
      <t>ジッシ</t>
    </rPh>
    <rPh sb="6" eb="8">
      <t>ナイヨウ</t>
    </rPh>
    <rPh sb="9" eb="11">
      <t>ガイリャク</t>
    </rPh>
    <rPh sb="11" eb="13">
      <t>シヨウ</t>
    </rPh>
    <phoneticPr fontId="3"/>
  </si>
  <si>
    <t>【Ⅳ】
数　量</t>
    <rPh sb="4" eb="5">
      <t>カズ</t>
    </rPh>
    <rPh sb="6" eb="7">
      <t>リョウ</t>
    </rPh>
    <phoneticPr fontId="3"/>
  </si>
  <si>
    <t>　①用水・電力等の供給設備</t>
    <rPh sb="2" eb="4">
      <t>ヨウスイ</t>
    </rPh>
    <rPh sb="5" eb="7">
      <t>デンリョク</t>
    </rPh>
    <rPh sb="7" eb="8">
      <t>トウ</t>
    </rPh>
    <rPh sb="9" eb="11">
      <t>キョウキュウ</t>
    </rPh>
    <rPh sb="11" eb="13">
      <t>セツビ</t>
    </rPh>
    <phoneticPr fontId="3"/>
  </si>
  <si>
    <t>　②緑化・花壇</t>
    <rPh sb="2" eb="4">
      <t>リョクカ</t>
    </rPh>
    <rPh sb="5" eb="7">
      <t>カダン</t>
    </rPh>
    <phoneticPr fontId="3"/>
  </si>
  <si>
    <t>　③ライトアップ施設</t>
    <rPh sb="8" eb="10">
      <t>シセツ</t>
    </rPh>
    <phoneticPr fontId="3"/>
  </si>
  <si>
    <t>　④見学路及び椅子の設置</t>
    <rPh sb="2" eb="4">
      <t>ケンガク</t>
    </rPh>
    <rPh sb="4" eb="5">
      <t>ロ</t>
    </rPh>
    <rPh sb="5" eb="6">
      <t>オヨ</t>
    </rPh>
    <rPh sb="7" eb="9">
      <t>イス</t>
    </rPh>
    <rPh sb="10" eb="12">
      <t>セッチ</t>
    </rPh>
    <phoneticPr fontId="3"/>
  </si>
  <si>
    <t>　⑤昇降設備の充実</t>
    <rPh sb="2" eb="4">
      <t>ショウコウ</t>
    </rPh>
    <rPh sb="4" eb="6">
      <t>セツビ</t>
    </rPh>
    <rPh sb="7" eb="9">
      <t>ジュウジツ</t>
    </rPh>
    <phoneticPr fontId="3"/>
  </si>
  <si>
    <t>　⑥環境負荷の低減</t>
    <rPh sb="2" eb="4">
      <t>カンキョウ</t>
    </rPh>
    <rPh sb="4" eb="6">
      <t>フカ</t>
    </rPh>
    <rPh sb="7" eb="9">
      <t>テイゲン</t>
    </rPh>
    <phoneticPr fontId="3"/>
  </si>
  <si>
    <t>　⑦その他</t>
    <rPh sb="4" eb="5">
      <t>タ</t>
    </rPh>
    <phoneticPr fontId="3"/>
  </si>
  <si>
    <t>　営繕関係に要した費用　</t>
    <rPh sb="1" eb="3">
      <t>エイゼン</t>
    </rPh>
    <rPh sb="3" eb="5">
      <t>カンケイ</t>
    </rPh>
    <rPh sb="6" eb="7">
      <t>ヨウ</t>
    </rPh>
    <rPh sb="9" eb="11">
      <t>ヒヨウ</t>
    </rPh>
    <phoneticPr fontId="3"/>
  </si>
  <si>
    <t>　①現場事務所の快適化（女性用更衣室の設置を含む）</t>
    <rPh sb="2" eb="4">
      <t>ゲンバ</t>
    </rPh>
    <rPh sb="4" eb="6">
      <t>ジム</t>
    </rPh>
    <rPh sb="6" eb="7">
      <t>ショ</t>
    </rPh>
    <rPh sb="8" eb="10">
      <t>カイテキ</t>
    </rPh>
    <rPh sb="10" eb="11">
      <t>カ</t>
    </rPh>
    <rPh sb="12" eb="14">
      <t>ジョセイ</t>
    </rPh>
    <rPh sb="14" eb="15">
      <t>ヨウ</t>
    </rPh>
    <rPh sb="15" eb="18">
      <t>コウイシツ</t>
    </rPh>
    <rPh sb="19" eb="21">
      <t>セッチ</t>
    </rPh>
    <rPh sb="22" eb="23">
      <t>フク</t>
    </rPh>
    <phoneticPr fontId="3"/>
  </si>
  <si>
    <t>　②労働者宿舎の快適化</t>
    <rPh sb="2" eb="5">
      <t>ロウドウシャ</t>
    </rPh>
    <rPh sb="5" eb="7">
      <t>シュクシャ</t>
    </rPh>
    <rPh sb="8" eb="10">
      <t>カイテキ</t>
    </rPh>
    <rPh sb="10" eb="11">
      <t>カ</t>
    </rPh>
    <phoneticPr fontId="3"/>
  </si>
  <si>
    <t>　③デザインボックス（交通誘導員待機室）</t>
    <rPh sb="11" eb="13">
      <t>コウツウ</t>
    </rPh>
    <rPh sb="13" eb="16">
      <t>ユウドウイン</t>
    </rPh>
    <rPh sb="16" eb="19">
      <t>タイキシツ</t>
    </rPh>
    <phoneticPr fontId="3"/>
  </si>
  <si>
    <t>　④現場休憩所の快適化</t>
    <rPh sb="2" eb="4">
      <t>ゲンバ</t>
    </rPh>
    <rPh sb="4" eb="6">
      <t>キュウケイ</t>
    </rPh>
    <rPh sb="6" eb="7">
      <t>ジョ</t>
    </rPh>
    <rPh sb="8" eb="10">
      <t>カイテキ</t>
    </rPh>
    <rPh sb="10" eb="11">
      <t>カ</t>
    </rPh>
    <phoneticPr fontId="3"/>
  </si>
  <si>
    <t>　⑤健康関連施設および厚生施設の充実等</t>
    <rPh sb="2" eb="4">
      <t>ケンコウ</t>
    </rPh>
    <rPh sb="4" eb="6">
      <t>カンレン</t>
    </rPh>
    <rPh sb="6" eb="8">
      <t>シセツ</t>
    </rPh>
    <rPh sb="11" eb="13">
      <t>コウセイ</t>
    </rPh>
    <rPh sb="13" eb="15">
      <t>シセツ</t>
    </rPh>
    <rPh sb="16" eb="18">
      <t>ジュウジツ</t>
    </rPh>
    <rPh sb="18" eb="19">
      <t>ナド</t>
    </rPh>
    <phoneticPr fontId="3"/>
  </si>
  <si>
    <t>　安全関係に要した費用　</t>
    <rPh sb="1" eb="3">
      <t>アンゼン</t>
    </rPh>
    <rPh sb="3" eb="5">
      <t>カンケイ</t>
    </rPh>
    <rPh sb="6" eb="7">
      <t>ヨウ</t>
    </rPh>
    <rPh sb="9" eb="11">
      <t>ヒヨウ</t>
    </rPh>
    <phoneticPr fontId="3"/>
  </si>
  <si>
    <t xml:space="preserve">  ①工事標識・照明等安全施設の現場環境改善
   （電光式標識等）</t>
    <phoneticPr fontId="3"/>
  </si>
  <si>
    <t>　②盗難防止対策（警報機等）</t>
    <rPh sb="2" eb="4">
      <t>トウナン</t>
    </rPh>
    <rPh sb="4" eb="6">
      <t>ボウシ</t>
    </rPh>
    <rPh sb="6" eb="8">
      <t>タイサク</t>
    </rPh>
    <rPh sb="9" eb="13">
      <t>ケイホウキナド</t>
    </rPh>
    <phoneticPr fontId="3"/>
  </si>
  <si>
    <t>　地域連携に要した費用　</t>
    <rPh sb="1" eb="3">
      <t>チイキ</t>
    </rPh>
    <rPh sb="3" eb="5">
      <t>レンケイ</t>
    </rPh>
    <rPh sb="6" eb="7">
      <t>ヨウ</t>
    </rPh>
    <rPh sb="9" eb="11">
      <t>ヒヨウ</t>
    </rPh>
    <phoneticPr fontId="3"/>
  </si>
  <si>
    <t>　①完成予想図</t>
    <rPh sb="2" eb="4">
      <t>カンセイ</t>
    </rPh>
    <rPh sb="4" eb="6">
      <t>ヨソウ</t>
    </rPh>
    <rPh sb="6" eb="7">
      <t>ズ</t>
    </rPh>
    <phoneticPr fontId="3"/>
  </si>
  <si>
    <t>　②工法説明図</t>
    <rPh sb="2" eb="4">
      <t>コウホウ</t>
    </rPh>
    <rPh sb="4" eb="6">
      <t>セツメイ</t>
    </rPh>
    <rPh sb="6" eb="7">
      <t>ズ</t>
    </rPh>
    <phoneticPr fontId="3"/>
  </si>
  <si>
    <t>　③工事工程表</t>
    <rPh sb="2" eb="4">
      <t>コウジ</t>
    </rPh>
    <rPh sb="4" eb="7">
      <t>コウテイヒョウ</t>
    </rPh>
    <phoneticPr fontId="3"/>
  </si>
  <si>
    <t>　④デザイン工事看板（各工事ＰＲ看板含む）</t>
    <rPh sb="6" eb="8">
      <t>コウジ</t>
    </rPh>
    <rPh sb="8" eb="10">
      <t>カンバン</t>
    </rPh>
    <rPh sb="11" eb="12">
      <t>カク</t>
    </rPh>
    <rPh sb="12" eb="14">
      <t>コウジ</t>
    </rPh>
    <rPh sb="16" eb="18">
      <t>カンバン</t>
    </rPh>
    <rPh sb="18" eb="19">
      <t>フク</t>
    </rPh>
    <phoneticPr fontId="3"/>
  </si>
  <si>
    <t>　⑤見学会等の開催（イベント等の実施含む）</t>
    <rPh sb="2" eb="5">
      <t>ケンガクカイ</t>
    </rPh>
    <rPh sb="5" eb="6">
      <t>トウ</t>
    </rPh>
    <rPh sb="7" eb="9">
      <t>カイサイ</t>
    </rPh>
    <rPh sb="14" eb="15">
      <t>トウ</t>
    </rPh>
    <rPh sb="16" eb="18">
      <t>ジッシ</t>
    </rPh>
    <rPh sb="18" eb="19">
      <t>フク</t>
    </rPh>
    <phoneticPr fontId="3"/>
  </si>
  <si>
    <t>　⑥見学所（インフォメーションセンター）の設置
　　 及び管理運営</t>
    <rPh sb="2" eb="4">
      <t>ケンガク</t>
    </rPh>
    <rPh sb="4" eb="5">
      <t>ジョ</t>
    </rPh>
    <rPh sb="21" eb="23">
      <t>セッチ</t>
    </rPh>
    <rPh sb="27" eb="28">
      <t>オヨ</t>
    </rPh>
    <rPh sb="29" eb="31">
      <t>カンリ</t>
    </rPh>
    <rPh sb="31" eb="33">
      <t>ウンエイ</t>
    </rPh>
    <phoneticPr fontId="3"/>
  </si>
  <si>
    <t>　⑦パンフレット・工法説明ビデオ</t>
    <rPh sb="9" eb="11">
      <t>コウホウ</t>
    </rPh>
    <rPh sb="11" eb="13">
      <t>セツメイ</t>
    </rPh>
    <phoneticPr fontId="3"/>
  </si>
  <si>
    <t>　⑧地域対策費等（地域行事等の経費含む）</t>
    <rPh sb="2" eb="4">
      <t>チイキ</t>
    </rPh>
    <rPh sb="4" eb="6">
      <t>タイサク</t>
    </rPh>
    <rPh sb="6" eb="7">
      <t>ヒ</t>
    </rPh>
    <rPh sb="7" eb="8">
      <t>トウ</t>
    </rPh>
    <rPh sb="9" eb="11">
      <t>チイキ</t>
    </rPh>
    <rPh sb="11" eb="13">
      <t>ギョウジ</t>
    </rPh>
    <rPh sb="13" eb="14">
      <t>トウ</t>
    </rPh>
    <rPh sb="15" eb="17">
      <t>ケイヒ</t>
    </rPh>
    <rPh sb="17" eb="18">
      <t>フク</t>
    </rPh>
    <phoneticPr fontId="3"/>
  </si>
  <si>
    <t>　⑨社会貢献</t>
    <rPh sb="2" eb="4">
      <t>シャカイ</t>
    </rPh>
    <rPh sb="4" eb="6">
      <t>コウケン</t>
    </rPh>
    <phoneticPr fontId="3"/>
  </si>
  <si>
    <t>　⑩その他</t>
    <rPh sb="4" eb="5">
      <t>タ</t>
    </rPh>
    <phoneticPr fontId="3"/>
  </si>
  <si>
    <t>　その他に要した費用　</t>
    <rPh sb="3" eb="4">
      <t>タ</t>
    </rPh>
    <rPh sb="5" eb="6">
      <t>ヨウ</t>
    </rPh>
    <rPh sb="8" eb="10">
      <t>ヒヨウ</t>
    </rPh>
    <phoneticPr fontId="3"/>
  </si>
  <si>
    <t>実施内容入力確認</t>
    <rPh sb="0" eb="2">
      <t>ジッシ</t>
    </rPh>
    <rPh sb="2" eb="4">
      <t>ナイヨウ</t>
    </rPh>
    <rPh sb="4" eb="6">
      <t>ニュウリョク</t>
    </rPh>
    <rPh sb="6" eb="8">
      <t>カクニン</t>
    </rPh>
    <phoneticPr fontId="3"/>
  </si>
  <si>
    <t>【Ⅰ】
実施内容
※具体的実施内容を入力して下さい。</t>
    <rPh sb="4" eb="6">
      <t>ジッシ</t>
    </rPh>
    <rPh sb="6" eb="8">
      <t>ナイヨウ</t>
    </rPh>
    <phoneticPr fontId="3"/>
  </si>
  <si>
    <t>　①</t>
    <phoneticPr fontId="3"/>
  </si>
  <si>
    <t>　①</t>
  </si>
  <si>
    <t>　②</t>
    <phoneticPr fontId="3"/>
  </si>
  <si>
    <t>　②</t>
  </si>
  <si>
    <t>　③</t>
    <phoneticPr fontId="3"/>
  </si>
  <si>
    <t>　③</t>
  </si>
  <si>
    <t>　④</t>
    <phoneticPr fontId="3"/>
  </si>
  <si>
    <t>　④</t>
  </si>
  <si>
    <t>　⑤</t>
    <phoneticPr fontId="3"/>
  </si>
  <si>
    <t>　⑤</t>
  </si>
  <si>
    <t>　⑥</t>
    <phoneticPr fontId="3"/>
  </si>
  <si>
    <t>　⑥</t>
  </si>
  <si>
    <t>　⑦</t>
    <phoneticPr fontId="3"/>
  </si>
  <si>
    <t>　⑦</t>
  </si>
  <si>
    <t>　⑧</t>
    <phoneticPr fontId="3"/>
  </si>
  <si>
    <t>　⑧</t>
  </si>
  <si>
    <t>　⑨</t>
    <phoneticPr fontId="3"/>
  </si>
  <si>
    <t>　⑨</t>
  </si>
  <si>
    <t>　⑩</t>
    <phoneticPr fontId="3"/>
  </si>
  <si>
    <t>　⑩</t>
  </si>
  <si>
    <t>外注分</t>
    <rPh sb="2" eb="3">
      <t>ブン</t>
    </rPh>
    <phoneticPr fontId="3"/>
  </si>
  <si>
    <t>コンクリート補修工事における事前試験費用（付着力強度試験等）</t>
    <phoneticPr fontId="3"/>
  </si>
  <si>
    <t>YASU-U</t>
  </si>
  <si>
    <t>準備・測量等のうち段切りに要した費用（ため池及び堤体部を除く）</t>
    <rPh sb="0" eb="2">
      <t>ジュンビ</t>
    </rPh>
    <rPh sb="3" eb="5">
      <t>ソクリョウ</t>
    </rPh>
    <rPh sb="5" eb="6">
      <t>トウ</t>
    </rPh>
    <rPh sb="9" eb="11">
      <t>ダンギ</t>
    </rPh>
    <rPh sb="13" eb="14">
      <t>ヨウ</t>
    </rPh>
    <rPh sb="16" eb="18">
      <t>ヒヨウ</t>
    </rPh>
    <rPh sb="21" eb="22">
      <t>イケ</t>
    </rPh>
    <rPh sb="22" eb="23">
      <t>オヨ</t>
    </rPh>
    <rPh sb="24" eb="26">
      <t>テイタイ</t>
    </rPh>
    <rPh sb="26" eb="27">
      <t>ブ</t>
    </rPh>
    <rPh sb="28" eb="29">
      <t>ノゾ</t>
    </rPh>
    <phoneticPr fontId="2"/>
  </si>
  <si>
    <t>←健康保険・厚生年金保険の保険料額表（東京都）9.90%÷2</t>
    <rPh sb="1" eb="3">
      <t>ケンコウ</t>
    </rPh>
    <rPh sb="3" eb="5">
      <t>ホケン</t>
    </rPh>
    <rPh sb="6" eb="8">
      <t>コウセイ</t>
    </rPh>
    <rPh sb="8" eb="10">
      <t>ネンキン</t>
    </rPh>
    <rPh sb="10" eb="12">
      <t>ホケン</t>
    </rPh>
    <rPh sb="13" eb="16">
      <t>ホケンリョウ</t>
    </rPh>
    <rPh sb="16" eb="17">
      <t>ガク</t>
    </rPh>
    <rPh sb="17" eb="18">
      <t>ヒョウ</t>
    </rPh>
    <rPh sb="19" eb="22">
      <t>トウキョウト</t>
    </rPh>
    <phoneticPr fontId="3"/>
  </si>
  <si>
    <t>←健康保険・厚生年金保険の保険料額表（東京都）18.300%÷2</t>
    <rPh sb="1" eb="3">
      <t>ケンコウ</t>
    </rPh>
    <rPh sb="3" eb="5">
      <t>ホケン</t>
    </rPh>
    <rPh sb="6" eb="8">
      <t>コウセイ</t>
    </rPh>
    <rPh sb="8" eb="10">
      <t>ネンキン</t>
    </rPh>
    <rPh sb="10" eb="12">
      <t>ホケン</t>
    </rPh>
    <rPh sb="13" eb="16">
      <t>ホケンリョウ</t>
    </rPh>
    <rPh sb="16" eb="17">
      <t>ガク</t>
    </rPh>
    <rPh sb="17" eb="18">
      <t>ヒョウ</t>
    </rPh>
    <rPh sb="19" eb="22">
      <t>トウキョウト</t>
    </rPh>
    <phoneticPr fontId="3"/>
  </si>
  <si>
    <t>←船員保険・厚生年金保険の保険料額表</t>
    <rPh sb="1" eb="3">
      <t>センイン</t>
    </rPh>
    <rPh sb="3" eb="5">
      <t>ホケン</t>
    </rPh>
    <rPh sb="6" eb="8">
      <t>コウセイ</t>
    </rPh>
    <rPh sb="8" eb="10">
      <t>ネンキン</t>
    </rPh>
    <rPh sb="10" eb="12">
      <t>ホケン</t>
    </rPh>
    <rPh sb="13" eb="16">
      <t>ホケンリョウ</t>
    </rPh>
    <rPh sb="16" eb="17">
      <t>ガク</t>
    </rPh>
    <rPh sb="17" eb="18">
      <t>ヒョウ</t>
    </rPh>
    <phoneticPr fontId="3"/>
  </si>
  <si>
    <t>-</t>
    <phoneticPr fontId="3"/>
  </si>
  <si>
    <r>
      <t>（注５）</t>
    </r>
    <r>
      <rPr>
        <b/>
        <sz val="11"/>
        <rFont val="明朝"/>
        <family val="1"/>
        <charset val="128"/>
      </rPr>
      <t>現場管理者の名前は、個人名ではなく、Ａ、Ｂ、Ｃ等の記号を入力して下さい。</t>
    </r>
    <rPh sb="4" eb="6">
      <t>ゲンバ</t>
    </rPh>
    <rPh sb="6" eb="8">
      <t>カンリ</t>
    </rPh>
    <rPh sb="8" eb="9">
      <t>シャ</t>
    </rPh>
    <rPh sb="10" eb="12">
      <t>ナマエ</t>
    </rPh>
    <rPh sb="14" eb="17">
      <t>コジンメイ</t>
    </rPh>
    <rPh sb="27" eb="28">
      <t>トウ</t>
    </rPh>
    <rPh sb="29" eb="31">
      <t>キゴウ</t>
    </rPh>
    <rPh sb="32" eb="34">
      <t>ニュウリョク</t>
    </rPh>
    <rPh sb="36" eb="37">
      <t>クダ</t>
    </rPh>
    <phoneticPr fontId="2"/>
  </si>
  <si>
    <t>工事名</t>
    <rPh sb="0" eb="2">
      <t>コウジ</t>
    </rPh>
    <rPh sb="2" eb="3">
      <t>メイ</t>
    </rPh>
    <phoneticPr fontId="3"/>
  </si>
  <si>
    <t>品質管理についての調査票</t>
    <rPh sb="0" eb="2">
      <t>ヒンシツ</t>
    </rPh>
    <rPh sb="2" eb="4">
      <t>カンリ</t>
    </rPh>
    <phoneticPr fontId="3"/>
  </si>
  <si>
    <t>品質管理基準に記載されている試験項目（必須・その他）に要する費用</t>
    <rPh sb="14" eb="16">
      <t>シケン</t>
    </rPh>
    <rPh sb="19" eb="21">
      <t>ヒッス</t>
    </rPh>
    <rPh sb="24" eb="25">
      <t>タ</t>
    </rPh>
    <rPh sb="27" eb="28">
      <t>ヨウ</t>
    </rPh>
    <rPh sb="30" eb="32">
      <t>ヒヨウ</t>
    </rPh>
    <phoneticPr fontId="3"/>
  </si>
  <si>
    <t>出来形管理のための測量、図面作成、写真管理に要する費用</t>
    <rPh sb="22" eb="23">
      <t>ヨウ</t>
    </rPh>
    <rPh sb="25" eb="27">
      <t>ヒヨウ</t>
    </rPh>
    <phoneticPr fontId="3"/>
  </si>
  <si>
    <t>工程管理のための資料の作成等に要する費用</t>
    <phoneticPr fontId="3"/>
  </si>
  <si>
    <t>④</t>
  </si>
  <si>
    <t>完成図、マイクロフィルムの作成及び電子納品等（道路工事完成図等作成要領に基づく電子納品を除く）に要する費用</t>
    <rPh sb="23" eb="25">
      <t>ドウロ</t>
    </rPh>
    <rPh sb="25" eb="27">
      <t>コウジ</t>
    </rPh>
    <rPh sb="27" eb="29">
      <t>カンセイ</t>
    </rPh>
    <rPh sb="29" eb="30">
      <t>ズ</t>
    </rPh>
    <rPh sb="30" eb="31">
      <t>トウ</t>
    </rPh>
    <rPh sb="31" eb="33">
      <t>サクセイ</t>
    </rPh>
    <rPh sb="33" eb="35">
      <t>ヨウリョウ</t>
    </rPh>
    <rPh sb="36" eb="37">
      <t>モト</t>
    </rPh>
    <rPh sb="39" eb="41">
      <t>デンシ</t>
    </rPh>
    <rPh sb="41" eb="43">
      <t>ノウヒン</t>
    </rPh>
    <rPh sb="44" eb="45">
      <t>ノゾ</t>
    </rPh>
    <phoneticPr fontId="3"/>
  </si>
  <si>
    <t>⑤</t>
  </si>
  <si>
    <t>建設材料の品質記録保存に要する費用</t>
    <phoneticPr fontId="3"/>
  </si>
  <si>
    <t>⑥</t>
  </si>
  <si>
    <t>コンクリート中の塩化物総量規制に伴う試験に要する費用</t>
    <rPh sb="6" eb="7">
      <t>チュウ</t>
    </rPh>
    <rPh sb="8" eb="11">
      <t>エンカブツ</t>
    </rPh>
    <rPh sb="11" eb="13">
      <t>ソウリョウ</t>
    </rPh>
    <rPh sb="13" eb="15">
      <t>キセイ</t>
    </rPh>
    <rPh sb="16" eb="17">
      <t>トモナ</t>
    </rPh>
    <rPh sb="18" eb="20">
      <t>シケン</t>
    </rPh>
    <phoneticPr fontId="3"/>
  </si>
  <si>
    <t>⑦</t>
  </si>
  <si>
    <t>ＰＣ上部工、アンカ－工等の緊張管理、グラウト配合試験等に要する費用</t>
    <phoneticPr fontId="3"/>
  </si>
  <si>
    <t>⑧</t>
  </si>
  <si>
    <t>トンネル工（ＮＡＴＭ）の計測Ａに要する費用</t>
    <phoneticPr fontId="3"/>
  </si>
  <si>
    <t>➈</t>
  </si>
  <si>
    <t>塗装膜厚施工管理に要する費用</t>
    <phoneticPr fontId="3"/>
  </si>
  <si>
    <t>⑩</t>
  </si>
  <si>
    <t>溶接工の品質管理のための試験等に要する費用（現場溶接部の検査費用を含む）</t>
  </si>
  <si>
    <t>⑪</t>
  </si>
  <si>
    <t>施工管理で使用するＯＡ機器の費用（情報共有システムに係る費用（登録料及び利用料）を含む）</t>
  </si>
  <si>
    <t>⑫</t>
  </si>
  <si>
    <t>品質証明に係る費用（品質証明費）</t>
  </si>
  <si>
    <t>⑬</t>
  </si>
  <si>
    <t>建設発生土情報交換システム及び建設副産物情報交換システムの操作に要する費用</t>
  </si>
  <si>
    <t>A－１　上記｢①品質管理基準に記載されている項目」等の内訳表</t>
    <rPh sb="25" eb="26">
      <t>トウ</t>
    </rPh>
    <phoneticPr fontId="3"/>
  </si>
  <si>
    <t>工種</t>
    <rPh sb="0" eb="2">
      <t>コウシュ</t>
    </rPh>
    <phoneticPr fontId="3"/>
  </si>
  <si>
    <t>種別</t>
    <rPh sb="0" eb="2">
      <t>シュベツ</t>
    </rPh>
    <phoneticPr fontId="3"/>
  </si>
  <si>
    <t>試験項目</t>
    <rPh sb="0" eb="2">
      <t>シケン</t>
    </rPh>
    <rPh sb="2" eb="4">
      <t>コウモク</t>
    </rPh>
    <phoneticPr fontId="3"/>
  </si>
  <si>
    <t>種別</t>
  </si>
  <si>
    <t>b</t>
    <phoneticPr fontId="3"/>
  </si>
  <si>
    <t>60℃粘度試験</t>
  </si>
  <si>
    <t>アスファルト量抽出粒度分析試験</t>
  </si>
  <si>
    <t>38上記以外（具体的な内容を以下に入力して下さい）</t>
    <rPh sb="2" eb="4">
      <t>ジョウキ</t>
    </rPh>
    <rPh sb="4" eb="6">
      <t>イガイ</t>
    </rPh>
    <rPh sb="7" eb="10">
      <t>グタイテキ</t>
    </rPh>
    <rPh sb="11" eb="13">
      <t>ナイヨウ</t>
    </rPh>
    <rPh sb="14" eb="16">
      <t>イカ</t>
    </rPh>
    <rPh sb="17" eb="19">
      <t>ニュウリョク</t>
    </rPh>
    <rPh sb="21" eb="22">
      <t>クダ</t>
    </rPh>
    <phoneticPr fontId="3"/>
  </si>
  <si>
    <t>技術管理費についての調査票</t>
    <phoneticPr fontId="3"/>
  </si>
  <si>
    <t>B　特殊な品質管理に要した費用</t>
    <phoneticPr fontId="3"/>
  </si>
  <si>
    <t>分類</t>
    <rPh sb="0" eb="2">
      <t>ブンルイ</t>
    </rPh>
    <phoneticPr fontId="3"/>
  </si>
  <si>
    <t>C　現場条件等により積み上げを要した費用</t>
    <rPh sb="6" eb="7">
      <t>トウ</t>
    </rPh>
    <phoneticPr fontId="3"/>
  </si>
  <si>
    <r>
      <t>D　</t>
    </r>
    <r>
      <rPr>
        <sz val="12"/>
        <rFont val="Osaka"/>
        <family val="3"/>
        <charset val="128"/>
      </rPr>
      <t>施工合理化調査、施工形態動向調査及び諸経費動向調査に要した費用</t>
    </r>
    <rPh sb="2" eb="4">
      <t>セコウ</t>
    </rPh>
    <rPh sb="4" eb="7">
      <t>ゴウリカ</t>
    </rPh>
    <rPh sb="7" eb="9">
      <t>チョウサ</t>
    </rPh>
    <rPh sb="10" eb="12">
      <t>セコウ</t>
    </rPh>
    <rPh sb="12" eb="14">
      <t>ケイタイ</t>
    </rPh>
    <rPh sb="14" eb="16">
      <t>ドウコウ</t>
    </rPh>
    <rPh sb="16" eb="18">
      <t>チョウサ</t>
    </rPh>
    <rPh sb="18" eb="19">
      <t>オヨ</t>
    </rPh>
    <rPh sb="20" eb="23">
      <t>ショケイヒ</t>
    </rPh>
    <rPh sb="23" eb="25">
      <t>ドウコウ</t>
    </rPh>
    <rPh sb="25" eb="27">
      <t>チョウサ</t>
    </rPh>
    <phoneticPr fontId="3"/>
  </si>
  <si>
    <t>施工合理化調査</t>
    <rPh sb="0" eb="2">
      <t>セコウ</t>
    </rPh>
    <rPh sb="2" eb="5">
      <t>ゴウリカ</t>
    </rPh>
    <rPh sb="5" eb="7">
      <t>チョウサ</t>
    </rPh>
    <phoneticPr fontId="3"/>
  </si>
  <si>
    <t>施工形態動向調査</t>
    <rPh sb="0" eb="2">
      <t>セコウ</t>
    </rPh>
    <rPh sb="2" eb="4">
      <t>ケイタイ</t>
    </rPh>
    <rPh sb="4" eb="6">
      <t>ドウコウ</t>
    </rPh>
    <rPh sb="6" eb="8">
      <t>チョウサ</t>
    </rPh>
    <phoneticPr fontId="3"/>
  </si>
  <si>
    <t>諸経費動向調査</t>
    <rPh sb="0" eb="3">
      <t>ショケイヒ</t>
    </rPh>
    <rPh sb="3" eb="5">
      <t>ドウコウ</t>
    </rPh>
    <rPh sb="5" eb="7">
      <t>チョウサ</t>
    </rPh>
    <phoneticPr fontId="3"/>
  </si>
  <si>
    <t>Ｆ　ＩＣＴ建設機械に要した費用</t>
    <rPh sb="5" eb="7">
      <t>ケンセツ</t>
    </rPh>
    <rPh sb="7" eb="9">
      <t>キカイ</t>
    </rPh>
    <phoneticPr fontId="3"/>
  </si>
  <si>
    <t>保守点検</t>
  </si>
  <si>
    <t>システム初期費</t>
  </si>
  <si>
    <t>３次元起工測量</t>
  </si>
  <si>
    <t>３次元設計データの作成費用</t>
  </si>
  <si>
    <t>３次元出来形管理資料作成（河川浚渫）</t>
  </si>
  <si>
    <t>Ｇ　その他、前記Ａ～Ｆに含まれない項目で特に技術的判断に必要な資料の作成に要した費用</t>
  </si>
  <si>
    <t>※処分費用は、再資源化施設または最終処分場への運搬を含む処分費用とする</t>
    <rPh sb="1" eb="3">
      <t>ショブン</t>
    </rPh>
    <rPh sb="3" eb="5">
      <t>ヒヨウ</t>
    </rPh>
    <rPh sb="7" eb="10">
      <t>サイシゲン</t>
    </rPh>
    <rPh sb="10" eb="11">
      <t>カ</t>
    </rPh>
    <rPh sb="11" eb="13">
      <t>シセツ</t>
    </rPh>
    <rPh sb="16" eb="18">
      <t>サイシュウ</t>
    </rPh>
    <rPh sb="18" eb="20">
      <t>ショブン</t>
    </rPh>
    <rPh sb="20" eb="21">
      <t>ジョウ</t>
    </rPh>
    <rPh sb="23" eb="25">
      <t>ウンパン</t>
    </rPh>
    <rPh sb="26" eb="27">
      <t>ガン</t>
    </rPh>
    <rPh sb="28" eb="30">
      <t>ショブン</t>
    </rPh>
    <rPh sb="30" eb="32">
      <t>ヒヨウ</t>
    </rPh>
    <phoneticPr fontId="3"/>
  </si>
  <si>
    <t>１ 整地・すりつけ等に要した費用</t>
    <phoneticPr fontId="3"/>
  </si>
  <si>
    <t>２ 切りに要した費用（農水）</t>
    <rPh sb="11" eb="13">
      <t>ノウスイ</t>
    </rPh>
    <phoneticPr fontId="3"/>
  </si>
  <si>
    <r>
      <t xml:space="preserve">項 </t>
    </r>
    <r>
      <rPr>
        <sz val="12"/>
        <rFont val="Osaka"/>
        <family val="3"/>
        <charset val="128"/>
      </rPr>
      <t xml:space="preserve">   </t>
    </r>
    <r>
      <rPr>
        <sz val="12"/>
        <rFont val="Osaka"/>
        <family val="3"/>
        <charset val="128"/>
      </rPr>
      <t>目</t>
    </r>
    <phoneticPr fontId="3"/>
  </si>
  <si>
    <t>準備費 その他についての調査票</t>
    <rPh sb="0" eb="2">
      <t>ジュンビ</t>
    </rPh>
    <rPh sb="6" eb="7">
      <t>タ</t>
    </rPh>
    <phoneticPr fontId="3"/>
  </si>
  <si>
    <t>Ｂ－４：その他、前記Ａ－１～Ｂ－２に含まれない項目で準備費に該当するものに要した費用
（直接工事費に計上した分を除く）</t>
    <phoneticPr fontId="3"/>
  </si>
  <si>
    <t>Ｂ－４：その他、前記Ａ－１～Ｂ－２に含まれない項目で準備費に該当するものに要した費用（直接工事費に計上した分を除く）</t>
    <phoneticPr fontId="3"/>
  </si>
  <si>
    <t>ミスト扇風機</t>
  </si>
  <si>
    <t>　③避暑（熱中症予防）対策</t>
    <rPh sb="2" eb="4">
      <t>ヒショ</t>
    </rPh>
    <rPh sb="5" eb="7">
      <t>ネッチュウ</t>
    </rPh>
    <rPh sb="7" eb="8">
      <t>ショウ</t>
    </rPh>
    <rPh sb="8" eb="10">
      <t>ヨボウ</t>
    </rPh>
    <rPh sb="11" eb="13">
      <t>タイサク</t>
    </rPh>
    <phoneticPr fontId="3"/>
  </si>
  <si>
    <t>　④防寒対策</t>
    <rPh sb="2" eb="4">
      <t>ボウカン</t>
    </rPh>
    <rPh sb="4" eb="6">
      <t>タイサク</t>
    </rPh>
    <phoneticPr fontId="3"/>
  </si>
  <si>
    <t>　⑤その他</t>
    <rPh sb="4" eb="5">
      <t>タ</t>
    </rPh>
    <phoneticPr fontId="3"/>
  </si>
  <si>
    <t>上記「③避暑（熱中症予防）対策」の内訳</t>
    <rPh sb="0" eb="2">
      <t>ジョウキ</t>
    </rPh>
    <rPh sb="17" eb="19">
      <t>ウチワケ</t>
    </rPh>
    <phoneticPr fontId="3"/>
  </si>
  <si>
    <t>自社分</t>
    <rPh sb="0" eb="2">
      <t>ジシャ</t>
    </rPh>
    <phoneticPr fontId="3"/>
  </si>
  <si>
    <t>自社分</t>
    <phoneticPr fontId="3"/>
  </si>
  <si>
    <t>「山岳トンネル工事の切羽における肌落ち災害防止対策に係るガイドライン」における設備的防護対策に要した費用</t>
    <phoneticPr fontId="3"/>
  </si>
  <si>
    <t>（　　　　　　 　　　  　 　　　　　　）</t>
  </si>
  <si>
    <t>B借上費(H91)</t>
    <phoneticPr fontId="2"/>
  </si>
  <si>
    <t>1)</t>
  </si>
  <si>
    <t>労務者宿舎の敷地の借上げに要した地代及び建物を建築する代わりに貸ビル、マンション、民家等を長期借上げに要した費用</t>
  </si>
  <si>
    <t>2)</t>
  </si>
  <si>
    <t>現場事務所、試験室、倉庫、材料保管場所等の敷地の借上げに要した地代及び建物を建築する代わりに貸ビル、マンション、民家等を長期借上げに要した費用</t>
  </si>
  <si>
    <t>タ</t>
  </si>
  <si>
    <t>その他（天候デリバティブ費用）</t>
  </si>
  <si>
    <t>ソ</t>
    <phoneticPr fontId="2"/>
  </si>
  <si>
    <t>その他の基礎工事用機械（機械名フリー入力）</t>
  </si>
  <si>
    <t>その他のせん孔機械及びトンネル工事機械（機械名フリー入力）</t>
  </si>
  <si>
    <t>上記以外のその他機器（機械名フリー入力）</t>
  </si>
  <si>
    <t>その他の主作業船（機械名フリー入力）</t>
  </si>
  <si>
    <t>その他の舗装機械（機械名フリー入力）</t>
  </si>
  <si>
    <t>その他の港湾工事用付属機器（機械名フリー入力）</t>
  </si>
  <si>
    <t>その他の道路維持用機械（機械名フリー入力）</t>
  </si>
  <si>
    <t>その他のクレーン及び荷役機械（機械名フリー入力）</t>
  </si>
  <si>
    <t>その他の試験測定機（機械名フリー入力）</t>
  </si>
  <si>
    <t>その他の付属作業船（機械名フリー入力）</t>
  </si>
  <si>
    <t>鋼管ソイルセメント杭打機</t>
    <rPh sb="0" eb="2">
      <t>コウカン</t>
    </rPh>
    <rPh sb="9" eb="11">
      <t>クイウ</t>
    </rPh>
    <rPh sb="11" eb="12">
      <t>キ</t>
    </rPh>
    <phoneticPr fontId="3"/>
  </si>
  <si>
    <t>その他の運搬機械（機械名フリー入力）</t>
  </si>
  <si>
    <t>その他の作業船用付属品（機械名フリー入力）</t>
  </si>
  <si>
    <t>その他の建設用ポンプ（機械名フリー入力）</t>
  </si>
  <si>
    <t>その他の掘削及び積込機（機械名フリー入力）</t>
  </si>
  <si>
    <t>その他のコンクリート機械（機械名フリー入力）</t>
  </si>
  <si>
    <t>その他の締固め機械（機械名フリー入力）</t>
  </si>
  <si>
    <t>その他のウインチ類（機械名フリー入力）</t>
  </si>
  <si>
    <t>その他の電気機器（機械名フリー入力）</t>
  </si>
  <si>
    <t>その他のモータグレーダ及び路盤用機械（機械名フリー入力）</t>
  </si>
  <si>
    <t>その他のブルドーザ及びスクレーパ（機械名フリー入力）</t>
  </si>
  <si>
    <t>その他の空気圧縮機械及び送風機（機械名フリー入力）</t>
  </si>
  <si>
    <t>電動ホイスト（電動トロリー式）</t>
  </si>
  <si>
    <t>建設機械名</t>
    <phoneticPr fontId="1"/>
  </si>
  <si>
    <t>8-2_建設機械Ⅰ</t>
    <phoneticPr fontId="3"/>
  </si>
  <si>
    <t>運搬機械名</t>
    <phoneticPr fontId="3"/>
  </si>
  <si>
    <t>上記以外</t>
  </si>
  <si>
    <t>コンクリート補修工事</t>
  </si>
  <si>
    <t>ICT活用工事施工合理化調査</t>
  </si>
  <si>
    <t>漏水試験</t>
  </si>
  <si>
    <t>管水路試験</t>
  </si>
  <si>
    <t>機械施工積算合理化調査（歩掛調査）</t>
  </si>
  <si>
    <t>水圧試験</t>
  </si>
  <si>
    <t>放射線透過試験（現場）</t>
  </si>
  <si>
    <t>コンクリート補修工事における品質管理にかかる試験費用</t>
  </si>
  <si>
    <t>ICT建設機械</t>
    <phoneticPr fontId="3"/>
  </si>
  <si>
    <t>各種台帳</t>
    <phoneticPr fontId="3"/>
  </si>
  <si>
    <t>各種調査</t>
    <phoneticPr fontId="3"/>
  </si>
  <si>
    <t>コンクリート補修工事における費用</t>
  </si>
  <si>
    <t>軟弱地盤における機器の設置・撤去及び測定取りまとめに要した費用</t>
  </si>
  <si>
    <t>下水道工事において目視による出来形の確認が困難な場合の特別な機器に要した費用</t>
  </si>
  <si>
    <t>ICT建設機械における費用</t>
  </si>
  <si>
    <t>試験盛土・土質試験</t>
  </si>
  <si>
    <t>現場条件等</t>
    <phoneticPr fontId="3"/>
  </si>
  <si>
    <t>特殊な品質管理</t>
  </si>
  <si>
    <t>7-6_ICT建設機械</t>
    <phoneticPr fontId="3"/>
  </si>
  <si>
    <t>7-5_各種台帳</t>
  </si>
  <si>
    <t>7-4_各種調査</t>
  </si>
  <si>
    <t>7-3_現場条件等</t>
  </si>
  <si>
    <t>7-2_特殊な品質管理</t>
    <rPh sb="4" eb="6">
      <t>トクシュ</t>
    </rPh>
    <rPh sb="7" eb="9">
      <t>ヒンシツ</t>
    </rPh>
    <rPh sb="9" eb="11">
      <t>カンリ</t>
    </rPh>
    <phoneticPr fontId="50"/>
  </si>
  <si>
    <t>情報共有</t>
    <phoneticPr fontId="3"/>
  </si>
  <si>
    <t>情報共有システムに要した費用</t>
    <phoneticPr fontId="3"/>
  </si>
  <si>
    <t>C</t>
    <phoneticPr fontId="2"/>
  </si>
  <si>
    <t>外国人労働者の技能実習に要した費用</t>
    <phoneticPr fontId="2"/>
  </si>
  <si>
    <t>←健康保険・厚生年金保険の保険料額表（東京都）11.63%÷2</t>
    <rPh sb="1" eb="3">
      <t>ケンコウ</t>
    </rPh>
    <rPh sb="3" eb="5">
      <t>ホケン</t>
    </rPh>
    <rPh sb="6" eb="8">
      <t>コウセイ</t>
    </rPh>
    <rPh sb="8" eb="10">
      <t>ネンキン</t>
    </rPh>
    <rPh sb="10" eb="12">
      <t>ホケン</t>
    </rPh>
    <rPh sb="13" eb="16">
      <t>ホケンリョウ</t>
    </rPh>
    <rPh sb="16" eb="17">
      <t>ガク</t>
    </rPh>
    <rPh sb="17" eb="18">
      <t>ヒョウ</t>
    </rPh>
    <rPh sb="19" eb="22">
      <t>トウキョウト</t>
    </rPh>
    <phoneticPr fontId="3"/>
  </si>
  <si>
    <t>厚さ測定器具</t>
    <rPh sb="0" eb="1">
      <t>アツ</t>
    </rPh>
    <rPh sb="2" eb="4">
      <t>ソクテイ</t>
    </rPh>
    <rPh sb="4" eb="6">
      <t>キグ</t>
    </rPh>
    <phoneticPr fontId="3"/>
  </si>
  <si>
    <t>遮光ネット</t>
    <rPh sb="0" eb="2">
      <t>シャコウ</t>
    </rPh>
    <phoneticPr fontId="3"/>
  </si>
  <si>
    <t>ドライミスト発生器具</t>
    <rPh sb="6" eb="8">
      <t>ハッセイ</t>
    </rPh>
    <rPh sb="8" eb="10">
      <t>キグ</t>
    </rPh>
    <phoneticPr fontId="3"/>
  </si>
  <si>
    <t>作業場用大型扇風機</t>
  </si>
  <si>
    <t>送風機</t>
    <phoneticPr fontId="3"/>
  </si>
  <si>
    <t>エアコン</t>
    <phoneticPr fontId="3"/>
  </si>
  <si>
    <t>給水器</t>
    <phoneticPr fontId="3"/>
  </si>
  <si>
    <t>シャワー室</t>
    <phoneticPr fontId="3"/>
  </si>
  <si>
    <t>冷蔵庫、製氷機、自販機</t>
    <phoneticPr fontId="3"/>
  </si>
  <si>
    <t>日よけテント</t>
    <phoneticPr fontId="3"/>
  </si>
  <si>
    <t>簡易休憩所</t>
    <phoneticPr fontId="3"/>
  </si>
  <si>
    <t>クーラーボックス</t>
    <phoneticPr fontId="3"/>
  </si>
  <si>
    <t>熱中飴・タブレット</t>
    <phoneticPr fontId="3"/>
  </si>
  <si>
    <t>経口保水液</t>
    <phoneticPr fontId="3"/>
  </si>
  <si>
    <t>熱中症対策キット</t>
    <phoneticPr fontId="3"/>
  </si>
  <si>
    <t>ヘルメット取付ソーラー充電式ファン</t>
    <phoneticPr fontId="3"/>
  </si>
  <si>
    <t>クーリングベルト</t>
    <phoneticPr fontId="3"/>
  </si>
  <si>
    <t>遮光チョッキ</t>
    <phoneticPr fontId="3"/>
  </si>
  <si>
    <t>速乾性及び通気性の良い安全チョッキ</t>
    <phoneticPr fontId="3"/>
  </si>
  <si>
    <t>空調服</t>
    <phoneticPr fontId="3"/>
  </si>
  <si>
    <t>休息車</t>
    <rPh sb="0" eb="2">
      <t>キュウソク</t>
    </rPh>
    <rPh sb="2" eb="3">
      <t>クルマ</t>
    </rPh>
    <phoneticPr fontId="3"/>
  </si>
  <si>
    <t>項　　目
※記載されている内容以外の熱中症対策があれば、
　空欄に記載して下さい。</t>
    <rPh sb="0" eb="1">
      <t>コウ</t>
    </rPh>
    <rPh sb="3" eb="4">
      <t>メ</t>
    </rPh>
    <rPh sb="6" eb="8">
      <t>キサイ</t>
    </rPh>
    <rPh sb="13" eb="15">
      <t>ナイヨウ</t>
    </rPh>
    <rPh sb="15" eb="17">
      <t>イガイ</t>
    </rPh>
    <rPh sb="18" eb="20">
      <t>ネッチュウ</t>
    </rPh>
    <rPh sb="20" eb="21">
      <t>ショウ</t>
    </rPh>
    <rPh sb="21" eb="23">
      <t>タイサク</t>
    </rPh>
    <rPh sb="30" eb="32">
      <t>クウラン</t>
    </rPh>
    <rPh sb="33" eb="35">
      <t>キサイ</t>
    </rPh>
    <rPh sb="37" eb="38">
      <t>クダ</t>
    </rPh>
    <phoneticPr fontId="3"/>
  </si>
  <si>
    <t>※うち、型枠及び足場等仮設資材の処分費用（建設副産物）</t>
    <phoneticPr fontId="3"/>
  </si>
  <si>
    <t>※うち、セメント袋、通常の土のう袋、梱包材、資機材等の空袋、空缶等の処分費用
（個別の処分費用が把握できる場合）</t>
    <rPh sb="40" eb="42">
      <t>コベツ</t>
    </rPh>
    <rPh sb="43" eb="45">
      <t>ショブン</t>
    </rPh>
    <rPh sb="45" eb="47">
      <t>ヒヨウ</t>
    </rPh>
    <rPh sb="48" eb="50">
      <t>ハアク</t>
    </rPh>
    <rPh sb="53" eb="55">
      <t>バアイ</t>
    </rPh>
    <phoneticPr fontId="3"/>
  </si>
  <si>
    <t>01コンクリート</t>
  </si>
  <si>
    <t>01コンクリート_材料</t>
  </si>
  <si>
    <t>02道路工(1)路体・路床盛土工</t>
  </si>
  <si>
    <t>01コンクリート_施工</t>
  </si>
  <si>
    <t>03道路工(2)下層路盤工</t>
  </si>
  <si>
    <t>02道路工(1)路体・路床盛土工_材料</t>
  </si>
  <si>
    <t>04道路工(3)粒度調整路盤工（上層路盤工）</t>
  </si>
  <si>
    <t>02道路工(1)路体・路床盛土工_施工</t>
  </si>
  <si>
    <t>05道路工(4)セメント・石灰安定処理工</t>
  </si>
  <si>
    <t>03道路工(2)下層路盤工_材料</t>
  </si>
  <si>
    <t>06水路工（インバート下の盛土）（1）盛土</t>
  </si>
  <si>
    <t>03道路工(2)下層路盤工_施工</t>
  </si>
  <si>
    <t>07水路工（管水路）(1)基礎（砂基礎等）</t>
  </si>
  <si>
    <t>遠心力鉄筋コンクリート杭</t>
  </si>
  <si>
    <t>04道路工(3)粒度調整路盤工（上層路盤工）_材料</t>
  </si>
  <si>
    <t>08堤防工(1)盛土</t>
  </si>
  <si>
    <t>プレテンション方式遠心力高強度プレストレストコンクリート杭（ＰＨＣ杭）</t>
  </si>
  <si>
    <t>04道路工(3)粒度調整路盤工（上層路盤工）_施工</t>
  </si>
  <si>
    <t>09捨石材・基礎割栗石材</t>
  </si>
  <si>
    <t>05道路工(4)セメント・石灰安定処理工_材料</t>
  </si>
  <si>
    <t>細骨材の塩化物イオン含有量試験（細骨材に海砂を使用する場合）</t>
  </si>
  <si>
    <t>10アスファルト</t>
  </si>
  <si>
    <t>05道路工(4)セメント・石灰安定処理工_施工</t>
  </si>
  <si>
    <t>11コンクリート二次製品関係</t>
  </si>
  <si>
    <t>鉄筋コンクリート組立土止め</t>
  </si>
  <si>
    <t>06水路工（インバート下の盛土）（1）盛土_材料</t>
  </si>
  <si>
    <t>12鋼材関係</t>
  </si>
  <si>
    <t>06水路工（インバート下の盛土）（1）盛土_施工</t>
  </si>
  <si>
    <t>13ダクタイル鋳鉄管</t>
  </si>
  <si>
    <t>07水路工（管水路）(1)基礎（砂基礎等）_材料</t>
  </si>
  <si>
    <t>14硬質ポリ塩化ビニル管</t>
  </si>
  <si>
    <t>07水路工（管水路）(1)基礎（砂基礎等）_施工</t>
  </si>
  <si>
    <t>15強化プラスチック複合管</t>
  </si>
  <si>
    <t>コンクリート境界ブロック（地先境界及び歩車道境界）</t>
  </si>
  <si>
    <t>08堤防工(1)盛土_材料</t>
  </si>
  <si>
    <t>16鋼管</t>
  </si>
  <si>
    <t>08堤防工(1)盛土_施工</t>
  </si>
  <si>
    <t>17上記以外（具体的な内容を「試験項目」に入力して下さい）</t>
    <rPh sb="2" eb="4">
      <t>ジョウキ</t>
    </rPh>
    <rPh sb="4" eb="6">
      <t>イガイ</t>
    </rPh>
    <rPh sb="7" eb="10">
      <t>グタイテキ</t>
    </rPh>
    <rPh sb="11" eb="13">
      <t>ナイヨウ</t>
    </rPh>
    <rPh sb="15" eb="17">
      <t>シケン</t>
    </rPh>
    <rPh sb="17" eb="19">
      <t>コウモク</t>
    </rPh>
    <rPh sb="21" eb="23">
      <t>ニュウリョク</t>
    </rPh>
    <rPh sb="25" eb="26">
      <t>クダ</t>
    </rPh>
    <phoneticPr fontId="3"/>
  </si>
  <si>
    <t>09捨石材・基礎割栗石材_材料</t>
  </si>
  <si>
    <t>10アスファルト_材料</t>
  </si>
  <si>
    <t>10アスファルト_プラント</t>
  </si>
  <si>
    <t>鋼管杭</t>
  </si>
  <si>
    <t>10アスファルト_舗設現場</t>
  </si>
  <si>
    <t>Ｈ形鋼杭</t>
  </si>
  <si>
    <t>11コンクリート二次製品関係_無筋コンクリート管及び鉄筋コンクリート管</t>
  </si>
  <si>
    <t>熱間圧延鋼矢板</t>
  </si>
  <si>
    <t>11コンクリート二次製品関係_遠心力鉄筋コンクリート管（ヒューム管）</t>
  </si>
  <si>
    <t>11コンクリート二次製品関係_遠心力鉄筋コンクリート杭</t>
  </si>
  <si>
    <t>11コンクリート二次製品関係_プレテンション方式遠心力高強度プレストレストコンクリート杭（ＰＨＣ杭）</t>
  </si>
  <si>
    <t>11コンクリート二次製品関係_コンクリート矢板</t>
  </si>
  <si>
    <t>11コンクリート二次製品関係_鉄筋コンクリートフリューム及び鉄筋コンクリートベンチフリューム</t>
  </si>
  <si>
    <t>11コンクリート二次製品関係_鉄筋コンクリート組立土止め</t>
  </si>
  <si>
    <t>ダクタイル鋳鉄直管・ダクタイル鋳鉄異形管・ダクタイル鋳鉄管継手・（農業用水用）</t>
  </si>
  <si>
    <t>11コンクリート二次製品関係_鉄筋コンクリートＵ形（Ｕ字溝）</t>
  </si>
  <si>
    <t>11コンクリート二次製品関係_道路用鉄筋コンクリート側溝</t>
  </si>
  <si>
    <t>水道用硬質ポリ塩化ビニル管</t>
  </si>
  <si>
    <t>11コンクリート二次製品関係_舗装用コンクリート平板</t>
  </si>
  <si>
    <t>11コンクリート二次製品関係_コンクリート境界ブロック（地先境界及び歩車道境界）</t>
  </si>
  <si>
    <t>水輸送用塗覆装鋼管</t>
  </si>
  <si>
    <t>11コンクリート二次製品関係_コンクリートＬ形及び鉄筋コンクリートＬ形</t>
  </si>
  <si>
    <t>配管用炭素鋼鋼管</t>
  </si>
  <si>
    <t>11コンクリート二次製品関係_組合せ暗渠ブロック</t>
  </si>
  <si>
    <t>圧力配管用炭素鋼鋼管</t>
  </si>
  <si>
    <t>11コンクリート二次製品関係_コンクリート積みブロック</t>
  </si>
  <si>
    <t>配管用アーク溶接炭素鋼鋼管</t>
  </si>
  <si>
    <t>11コンクリート二次製品関係_建築用コンクリートブロック</t>
  </si>
  <si>
    <t>水輸送用塗覆装鋼管の異形管</t>
  </si>
  <si>
    <t>12鋼材関係_鋼管杭</t>
  </si>
  <si>
    <t>農業用プラスチック被覆鋼管</t>
  </si>
  <si>
    <t>12鋼材関係_Ｈ形鋼杭</t>
  </si>
  <si>
    <t>12鋼材関係_熱間圧延鋼矢板</t>
  </si>
  <si>
    <t>12鋼材関係_一般構造用圧延鋼材</t>
  </si>
  <si>
    <t>12鋼材関係_再生鋼材</t>
  </si>
  <si>
    <t>12鋼材関係_鉄筋コンクリート用棒鋼</t>
  </si>
  <si>
    <t>13ダクタイル鋳鉄管_ダクタイル鋳鉄管</t>
  </si>
  <si>
    <t>13ダクタイル鋳鉄管_ダクタイル鋳鉄異形管</t>
  </si>
  <si>
    <t>13ダクタイル鋳鉄管_ダクタイル鋳鉄直管・ダクタイル鋳鉄異形管・ダクタイル鋳鉄管継手・（農業用水用）</t>
  </si>
  <si>
    <t>14硬質ポリ塩化ビニル管_硬質ポリ塩化ビニル管</t>
  </si>
  <si>
    <t>14硬質ポリ塩化ビニル管_水道用硬質ポリ塩化ビニル管</t>
  </si>
  <si>
    <t>15強化プラスチック複合管_強化プラスチック複合管</t>
  </si>
  <si>
    <t>16鋼管_水輸送用塗覆装鋼管</t>
  </si>
  <si>
    <t>骨材のふるい分け試験(2.36㎜ふるい)</t>
  </si>
  <si>
    <t>16鋼管_配管用炭素鋼鋼管</t>
  </si>
  <si>
    <t>骨材のふるい分け試験(75μmふるい)</t>
  </si>
  <si>
    <t>16鋼管_圧力配管用炭素鋼鋼管</t>
  </si>
  <si>
    <t>16鋼管_配管用アーク溶接炭素鋼鋼管</t>
  </si>
  <si>
    <t>16鋼管_水輸送用塗覆装鋼管の異形管</t>
  </si>
  <si>
    <t>16鋼管_農業用プラスチック被覆鋼管</t>
  </si>
  <si>
    <t>安定処理混合物の一軸圧縮試験</t>
  </si>
  <si>
    <t>セメント及び石灰の定量試験</t>
  </si>
  <si>
    <t>製鋼スラグの密度及び吸水率試験</t>
  </si>
  <si>
    <t>JIS A 5371・JIS A 5372</t>
  </si>
  <si>
    <t>JIS A 5372・JIS A 5373</t>
  </si>
  <si>
    <t>JIS G 3443-2</t>
  </si>
  <si>
    <t>WSP A-101</t>
  </si>
  <si>
    <t>　⑩</t>
    <phoneticPr fontId="41"/>
  </si>
  <si>
    <t>令和2年度</t>
    <rPh sb="0" eb="2">
      <t>レイワ</t>
    </rPh>
    <rPh sb="3" eb="5">
      <t>ネンド</t>
    </rPh>
    <phoneticPr fontId="3"/>
  </si>
  <si>
    <t>Ver20.01</t>
    <phoneticPr fontId="3"/>
  </si>
  <si>
    <t>３．本調査票は、令和2年度積算基準に準じております。</t>
    <rPh sb="2" eb="5">
      <t>ホンチョウサ</t>
    </rPh>
    <rPh sb="5" eb="6">
      <t>ヒョウ</t>
    </rPh>
    <rPh sb="8" eb="10">
      <t>レイワ</t>
    </rPh>
    <rPh sb="11" eb="13">
      <t>ネンド</t>
    </rPh>
    <rPh sb="13" eb="15">
      <t>セキサン</t>
    </rPh>
    <rPh sb="15" eb="17">
      <t>キジュン</t>
    </rPh>
    <rPh sb="18" eb="19">
      <t>ジュン</t>
    </rPh>
    <phoneticPr fontId="104"/>
  </si>
  <si>
    <t>　　令和元年度（平成31年度）以前に受注した工事は、適宜名称の読み替え等を行い、入力して下さい。</t>
    <rPh sb="2" eb="4">
      <t>レイワ</t>
    </rPh>
    <rPh sb="4" eb="6">
      <t>ガンネン</t>
    </rPh>
    <rPh sb="6" eb="7">
      <t>ド</t>
    </rPh>
    <rPh sb="8" eb="10">
      <t>ヘイセイ</t>
    </rPh>
    <rPh sb="12" eb="14">
      <t>ネンド</t>
    </rPh>
    <rPh sb="15" eb="17">
      <t>イゼン</t>
    </rPh>
    <rPh sb="18" eb="20">
      <t>ジュチュウ</t>
    </rPh>
    <rPh sb="22" eb="24">
      <t>コウジ</t>
    </rPh>
    <rPh sb="26" eb="28">
      <t>テキギ</t>
    </rPh>
    <rPh sb="28" eb="30">
      <t>メイショウ</t>
    </rPh>
    <rPh sb="31" eb="32">
      <t>ヨ</t>
    </rPh>
    <rPh sb="33" eb="34">
      <t>カ</t>
    </rPh>
    <rPh sb="35" eb="36">
      <t>トウ</t>
    </rPh>
    <rPh sb="37" eb="38">
      <t>オコナ</t>
    </rPh>
    <rPh sb="40" eb="42">
      <t>ニュウリョク</t>
    </rPh>
    <rPh sb="44" eb="45">
      <t>クダ</t>
    </rPh>
    <phoneticPr fontId="104"/>
  </si>
  <si>
    <t>年</t>
    <rPh sb="0" eb="1">
      <t>ネン</t>
    </rPh>
    <phoneticPr fontId="3"/>
  </si>
  <si>
    <t>令和3</t>
    <rPh sb="0" eb="2">
      <t>レイワ</t>
    </rPh>
    <phoneticPr fontId="3"/>
  </si>
  <si>
    <t>令和3年</t>
    <rPh sb="0" eb="2">
      <t>レイワ</t>
    </rPh>
    <rPh sb="3" eb="4">
      <t>ネン</t>
    </rPh>
    <phoneticPr fontId="3"/>
  </si>
  <si>
    <t>令和2</t>
    <rPh sb="0" eb="2">
      <t>レイワ</t>
    </rPh>
    <phoneticPr fontId="3"/>
  </si>
  <si>
    <t>令和2年</t>
    <rPh sb="0" eb="2">
      <t>レイワ</t>
    </rPh>
    <rPh sb="3" eb="4">
      <t>ネン</t>
    </rPh>
    <phoneticPr fontId="3"/>
  </si>
  <si>
    <t>令和元</t>
    <rPh sb="0" eb="2">
      <t>レイワ</t>
    </rPh>
    <phoneticPr fontId="3"/>
  </si>
  <si>
    <t>平成31年</t>
    <rPh sb="0" eb="2">
      <t>ヘイセイ</t>
    </rPh>
    <rPh sb="4" eb="5">
      <t>ネン</t>
    </rPh>
    <phoneticPr fontId="3"/>
  </si>
  <si>
    <t>平成31</t>
    <rPh sb="0" eb="2">
      <t>ヘイセイ</t>
    </rPh>
    <phoneticPr fontId="3"/>
  </si>
  <si>
    <t>令和元年</t>
    <rPh sb="0" eb="2">
      <t>レイワ</t>
    </rPh>
    <rPh sb="2" eb="3">
      <t>ガン</t>
    </rPh>
    <rPh sb="3" eb="4">
      <t>ネン</t>
    </rPh>
    <phoneticPr fontId="3"/>
  </si>
  <si>
    <t>平成30</t>
    <rPh sb="0" eb="2">
      <t>ヘイセイ</t>
    </rPh>
    <phoneticPr fontId="3"/>
  </si>
  <si>
    <t>平成30年</t>
    <rPh sb="0" eb="2">
      <t>ヘイセイ</t>
    </rPh>
    <rPh sb="4" eb="5">
      <t>ネン</t>
    </rPh>
    <phoneticPr fontId="3"/>
  </si>
  <si>
    <t>平成29</t>
    <rPh sb="0" eb="2">
      <t>ヘイセイ</t>
    </rPh>
    <phoneticPr fontId="3"/>
  </si>
  <si>
    <t>平成29年</t>
    <rPh sb="0" eb="2">
      <t>ヘイセイ</t>
    </rPh>
    <rPh sb="4" eb="5">
      <t>ネン</t>
    </rPh>
    <phoneticPr fontId="3"/>
  </si>
  <si>
    <t>平成28</t>
    <rPh sb="0" eb="2">
      <t>ヘイセイ</t>
    </rPh>
    <phoneticPr fontId="3"/>
  </si>
  <si>
    <t>平成28年</t>
    <rPh sb="0" eb="2">
      <t>ヘイセイ</t>
    </rPh>
    <rPh sb="4" eb="5">
      <t>ネン</t>
    </rPh>
    <phoneticPr fontId="3"/>
  </si>
  <si>
    <t>平成27</t>
    <rPh sb="0" eb="2">
      <t>ヘイセイ</t>
    </rPh>
    <phoneticPr fontId="3"/>
  </si>
  <si>
    <t>平成27年</t>
    <rPh sb="0" eb="2">
      <t>ヘイセイ</t>
    </rPh>
    <rPh sb="4" eb="5">
      <t>ネン</t>
    </rPh>
    <phoneticPr fontId="3"/>
  </si>
  <si>
    <t>平成26</t>
    <rPh sb="0" eb="2">
      <t>ヘイセイ</t>
    </rPh>
    <phoneticPr fontId="3"/>
  </si>
  <si>
    <t>平成26年</t>
    <rPh sb="0" eb="2">
      <t>ヘイセイ</t>
    </rPh>
    <rPh sb="4" eb="5">
      <t>ネン</t>
    </rPh>
    <phoneticPr fontId="3"/>
  </si>
  <si>
    <t>平成25</t>
    <rPh sb="0" eb="2">
      <t>ヘイセイ</t>
    </rPh>
    <phoneticPr fontId="3"/>
  </si>
  <si>
    <t>平成25年</t>
    <rPh sb="0" eb="2">
      <t>ヘイセイ</t>
    </rPh>
    <rPh sb="4" eb="5">
      <t>ネン</t>
    </rPh>
    <phoneticPr fontId="3"/>
  </si>
  <si>
    <t>和暦</t>
    <rPh sb="0" eb="2">
      <t>ワレキ</t>
    </rPh>
    <phoneticPr fontId="2"/>
  </si>
  <si>
    <t>現場に駐在し、施工管理、品質管理、元請会社との打合せ、現場労働者の管理（帳簿づけ）等に従事した現場管理従事者。</t>
    <rPh sb="0" eb="2">
      <t>ゲンバ</t>
    </rPh>
    <rPh sb="3" eb="5">
      <t>チュウザイ</t>
    </rPh>
    <rPh sb="9" eb="11">
      <t>カンリ</t>
    </rPh>
    <rPh sb="12" eb="14">
      <t>ヒンシツ</t>
    </rPh>
    <rPh sb="14" eb="16">
      <t>カンリ</t>
    </rPh>
    <rPh sb="36" eb="38">
      <t>チョウボ</t>
    </rPh>
    <rPh sb="41" eb="42">
      <t>トウ</t>
    </rPh>
    <rPh sb="43" eb="45">
      <t>ジュウジ</t>
    </rPh>
    <phoneticPr fontId="2"/>
  </si>
  <si>
    <t>※雇用保険料、健康保険料、厚生年金保険料は、法的に義務付けされている費用です。記載順序に沿って入力してください。</t>
    <rPh sb="1" eb="3">
      <t>コヨウ</t>
    </rPh>
    <rPh sb="3" eb="6">
      <t>ホケンリョウ</t>
    </rPh>
    <rPh sb="7" eb="9">
      <t>ケンコウ</t>
    </rPh>
    <rPh sb="9" eb="12">
      <t>ホケンリョウ</t>
    </rPh>
    <rPh sb="13" eb="15">
      <t>コウセイ</t>
    </rPh>
    <rPh sb="15" eb="17">
      <t>ネンキン</t>
    </rPh>
    <rPh sb="17" eb="20">
      <t>ホケンリョウ</t>
    </rPh>
    <rPh sb="22" eb="24">
      <t>ホウテキ</t>
    </rPh>
    <rPh sb="25" eb="28">
      <t>ギムヅ</t>
    </rPh>
    <rPh sb="34" eb="36">
      <t>ヒヨウ</t>
    </rPh>
    <rPh sb="39" eb="41">
      <t>キサイ</t>
    </rPh>
    <rPh sb="41" eb="43">
      <t>ジュンジョ</t>
    </rPh>
    <rPh sb="44" eb="45">
      <t>ソ</t>
    </rPh>
    <rPh sb="47" eb="49">
      <t>ニュウリョク</t>
    </rPh>
    <phoneticPr fontId="2"/>
  </si>
  <si>
    <t>※記載方法はマニュアルの該当ページ、又は本シートの記入セルに表示されるメモを確認してください。</t>
    <rPh sb="1" eb="3">
      <t>キサイ</t>
    </rPh>
    <rPh sb="3" eb="5">
      <t>ホウホウ</t>
    </rPh>
    <rPh sb="12" eb="14">
      <t>ガイトウ</t>
    </rPh>
    <rPh sb="18" eb="19">
      <t>マタ</t>
    </rPh>
    <rPh sb="20" eb="21">
      <t>ホン</t>
    </rPh>
    <rPh sb="25" eb="27">
      <t>キニュウ</t>
    </rPh>
    <rPh sb="30" eb="32">
      <t>ヒョウジ</t>
    </rPh>
    <rPh sb="38" eb="40">
      <t>カクニン</t>
    </rPh>
    <phoneticPr fontId="41"/>
  </si>
  <si>
    <t>記載順序</t>
    <rPh sb="0" eb="2">
      <t>キサイ</t>
    </rPh>
    <rPh sb="2" eb="4">
      <t>ジュンジョ</t>
    </rPh>
    <phoneticPr fontId="41"/>
  </si>
  <si>
    <t>①</t>
    <phoneticPr fontId="41"/>
  </si>
  <si>
    <t>②</t>
    <phoneticPr fontId="41"/>
  </si>
  <si>
    <t>①or④</t>
    <phoneticPr fontId="41"/>
  </si>
  <si>
    <t>③</t>
    <phoneticPr fontId="41"/>
  </si>
  <si>
    <t>④</t>
    <phoneticPr fontId="41"/>
  </si>
  <si>
    <t>(20200923修正)</t>
    <rPh sb="9" eb="11">
      <t>シュウセイ</t>
    </rPh>
    <phoneticPr fontId="3"/>
  </si>
  <si>
    <t>建設業</t>
    <rPh sb="0" eb="3">
      <t>ケンセツギョウ</t>
    </rPh>
    <phoneticPr fontId="41"/>
  </si>
  <si>
    <t>『6_工事費』シートの「技術管理費　Ａ品質管理費等」に入力されている金額</t>
    <rPh sb="12" eb="14">
      <t>ギジュツ</t>
    </rPh>
    <rPh sb="14" eb="16">
      <t>カンリ</t>
    </rPh>
    <rPh sb="16" eb="17">
      <t>ヒ</t>
    </rPh>
    <rPh sb="19" eb="21">
      <t>ヒンシツ</t>
    </rPh>
    <rPh sb="21" eb="23">
      <t>カンリ</t>
    </rPh>
    <rPh sb="23" eb="24">
      <t>ヒ</t>
    </rPh>
    <rPh sb="24" eb="25">
      <t>ナド</t>
    </rPh>
    <rPh sb="27" eb="29">
      <t>ニュウリョク</t>
    </rPh>
    <rPh sb="34" eb="36">
      <t>キンガク</t>
    </rPh>
    <phoneticPr fontId="3"/>
  </si>
  <si>
    <t>『6_工事費』シートの「技術管理費　B特殊な品質管理」に入力されている金額</t>
    <rPh sb="12" eb="14">
      <t>ギジュツ</t>
    </rPh>
    <rPh sb="14" eb="16">
      <t>カンリ</t>
    </rPh>
    <rPh sb="16" eb="17">
      <t>ヒ</t>
    </rPh>
    <rPh sb="19" eb="21">
      <t>トクシュ</t>
    </rPh>
    <rPh sb="22" eb="24">
      <t>ヒンシツ</t>
    </rPh>
    <rPh sb="24" eb="26">
      <t>カンリ</t>
    </rPh>
    <phoneticPr fontId="3"/>
  </si>
  <si>
    <t>『6_工事費』シートの「技術管理費　C現場条件等費用」に入力されている金額</t>
    <phoneticPr fontId="3"/>
  </si>
  <si>
    <t>『6_工事費』シートの「技術管理費　D各種調査等」に入力されている金額</t>
    <phoneticPr fontId="3"/>
  </si>
  <si>
    <t>『6_工事費』シートの「技術管理費　E各種台帳等」に入力されている金額</t>
    <phoneticPr fontId="3"/>
  </si>
  <si>
    <t>『6_工事費』シートの「技術管理費　Ｆ　ＩＣＴ建設機械」に入力されている金額</t>
    <rPh sb="23" eb="25">
      <t>ケンセツ</t>
    </rPh>
    <rPh sb="25" eb="27">
      <t>キカイ</t>
    </rPh>
    <phoneticPr fontId="3"/>
  </si>
  <si>
    <t>『6_工事費』シートの「技術管理費　Ｇその他」に入力されている金額</t>
    <phoneticPr fontId="41"/>
  </si>
  <si>
    <t>『6_工事費』シートの「準備費　Ａ準備・測量等」に入力されている金額</t>
    <rPh sb="12" eb="14">
      <t>ジュンビ</t>
    </rPh>
    <rPh sb="14" eb="15">
      <t>ヒ</t>
    </rPh>
    <phoneticPr fontId="3"/>
  </si>
  <si>
    <t>『6_工事費』シートの「準備費　Bその他」に入力されている金額</t>
    <rPh sb="3" eb="6">
      <t>コウジヒ</t>
    </rPh>
    <rPh sb="12" eb="14">
      <t>ジュンビ</t>
    </rPh>
    <rPh sb="14" eb="15">
      <t>ヒ</t>
    </rPh>
    <rPh sb="19" eb="20">
      <t>タ</t>
    </rPh>
    <phoneticPr fontId="3"/>
  </si>
  <si>
    <t>『6_工事費』シートの「現場環境改善費　A仮設備関係」に入力されている金額</t>
    <rPh sb="12" eb="14">
      <t>ゲンバ</t>
    </rPh>
    <rPh sb="14" eb="16">
      <t>カンキョウ</t>
    </rPh>
    <rPh sb="16" eb="18">
      <t>カイゼン</t>
    </rPh>
    <rPh sb="18" eb="19">
      <t>ヒ</t>
    </rPh>
    <rPh sb="21" eb="22">
      <t>カリ</t>
    </rPh>
    <rPh sb="22" eb="24">
      <t>セツビ</t>
    </rPh>
    <rPh sb="24" eb="26">
      <t>カンケイ</t>
    </rPh>
    <phoneticPr fontId="3"/>
  </si>
  <si>
    <t>『6_工事費』シートの「現場環境改善費　B営繕関係」に入力されている金額</t>
    <rPh sb="21" eb="23">
      <t>エイゼン</t>
    </rPh>
    <rPh sb="23" eb="25">
      <t>カンケイ</t>
    </rPh>
    <phoneticPr fontId="3"/>
  </si>
  <si>
    <t>『6_工事費』シートの「現場環境改善費　
C安全関係」に入力されている金額</t>
    <rPh sb="22" eb="24">
      <t>アンゼン</t>
    </rPh>
    <rPh sb="24" eb="26">
      <t>カンケイ</t>
    </rPh>
    <phoneticPr fontId="3"/>
  </si>
  <si>
    <t>『6_工事費』シートの「現場環境改善費　
D地域連携」に入力されている金額</t>
    <rPh sb="22" eb="24">
      <t>チイキ</t>
    </rPh>
    <rPh sb="24" eb="26">
      <t>レンケイ</t>
    </rPh>
    <phoneticPr fontId="3"/>
  </si>
  <si>
    <t>『6_工事費』シートの「現場環境改善費　
Eその他」に入力されている金額</t>
    <rPh sb="24" eb="25">
      <t>タ</t>
    </rPh>
    <phoneticPr fontId="3"/>
  </si>
  <si>
    <t>9)</t>
  </si>
  <si>
    <t>10)</t>
  </si>
  <si>
    <t>安全用品等の費用（フルハーネス型を除く安全帯のみの費用）</t>
  </si>
  <si>
    <t>11)</t>
  </si>
  <si>
    <t>安全委員会等に要する費用</t>
    <rPh sb="0" eb="2">
      <t>アンゼン</t>
    </rPh>
    <rPh sb="2" eb="5">
      <t>イインカイ</t>
    </rPh>
    <rPh sb="5" eb="6">
      <t>トウ</t>
    </rPh>
    <rPh sb="7" eb="8">
      <t>ヨウ</t>
    </rPh>
    <rPh sb="10" eb="12">
      <t>ヒヨウ</t>
    </rPh>
    <phoneticPr fontId="2"/>
  </si>
  <si>
    <t>12)</t>
  </si>
  <si>
    <t>架空線簡易ゲート設置費用</t>
    <rPh sb="8" eb="10">
      <t>セッチ</t>
    </rPh>
    <phoneticPr fontId="2"/>
  </si>
  <si>
    <t>13)</t>
    <phoneticPr fontId="3"/>
  </si>
  <si>
    <t>J</t>
  </si>
  <si>
    <t>K</t>
  </si>
  <si>
    <t>L</t>
  </si>
  <si>
    <t>M</t>
  </si>
  <si>
    <t>N</t>
  </si>
  <si>
    <t>O</t>
    <phoneticPr fontId="3"/>
  </si>
  <si>
    <t>NTT防護管設置費用</t>
    <phoneticPr fontId="2"/>
  </si>
  <si>
    <t>電力線防護管設置費用</t>
    <phoneticPr fontId="2"/>
  </si>
  <si>
    <t>道路管理者との協議により設置する安全施設（仮設信号機等）に係る費用</t>
    <phoneticPr fontId="2"/>
  </si>
  <si>
    <t>防護衣（防護ズボンまたはチャップス）</t>
    <phoneticPr fontId="2"/>
  </si>
  <si>
    <t>墜落制止用器具（フルハーネス）費用</t>
    <phoneticPr fontId="2"/>
  </si>
  <si>
    <t>ダム発破・監視費</t>
    <phoneticPr fontId="2"/>
  </si>
  <si>
    <t>塗料かき落とし作業における呼吸用保護具</t>
    <phoneticPr fontId="2"/>
  </si>
  <si>
    <t>切羽変位計測</t>
    <phoneticPr fontId="2"/>
  </si>
  <si>
    <t>現場事務所等、試験室の営繕（設置・撤去、維持・修繕）に要する費用</t>
    <rPh sb="0" eb="2">
      <t>ゲンバ</t>
    </rPh>
    <rPh sb="2" eb="4">
      <t>ジム</t>
    </rPh>
    <rPh sb="4" eb="6">
      <t>ショナド</t>
    </rPh>
    <rPh sb="7" eb="10">
      <t>シケンシツ</t>
    </rPh>
    <rPh sb="11" eb="13">
      <t>エイゼン</t>
    </rPh>
    <rPh sb="14" eb="16">
      <t>セッチ</t>
    </rPh>
    <rPh sb="17" eb="19">
      <t>テッキョ</t>
    </rPh>
    <rPh sb="20" eb="22">
      <t>イジ</t>
    </rPh>
    <rPh sb="23" eb="25">
      <t>シュウゼン</t>
    </rPh>
    <rPh sb="27" eb="28">
      <t>ヨウ</t>
    </rPh>
    <rPh sb="30" eb="32">
      <t>ヒヨウ</t>
    </rPh>
    <phoneticPr fontId="6"/>
  </si>
  <si>
    <t>労働者宿舎（営繕・撤去、維持・修繕）に要する費用</t>
    <rPh sb="0" eb="3">
      <t>ロウドウシャ</t>
    </rPh>
    <rPh sb="3" eb="5">
      <t>シュクシャ</t>
    </rPh>
    <rPh sb="6" eb="8">
      <t>エイゼン</t>
    </rPh>
    <rPh sb="9" eb="11">
      <t>テッキョ</t>
    </rPh>
    <rPh sb="12" eb="14">
      <t>イジ</t>
    </rPh>
    <rPh sb="15" eb="17">
      <t>シュウゼン</t>
    </rPh>
    <rPh sb="19" eb="20">
      <t>ヨウ</t>
    </rPh>
    <rPh sb="22" eb="24">
      <t>ヒヨウ</t>
    </rPh>
    <phoneticPr fontId="6"/>
  </si>
  <si>
    <t>3)</t>
  </si>
  <si>
    <t>倉庫及び材料保管場の営繕（営繕・撤去、維持・修繕）に要する費用</t>
  </si>
  <si>
    <t>リ</t>
    <phoneticPr fontId="1"/>
  </si>
  <si>
    <t>ヌ</t>
    <phoneticPr fontId="3"/>
  </si>
  <si>
    <t>新型コロナウイルス感染拡大防止対策費用</t>
  </si>
  <si>
    <t>レ</t>
  </si>
  <si>
    <t>新型コロナウイルス感染拡大防止対策費用</t>
    <rPh sb="0" eb="2">
      <t>シンガタ</t>
    </rPh>
    <rPh sb="9" eb="11">
      <t>カンセン</t>
    </rPh>
    <rPh sb="11" eb="13">
      <t>カクダイ</t>
    </rPh>
    <rPh sb="13" eb="15">
      <t>ボウシ</t>
    </rPh>
    <rPh sb="15" eb="17">
      <t>タイサク</t>
    </rPh>
    <rPh sb="17" eb="19">
      <t>ヒヨウ</t>
    </rPh>
    <phoneticPr fontId="2"/>
  </si>
  <si>
    <t>ソ</t>
    <phoneticPr fontId="3"/>
  </si>
  <si>
    <t>ＩＣＴ活用工事に係る設計金額等調査票</t>
    <rPh sb="3" eb="5">
      <t>カツヨウ</t>
    </rPh>
    <rPh sb="5" eb="7">
      <t>コウジ</t>
    </rPh>
    <rPh sb="8" eb="9">
      <t>カカ</t>
    </rPh>
    <rPh sb="10" eb="12">
      <t>セッケイ</t>
    </rPh>
    <rPh sb="12" eb="14">
      <t>キンガク</t>
    </rPh>
    <rPh sb="14" eb="15">
      <t>トウ</t>
    </rPh>
    <rPh sb="15" eb="18">
      <t>チョウサヒョウ</t>
    </rPh>
    <phoneticPr fontId="3"/>
  </si>
  <si>
    <t>※本シートは、ＩＣＴ活用工事を実施した場合のみご記入ください。</t>
    <rPh sb="1" eb="2">
      <t>ホン</t>
    </rPh>
    <rPh sb="10" eb="12">
      <t>カツヨウ</t>
    </rPh>
    <rPh sb="12" eb="14">
      <t>コウジ</t>
    </rPh>
    <rPh sb="15" eb="17">
      <t>ジッシ</t>
    </rPh>
    <rPh sb="19" eb="21">
      <t>バアイ</t>
    </rPh>
    <rPh sb="24" eb="26">
      <t>キニュウ</t>
    </rPh>
    <phoneticPr fontId="3"/>
  </si>
  <si>
    <t>　「6_工事費」シートで計上した内、ＩＣＴ活用に関して要した費用を全て本シートに記載して下さい。</t>
    <rPh sb="4" eb="7">
      <t>コウジヒ</t>
    </rPh>
    <rPh sb="12" eb="14">
      <t>ケイジョウ</t>
    </rPh>
    <rPh sb="16" eb="17">
      <t>ウチ</t>
    </rPh>
    <rPh sb="21" eb="23">
      <t>カツヨウ</t>
    </rPh>
    <rPh sb="24" eb="25">
      <t>カン</t>
    </rPh>
    <rPh sb="27" eb="28">
      <t>ヨウ</t>
    </rPh>
    <rPh sb="30" eb="32">
      <t>ヒヨウ</t>
    </rPh>
    <rPh sb="33" eb="34">
      <t>スベ</t>
    </rPh>
    <rPh sb="35" eb="36">
      <t>ホン</t>
    </rPh>
    <rPh sb="40" eb="42">
      <t>キサイ</t>
    </rPh>
    <rPh sb="44" eb="45">
      <t>クダ</t>
    </rPh>
    <phoneticPr fontId="3"/>
  </si>
  <si>
    <t>○実施したＩＣＴ活用工事の工種</t>
    <rPh sb="1" eb="3">
      <t>ジッシ</t>
    </rPh>
    <rPh sb="8" eb="10">
      <t>カツヨウ</t>
    </rPh>
    <rPh sb="10" eb="12">
      <t>コウジ</t>
    </rPh>
    <rPh sb="13" eb="15">
      <t>コウシュ</t>
    </rPh>
    <phoneticPr fontId="3"/>
  </si>
  <si>
    <t>○工事全体に占めるＩＣＴ活用工事の割合（直接工事費ベース）</t>
    <rPh sb="1" eb="3">
      <t>コウジ</t>
    </rPh>
    <rPh sb="3" eb="5">
      <t>ゼンタイ</t>
    </rPh>
    <rPh sb="6" eb="7">
      <t>シ</t>
    </rPh>
    <rPh sb="12" eb="14">
      <t>カツヨウ</t>
    </rPh>
    <rPh sb="14" eb="16">
      <t>コウジ</t>
    </rPh>
    <rPh sb="17" eb="19">
      <t>ワリアイ</t>
    </rPh>
    <rPh sb="20" eb="22">
      <t>チョクセツ</t>
    </rPh>
    <rPh sb="22" eb="25">
      <t>コウジヒ</t>
    </rPh>
    <phoneticPr fontId="3"/>
  </si>
  <si>
    <t>　技術管理費　Ｆ　ＩＣＴ建設機械に要した費用</t>
    <phoneticPr fontId="3"/>
  </si>
  <si>
    <t>①②④⑥⑦の合計値</t>
    <rPh sb="6" eb="9">
      <t>ゴウケイチ</t>
    </rPh>
    <phoneticPr fontId="3"/>
  </si>
  <si>
    <t>実施したICT活用技術</t>
    <rPh sb="0" eb="2">
      <t>ジッシ</t>
    </rPh>
    <rPh sb="7" eb="9">
      <t>カツヨウ</t>
    </rPh>
    <rPh sb="9" eb="11">
      <t>ギジュツ</t>
    </rPh>
    <phoneticPr fontId="8"/>
  </si>
  <si>
    <t>①－１　3次元起工測量</t>
    <rPh sb="5" eb="7">
      <t>ジゲン</t>
    </rPh>
    <rPh sb="7" eb="9">
      <t>キコウ</t>
    </rPh>
    <rPh sb="9" eb="11">
      <t>ソクリョウ</t>
    </rPh>
    <phoneticPr fontId="8"/>
  </si>
  <si>
    <t>使用機械</t>
    <rPh sb="0" eb="2">
      <t>シヨウ</t>
    </rPh>
    <rPh sb="2" eb="4">
      <t>キカイ</t>
    </rPh>
    <phoneticPr fontId="104"/>
  </si>
  <si>
    <t>※『6_工事費』シートの「技術管理費　Ｆ　ＩＣＴ建設機械」に計上したもの</t>
    <rPh sb="24" eb="26">
      <t>ケンセツ</t>
    </rPh>
    <rPh sb="26" eb="28">
      <t>キカイ</t>
    </rPh>
    <rPh sb="30" eb="32">
      <t>ケイジョウ</t>
    </rPh>
    <phoneticPr fontId="3"/>
  </si>
  <si>
    <t>その他の場合　使用機械を記入</t>
    <rPh sb="2" eb="3">
      <t>タ</t>
    </rPh>
    <rPh sb="4" eb="6">
      <t>バアイ</t>
    </rPh>
    <rPh sb="7" eb="9">
      <t>シヨウ</t>
    </rPh>
    <rPh sb="9" eb="11">
      <t>キカイ</t>
    </rPh>
    <rPh sb="12" eb="14">
      <t>キニュウ</t>
    </rPh>
    <phoneticPr fontId="121"/>
  </si>
  <si>
    <t>費用</t>
    <rPh sb="0" eb="2">
      <t>ヒヨウ</t>
    </rPh>
    <phoneticPr fontId="104"/>
  </si>
  <si>
    <t>千円</t>
    <rPh sb="0" eb="2">
      <t>センエン</t>
    </rPh>
    <phoneticPr fontId="121"/>
  </si>
  <si>
    <t>①－２　3次元起工測量（２回目）</t>
    <rPh sb="5" eb="7">
      <t>ジゲン</t>
    </rPh>
    <rPh sb="7" eb="9">
      <t>キコウ</t>
    </rPh>
    <rPh sb="9" eb="11">
      <t>ソクリョウ</t>
    </rPh>
    <rPh sb="13" eb="15">
      <t>カイメ</t>
    </rPh>
    <phoneticPr fontId="8"/>
  </si>
  <si>
    <t>①－３　3次元起工測量（３回目）</t>
    <rPh sb="5" eb="7">
      <t>ジゲン</t>
    </rPh>
    <rPh sb="7" eb="9">
      <t>キコウ</t>
    </rPh>
    <rPh sb="9" eb="11">
      <t>ソクリョウ</t>
    </rPh>
    <rPh sb="13" eb="15">
      <t>カイメ</t>
    </rPh>
    <phoneticPr fontId="8"/>
  </si>
  <si>
    <t>①－４　3次元起工測量（４回目）</t>
    <rPh sb="5" eb="7">
      <t>ジゲン</t>
    </rPh>
    <rPh sb="7" eb="9">
      <t>キコウ</t>
    </rPh>
    <rPh sb="9" eb="11">
      <t>ソクリョウ</t>
    </rPh>
    <rPh sb="13" eb="15">
      <t>カイメ</t>
    </rPh>
    <phoneticPr fontId="8"/>
  </si>
  <si>
    <t>①－５　3次元起工測量（５回目）</t>
    <rPh sb="5" eb="7">
      <t>ジゲン</t>
    </rPh>
    <rPh sb="7" eb="9">
      <t>キコウ</t>
    </rPh>
    <rPh sb="9" eb="11">
      <t>ソクリョウ</t>
    </rPh>
    <rPh sb="13" eb="15">
      <t>カイメ</t>
    </rPh>
    <phoneticPr fontId="8"/>
  </si>
  <si>
    <t>①　小計</t>
    <rPh sb="2" eb="4">
      <t>ショウケイ</t>
    </rPh>
    <phoneticPr fontId="8"/>
  </si>
  <si>
    <r>
      <t xml:space="preserve">②－１　3次元設計データ作成
</t>
    </r>
    <r>
      <rPr>
        <sz val="10"/>
        <color rgb="FFFF0000"/>
        <rFont val="ＭＳ Ｐゴシック"/>
        <family val="3"/>
        <charset val="128"/>
      </rPr>
      <t>※『6_工事費』シートの「技術管理費　Ｆ　ＩＣＴ建設機械」に計上したもの</t>
    </r>
    <rPh sb="5" eb="7">
      <t>ジゲン</t>
    </rPh>
    <rPh sb="7" eb="9">
      <t>セッケイ</t>
    </rPh>
    <rPh sb="12" eb="14">
      <t>サクセイ</t>
    </rPh>
    <phoneticPr fontId="8"/>
  </si>
  <si>
    <r>
      <t xml:space="preserve">②－２　３次元設計データ作成（２回目）
</t>
    </r>
    <r>
      <rPr>
        <sz val="10"/>
        <color rgb="FFFF0000"/>
        <rFont val="ＭＳ Ｐゴシック"/>
        <family val="3"/>
        <charset val="128"/>
      </rPr>
      <t>※『6_工事費』シートの「技術管理費　Ｆ　ＩＣＴ建設機械」に計上したもの</t>
    </r>
    <rPh sb="5" eb="7">
      <t>ジゲン</t>
    </rPh>
    <rPh sb="7" eb="9">
      <t>セッケイ</t>
    </rPh>
    <rPh sb="12" eb="14">
      <t>サクセイ</t>
    </rPh>
    <rPh sb="16" eb="18">
      <t>カイメ</t>
    </rPh>
    <phoneticPr fontId="121"/>
  </si>
  <si>
    <t>費用</t>
    <rPh sb="0" eb="2">
      <t>ヒヨウ</t>
    </rPh>
    <phoneticPr fontId="3"/>
  </si>
  <si>
    <r>
      <t xml:space="preserve">②－３　３次元設計データ作成（３回目）
</t>
    </r>
    <r>
      <rPr>
        <sz val="10"/>
        <color rgb="FFFF0000"/>
        <rFont val="ＭＳ Ｐゴシック"/>
        <family val="3"/>
        <charset val="128"/>
      </rPr>
      <t>※『6_工事費』シートの「技術管理費　Ｆ　ＩＣＴ建設機械」に計上したもの</t>
    </r>
    <rPh sb="5" eb="7">
      <t>ジゲン</t>
    </rPh>
    <rPh sb="7" eb="9">
      <t>セッケイ</t>
    </rPh>
    <rPh sb="12" eb="14">
      <t>サクセイ</t>
    </rPh>
    <rPh sb="16" eb="18">
      <t>カイメ</t>
    </rPh>
    <phoneticPr fontId="121"/>
  </si>
  <si>
    <r>
      <t xml:space="preserve">②－４　３次元設計データ作成（４回目）
</t>
    </r>
    <r>
      <rPr>
        <sz val="10"/>
        <color rgb="FFFF0000"/>
        <rFont val="ＭＳ Ｐゴシック"/>
        <family val="3"/>
        <charset val="128"/>
      </rPr>
      <t>※『6_工事費』シートの「技術管理費　Ｆ　ＩＣＴ建設機械」に計上したもの</t>
    </r>
    <rPh sb="5" eb="7">
      <t>ジゲン</t>
    </rPh>
    <rPh sb="7" eb="9">
      <t>セッケイ</t>
    </rPh>
    <rPh sb="12" eb="14">
      <t>サクセイ</t>
    </rPh>
    <rPh sb="16" eb="18">
      <t>カイメ</t>
    </rPh>
    <phoneticPr fontId="121"/>
  </si>
  <si>
    <r>
      <t xml:space="preserve">②－５　３次元設計データ作成（５回目）
</t>
    </r>
    <r>
      <rPr>
        <sz val="10"/>
        <color rgb="FFFF0000"/>
        <rFont val="ＭＳ Ｐゴシック"/>
        <family val="3"/>
        <charset val="128"/>
      </rPr>
      <t>※『6_工事費』シートの「技術管理費　Ｆ　ＩＣＴ建設機械」に計上したもの</t>
    </r>
    <rPh sb="5" eb="7">
      <t>ジゲン</t>
    </rPh>
    <rPh sb="7" eb="9">
      <t>セッケイ</t>
    </rPh>
    <rPh sb="12" eb="14">
      <t>サクセイ</t>
    </rPh>
    <rPh sb="16" eb="18">
      <t>カイメ</t>
    </rPh>
    <phoneticPr fontId="121"/>
  </si>
  <si>
    <t>②　小計</t>
    <rPh sb="2" eb="4">
      <t>ショウケイ</t>
    </rPh>
    <phoneticPr fontId="3"/>
  </si>
  <si>
    <t>③－１　ICT建設機械による施工</t>
    <rPh sb="7" eb="9">
      <t>ケンセツ</t>
    </rPh>
    <rPh sb="9" eb="11">
      <t>キカイ</t>
    </rPh>
    <rPh sb="14" eb="16">
      <t>セコウ</t>
    </rPh>
    <phoneticPr fontId="8"/>
  </si>
  <si>
    <t>工種</t>
    <rPh sb="0" eb="2">
      <t>コウシュ</t>
    </rPh>
    <phoneticPr fontId="121"/>
  </si>
  <si>
    <t>※工種毎、使用機械毎に記入して下さい</t>
    <rPh sb="1" eb="3">
      <t>コウシュ</t>
    </rPh>
    <rPh sb="3" eb="4">
      <t>ゴト</t>
    </rPh>
    <rPh sb="5" eb="7">
      <t>シヨウ</t>
    </rPh>
    <rPh sb="7" eb="9">
      <t>キカイ</t>
    </rPh>
    <rPh sb="9" eb="10">
      <t>ゴト</t>
    </rPh>
    <rPh sb="11" eb="13">
      <t>キニュウ</t>
    </rPh>
    <rPh sb="15" eb="16">
      <t>クダ</t>
    </rPh>
    <phoneticPr fontId="121"/>
  </si>
  <si>
    <t>その他の場合　工種を記入</t>
    <rPh sb="2" eb="3">
      <t>タ</t>
    </rPh>
    <rPh sb="4" eb="6">
      <t>バアイ</t>
    </rPh>
    <rPh sb="7" eb="9">
      <t>コウシュ</t>
    </rPh>
    <rPh sb="10" eb="12">
      <t>キニュウ</t>
    </rPh>
    <phoneticPr fontId="121"/>
  </si>
  <si>
    <t>使用機械</t>
    <rPh sb="0" eb="2">
      <t>シヨウ</t>
    </rPh>
    <rPh sb="2" eb="4">
      <t>キカイ</t>
    </rPh>
    <phoneticPr fontId="121"/>
  </si>
  <si>
    <t>施工数量</t>
    <rPh sb="0" eb="2">
      <t>セコウ</t>
    </rPh>
    <rPh sb="2" eb="4">
      <t>スウリョウ</t>
    </rPh>
    <phoneticPr fontId="104"/>
  </si>
  <si>
    <t>m3</t>
    <phoneticPr fontId="3"/>
  </si>
  <si>
    <t>③－２　ICT建設機械による施工</t>
    <rPh sb="7" eb="9">
      <t>ケンセツ</t>
    </rPh>
    <rPh sb="9" eb="11">
      <t>キカイ</t>
    </rPh>
    <rPh sb="14" eb="16">
      <t>セコウ</t>
    </rPh>
    <phoneticPr fontId="8"/>
  </si>
  <si>
    <t>③－３　ICT建設機械による施工</t>
    <rPh sb="7" eb="9">
      <t>ケンセツ</t>
    </rPh>
    <rPh sb="9" eb="11">
      <t>キカイ</t>
    </rPh>
    <rPh sb="14" eb="16">
      <t>セコウ</t>
    </rPh>
    <phoneticPr fontId="8"/>
  </si>
  <si>
    <t>③－４　ICT建設機械による施工</t>
    <rPh sb="7" eb="9">
      <t>ケンセツ</t>
    </rPh>
    <rPh sb="9" eb="11">
      <t>キカイ</t>
    </rPh>
    <rPh sb="14" eb="16">
      <t>セコウ</t>
    </rPh>
    <phoneticPr fontId="8"/>
  </si>
  <si>
    <t>③－５　ICT建設機械による施工</t>
    <rPh sb="7" eb="9">
      <t>ケンセツ</t>
    </rPh>
    <rPh sb="9" eb="11">
      <t>キカイ</t>
    </rPh>
    <rPh sb="14" eb="16">
      <t>セコウ</t>
    </rPh>
    <phoneticPr fontId="8"/>
  </si>
  <si>
    <t>④－１　3次元出来形管理資料作成（河川浚渫）</t>
    <rPh sb="5" eb="7">
      <t>ジゲン</t>
    </rPh>
    <rPh sb="7" eb="9">
      <t>デキ</t>
    </rPh>
    <rPh sb="9" eb="10">
      <t>カタチ</t>
    </rPh>
    <rPh sb="10" eb="12">
      <t>カンリ</t>
    </rPh>
    <rPh sb="12" eb="14">
      <t>シリョウ</t>
    </rPh>
    <rPh sb="14" eb="16">
      <t>サクセイ</t>
    </rPh>
    <rPh sb="17" eb="19">
      <t>カセン</t>
    </rPh>
    <rPh sb="19" eb="21">
      <t>シュンセツ</t>
    </rPh>
    <phoneticPr fontId="5"/>
  </si>
  <si>
    <t>※『6_工事費』シートの「技術管理費　Ｆ　ＩＣＴ建設機械」に計上したもの</t>
  </si>
  <si>
    <t>④－２　3次元出来形管理資料作成（河川浚渫）（２回目）</t>
    <rPh sb="5" eb="7">
      <t>ジゲン</t>
    </rPh>
    <rPh sb="7" eb="9">
      <t>デキ</t>
    </rPh>
    <rPh sb="9" eb="10">
      <t>カタチ</t>
    </rPh>
    <rPh sb="10" eb="12">
      <t>カンリ</t>
    </rPh>
    <rPh sb="12" eb="14">
      <t>シリョウ</t>
    </rPh>
    <rPh sb="14" eb="16">
      <t>サクセイ</t>
    </rPh>
    <rPh sb="17" eb="19">
      <t>カセン</t>
    </rPh>
    <rPh sb="19" eb="21">
      <t>シュンセツ</t>
    </rPh>
    <rPh sb="24" eb="26">
      <t>カイメ</t>
    </rPh>
    <phoneticPr fontId="5"/>
  </si>
  <si>
    <t>④－３　3次元出来形管理資料作成（河川浚渫）（３回目）</t>
    <rPh sb="5" eb="7">
      <t>ジゲン</t>
    </rPh>
    <rPh sb="7" eb="9">
      <t>デキ</t>
    </rPh>
    <rPh sb="9" eb="10">
      <t>カタチ</t>
    </rPh>
    <rPh sb="10" eb="12">
      <t>カンリ</t>
    </rPh>
    <rPh sb="12" eb="14">
      <t>シリョウ</t>
    </rPh>
    <rPh sb="14" eb="16">
      <t>サクセイ</t>
    </rPh>
    <rPh sb="17" eb="19">
      <t>カセン</t>
    </rPh>
    <rPh sb="19" eb="21">
      <t>シュンセツ</t>
    </rPh>
    <rPh sb="24" eb="26">
      <t>カイメ</t>
    </rPh>
    <phoneticPr fontId="5"/>
  </si>
  <si>
    <t>④－４　3次元出来形管理資料作成（河川浚渫）（４回目）</t>
    <rPh sb="5" eb="7">
      <t>ジゲン</t>
    </rPh>
    <rPh sb="7" eb="9">
      <t>デキ</t>
    </rPh>
    <rPh sb="9" eb="10">
      <t>カタチ</t>
    </rPh>
    <rPh sb="10" eb="12">
      <t>カンリ</t>
    </rPh>
    <rPh sb="12" eb="14">
      <t>シリョウ</t>
    </rPh>
    <rPh sb="14" eb="16">
      <t>サクセイ</t>
    </rPh>
    <rPh sb="17" eb="19">
      <t>カセン</t>
    </rPh>
    <rPh sb="19" eb="21">
      <t>シュンセツ</t>
    </rPh>
    <rPh sb="24" eb="26">
      <t>カイメ</t>
    </rPh>
    <phoneticPr fontId="5"/>
  </si>
  <si>
    <t>④－５　3次元出来形管理資料作成（河川浚渫）（５回目）</t>
    <rPh sb="5" eb="7">
      <t>ジゲン</t>
    </rPh>
    <rPh sb="7" eb="9">
      <t>デキ</t>
    </rPh>
    <rPh sb="9" eb="10">
      <t>カタチ</t>
    </rPh>
    <rPh sb="10" eb="12">
      <t>カンリ</t>
    </rPh>
    <rPh sb="12" eb="14">
      <t>シリョウ</t>
    </rPh>
    <rPh sb="14" eb="16">
      <t>サクセイ</t>
    </rPh>
    <rPh sb="17" eb="19">
      <t>カセン</t>
    </rPh>
    <rPh sb="19" eb="21">
      <t>シュンセツ</t>
    </rPh>
    <rPh sb="24" eb="26">
      <t>カイメ</t>
    </rPh>
    <phoneticPr fontId="5"/>
  </si>
  <si>
    <t>④　小計</t>
    <rPh sb="2" eb="4">
      <t>ショウケイ</t>
    </rPh>
    <phoneticPr fontId="8"/>
  </si>
  <si>
    <t>⑤－１　3次元出来形管理資料作成</t>
    <rPh sb="5" eb="7">
      <t>ジゲン</t>
    </rPh>
    <rPh sb="7" eb="9">
      <t>デキ</t>
    </rPh>
    <rPh sb="9" eb="10">
      <t>カタチ</t>
    </rPh>
    <rPh sb="10" eb="12">
      <t>カンリ</t>
    </rPh>
    <rPh sb="12" eb="14">
      <t>シリョウ</t>
    </rPh>
    <rPh sb="14" eb="16">
      <t>サクセイ</t>
    </rPh>
    <phoneticPr fontId="8"/>
  </si>
  <si>
    <t>※『6_工事費』シートの「技術管理費　Ａ　品質管理等」に計上したもの</t>
    <rPh sb="21" eb="23">
      <t>ヒンシツ</t>
    </rPh>
    <rPh sb="23" eb="26">
      <t>カンリトウ</t>
    </rPh>
    <rPh sb="28" eb="30">
      <t>ケイジョウ</t>
    </rPh>
    <phoneticPr fontId="3"/>
  </si>
  <si>
    <t>⑤－２　3次元出来形管理資料作成（２回目）</t>
    <rPh sb="5" eb="7">
      <t>ジゲン</t>
    </rPh>
    <rPh sb="7" eb="9">
      <t>デキ</t>
    </rPh>
    <rPh sb="9" eb="10">
      <t>カタチ</t>
    </rPh>
    <rPh sb="10" eb="12">
      <t>カンリ</t>
    </rPh>
    <rPh sb="12" eb="14">
      <t>シリョウ</t>
    </rPh>
    <rPh sb="14" eb="16">
      <t>サクセイ</t>
    </rPh>
    <rPh sb="18" eb="20">
      <t>カイメ</t>
    </rPh>
    <phoneticPr fontId="8"/>
  </si>
  <si>
    <t>⑤－３　3次元出来形管理資料作成（３回目）</t>
    <rPh sb="5" eb="7">
      <t>ジゲン</t>
    </rPh>
    <rPh sb="7" eb="9">
      <t>デキ</t>
    </rPh>
    <rPh sb="9" eb="10">
      <t>カタチ</t>
    </rPh>
    <rPh sb="10" eb="12">
      <t>カンリ</t>
    </rPh>
    <rPh sb="12" eb="14">
      <t>シリョウ</t>
    </rPh>
    <rPh sb="14" eb="16">
      <t>サクセイ</t>
    </rPh>
    <rPh sb="18" eb="20">
      <t>カイメ</t>
    </rPh>
    <phoneticPr fontId="8"/>
  </si>
  <si>
    <t>⑤－４　3次元出来形管理資料作成（４回目）</t>
    <rPh sb="5" eb="7">
      <t>ジゲン</t>
    </rPh>
    <rPh sb="7" eb="9">
      <t>デキ</t>
    </rPh>
    <rPh sb="9" eb="10">
      <t>カタチ</t>
    </rPh>
    <rPh sb="10" eb="12">
      <t>カンリ</t>
    </rPh>
    <rPh sb="12" eb="14">
      <t>シリョウ</t>
    </rPh>
    <rPh sb="14" eb="16">
      <t>サクセイ</t>
    </rPh>
    <rPh sb="18" eb="20">
      <t>カイメ</t>
    </rPh>
    <phoneticPr fontId="8"/>
  </si>
  <si>
    <t>⑤－５　3次元出来形管理資料作成（５回目）</t>
    <rPh sb="5" eb="7">
      <t>ジゲン</t>
    </rPh>
    <rPh sb="7" eb="9">
      <t>デキ</t>
    </rPh>
    <rPh sb="9" eb="10">
      <t>カタチ</t>
    </rPh>
    <rPh sb="10" eb="12">
      <t>カンリ</t>
    </rPh>
    <rPh sb="12" eb="14">
      <t>シリョウ</t>
    </rPh>
    <rPh sb="14" eb="16">
      <t>サクセイ</t>
    </rPh>
    <rPh sb="18" eb="20">
      <t>カイメ</t>
    </rPh>
    <phoneticPr fontId="8"/>
  </si>
  <si>
    <t>⑤　小計</t>
    <rPh sb="2" eb="4">
      <t>ショウケイ</t>
    </rPh>
    <phoneticPr fontId="8"/>
  </si>
  <si>
    <t>その他、本工事のＩＣＴ活用工事実施に当たり要した費用
※「6_工事費」シートに計上した項目</t>
    <rPh sb="2" eb="3">
      <t>ホカ</t>
    </rPh>
    <rPh sb="4" eb="7">
      <t>ホンコウジ</t>
    </rPh>
    <rPh sb="11" eb="13">
      <t>カツヨウ</t>
    </rPh>
    <rPh sb="13" eb="15">
      <t>コウジ</t>
    </rPh>
    <rPh sb="15" eb="17">
      <t>ジッシ</t>
    </rPh>
    <rPh sb="18" eb="19">
      <t>ア</t>
    </rPh>
    <rPh sb="21" eb="22">
      <t>ヨウ</t>
    </rPh>
    <rPh sb="24" eb="26">
      <t>ヒヨウ</t>
    </rPh>
    <rPh sb="39" eb="41">
      <t>ケイジョウ</t>
    </rPh>
    <rPh sb="43" eb="45">
      <t>コウモク</t>
    </rPh>
    <phoneticPr fontId="121"/>
  </si>
  <si>
    <t>⑥－１　保守点検費</t>
    <rPh sb="4" eb="6">
      <t>ホシュ</t>
    </rPh>
    <rPh sb="6" eb="8">
      <t>テンケン</t>
    </rPh>
    <rPh sb="8" eb="9">
      <t>ヒ</t>
    </rPh>
    <phoneticPr fontId="121"/>
  </si>
  <si>
    <t>※工種毎に記入して下さい</t>
    <rPh sb="1" eb="3">
      <t>コウシュ</t>
    </rPh>
    <rPh sb="3" eb="4">
      <t>ゴト</t>
    </rPh>
    <rPh sb="5" eb="7">
      <t>キニュウ</t>
    </rPh>
    <rPh sb="9" eb="10">
      <t>クダ</t>
    </rPh>
    <phoneticPr fontId="121"/>
  </si>
  <si>
    <t>費用</t>
    <rPh sb="0" eb="2">
      <t>ヒヨウ</t>
    </rPh>
    <phoneticPr fontId="121"/>
  </si>
  <si>
    <t>⑥－２　保守点検費</t>
    <rPh sb="4" eb="6">
      <t>ホシュ</t>
    </rPh>
    <rPh sb="6" eb="8">
      <t>テンケン</t>
    </rPh>
    <rPh sb="8" eb="9">
      <t>ヒ</t>
    </rPh>
    <phoneticPr fontId="121"/>
  </si>
  <si>
    <t>⑥－３　保守点検費</t>
    <rPh sb="4" eb="6">
      <t>ホシュ</t>
    </rPh>
    <rPh sb="6" eb="8">
      <t>テンケン</t>
    </rPh>
    <rPh sb="8" eb="9">
      <t>ヒ</t>
    </rPh>
    <phoneticPr fontId="121"/>
  </si>
  <si>
    <t>⑥－４　保守点検費</t>
    <rPh sb="4" eb="6">
      <t>ホシュ</t>
    </rPh>
    <rPh sb="6" eb="8">
      <t>テンケン</t>
    </rPh>
    <rPh sb="8" eb="9">
      <t>ヒ</t>
    </rPh>
    <phoneticPr fontId="121"/>
  </si>
  <si>
    <t>⑥－５　保守点検費</t>
    <rPh sb="4" eb="6">
      <t>ホシュ</t>
    </rPh>
    <rPh sb="6" eb="8">
      <t>テンケン</t>
    </rPh>
    <rPh sb="8" eb="9">
      <t>ヒ</t>
    </rPh>
    <phoneticPr fontId="121"/>
  </si>
  <si>
    <t>⑥　小計</t>
    <rPh sb="2" eb="4">
      <t>ショウケイ</t>
    </rPh>
    <phoneticPr fontId="121"/>
  </si>
  <si>
    <t>⑦－１　システム初期費</t>
    <rPh sb="8" eb="10">
      <t>ショキ</t>
    </rPh>
    <rPh sb="10" eb="11">
      <t>ヒ</t>
    </rPh>
    <phoneticPr fontId="121"/>
  </si>
  <si>
    <t>※使用機械毎に記入して下さい</t>
    <rPh sb="1" eb="3">
      <t>シヨウ</t>
    </rPh>
    <rPh sb="3" eb="5">
      <t>キカイ</t>
    </rPh>
    <rPh sb="5" eb="6">
      <t>ゴト</t>
    </rPh>
    <rPh sb="7" eb="9">
      <t>キニュウ</t>
    </rPh>
    <rPh sb="11" eb="12">
      <t>クダ</t>
    </rPh>
    <phoneticPr fontId="121"/>
  </si>
  <si>
    <t>⑦－２　システム初期値</t>
    <rPh sb="8" eb="11">
      <t>ショキチ</t>
    </rPh>
    <phoneticPr fontId="121"/>
  </si>
  <si>
    <t>⑦－３　システム初期値</t>
    <rPh sb="8" eb="11">
      <t>ショキチ</t>
    </rPh>
    <phoneticPr fontId="121"/>
  </si>
  <si>
    <t>⑦－４　システム初期値</t>
    <rPh sb="8" eb="11">
      <t>ショキチ</t>
    </rPh>
    <phoneticPr fontId="121"/>
  </si>
  <si>
    <t>⑦－５　システム初期値</t>
    <rPh sb="8" eb="11">
      <t>ショキチ</t>
    </rPh>
    <phoneticPr fontId="121"/>
  </si>
  <si>
    <t>⑦　小計</t>
    <rPh sb="2" eb="4">
      <t>ショウケイ</t>
    </rPh>
    <phoneticPr fontId="121"/>
  </si>
  <si>
    <t>⑧－１　上記以外</t>
    <rPh sb="4" eb="6">
      <t>ジョウキ</t>
    </rPh>
    <rPh sb="6" eb="8">
      <t>イガイ</t>
    </rPh>
    <phoneticPr fontId="121"/>
  </si>
  <si>
    <t>項目・内容</t>
    <rPh sb="0" eb="2">
      <t>コウモク</t>
    </rPh>
    <rPh sb="3" eb="5">
      <t>ナイヨウ</t>
    </rPh>
    <phoneticPr fontId="121"/>
  </si>
  <si>
    <t>※『6_工事費』シートの「技術管理費　Gその他」に計上したもの</t>
    <rPh sb="22" eb="23">
      <t>タ</t>
    </rPh>
    <rPh sb="25" eb="27">
      <t>ケイジョウ</t>
    </rPh>
    <phoneticPr fontId="3"/>
  </si>
  <si>
    <t>⑧－２　上記以外</t>
    <rPh sb="4" eb="6">
      <t>ジョウキ</t>
    </rPh>
    <rPh sb="6" eb="8">
      <t>イガイ</t>
    </rPh>
    <phoneticPr fontId="121"/>
  </si>
  <si>
    <t>⑧－３　上記以外</t>
    <rPh sb="4" eb="6">
      <t>ジョウキ</t>
    </rPh>
    <rPh sb="6" eb="8">
      <t>イガイ</t>
    </rPh>
    <phoneticPr fontId="121"/>
  </si>
  <si>
    <t>⑧－４　上記以外</t>
    <rPh sb="4" eb="6">
      <t>ジョウキ</t>
    </rPh>
    <rPh sb="6" eb="8">
      <t>イガイ</t>
    </rPh>
    <phoneticPr fontId="121"/>
  </si>
  <si>
    <t>⑧－５　上記以外</t>
    <rPh sb="4" eb="6">
      <t>ジョウキ</t>
    </rPh>
    <rPh sb="6" eb="8">
      <t>イガイ</t>
    </rPh>
    <phoneticPr fontId="121"/>
  </si>
  <si>
    <t>⑧　小計</t>
    <rPh sb="2" eb="4">
      <t>ショウケイ</t>
    </rPh>
    <phoneticPr fontId="121"/>
  </si>
  <si>
    <t>⑨－１　上記以外</t>
    <rPh sb="4" eb="6">
      <t>ジョウキ</t>
    </rPh>
    <rPh sb="6" eb="8">
      <t>イガイ</t>
    </rPh>
    <phoneticPr fontId="121"/>
  </si>
  <si>
    <t>※『6_工事費』シートの「技術管理費　Ｆ　ＩＣＴ建設機械」「同　Gその他」以外に計上したもの</t>
    <rPh sb="30" eb="31">
      <t>オナ</t>
    </rPh>
    <rPh sb="37" eb="39">
      <t>イガイ</t>
    </rPh>
    <rPh sb="40" eb="42">
      <t>ケイジョウ</t>
    </rPh>
    <phoneticPr fontId="3"/>
  </si>
  <si>
    <t>計上した費目</t>
    <rPh sb="0" eb="2">
      <t>ケイジョウ</t>
    </rPh>
    <rPh sb="4" eb="6">
      <t>ヒモク</t>
    </rPh>
    <phoneticPr fontId="121"/>
  </si>
  <si>
    <t>⑨－２　上記以外</t>
    <rPh sb="4" eb="6">
      <t>ジョウキ</t>
    </rPh>
    <rPh sb="6" eb="8">
      <t>イガイ</t>
    </rPh>
    <phoneticPr fontId="121"/>
  </si>
  <si>
    <t>⑨－３　上記以外</t>
    <rPh sb="4" eb="6">
      <t>ジョウキ</t>
    </rPh>
    <rPh sb="6" eb="8">
      <t>イガイ</t>
    </rPh>
    <phoneticPr fontId="121"/>
  </si>
  <si>
    <t>⑨－４　上記以外</t>
    <rPh sb="4" eb="6">
      <t>ジョウキ</t>
    </rPh>
    <rPh sb="6" eb="8">
      <t>イガイ</t>
    </rPh>
    <phoneticPr fontId="121"/>
  </si>
  <si>
    <t>⑨－５　上記以外</t>
    <rPh sb="4" eb="6">
      <t>ジョウキ</t>
    </rPh>
    <rPh sb="6" eb="8">
      <t>イガイ</t>
    </rPh>
    <phoneticPr fontId="121"/>
  </si>
  <si>
    <t>⑨　小計</t>
    <rPh sb="2" eb="4">
      <t>ショウケイ</t>
    </rPh>
    <phoneticPr fontId="121"/>
  </si>
  <si>
    <t>快適トイレ設置に関する詳細調査票</t>
    <rPh sb="0" eb="2">
      <t>カイテキ</t>
    </rPh>
    <rPh sb="5" eb="7">
      <t>セッチ</t>
    </rPh>
    <rPh sb="8" eb="9">
      <t>カン</t>
    </rPh>
    <rPh sb="11" eb="13">
      <t>ショウサイ</t>
    </rPh>
    <rPh sb="13" eb="16">
      <t>チョウサヒョウ</t>
    </rPh>
    <phoneticPr fontId="3"/>
  </si>
  <si>
    <t>規格等</t>
    <rPh sb="0" eb="2">
      <t>キカク</t>
    </rPh>
    <rPh sb="2" eb="3">
      <t>トウ</t>
    </rPh>
    <phoneticPr fontId="121"/>
  </si>
  <si>
    <t>メーカー</t>
    <phoneticPr fontId="121"/>
  </si>
  <si>
    <t>製品名</t>
    <rPh sb="0" eb="3">
      <t>セイヒンメイ</t>
    </rPh>
    <phoneticPr fontId="121"/>
  </si>
  <si>
    <t>型番</t>
    <rPh sb="0" eb="2">
      <t>カタバン</t>
    </rPh>
    <phoneticPr fontId="121"/>
  </si>
  <si>
    <t>タイプ</t>
    <phoneticPr fontId="121"/>
  </si>
  <si>
    <t>男性用の基数</t>
    <rPh sb="0" eb="3">
      <t>ダンセイヨウ</t>
    </rPh>
    <rPh sb="4" eb="6">
      <t>キスウ</t>
    </rPh>
    <phoneticPr fontId="121"/>
  </si>
  <si>
    <t>基</t>
    <rPh sb="0" eb="1">
      <t>キ</t>
    </rPh>
    <phoneticPr fontId="121"/>
  </si>
  <si>
    <t>女性用の基数</t>
    <rPh sb="0" eb="3">
      <t>ジョセイヨウ</t>
    </rPh>
    <rPh sb="4" eb="6">
      <t>キスウ</t>
    </rPh>
    <phoneticPr fontId="121"/>
  </si>
  <si>
    <t>設置期間（自）</t>
    <rPh sb="0" eb="2">
      <t>セッチ</t>
    </rPh>
    <rPh sb="2" eb="4">
      <t>キカン</t>
    </rPh>
    <rPh sb="5" eb="6">
      <t>ジ</t>
    </rPh>
    <phoneticPr fontId="121"/>
  </si>
  <si>
    <t>年</t>
    <rPh sb="0" eb="1">
      <t>ネン</t>
    </rPh>
    <phoneticPr fontId="121"/>
  </si>
  <si>
    <t>月</t>
    <rPh sb="0" eb="1">
      <t>ツキ</t>
    </rPh>
    <phoneticPr fontId="121"/>
  </si>
  <si>
    <t>日</t>
    <rPh sb="0" eb="1">
      <t>ニチ</t>
    </rPh>
    <phoneticPr fontId="121"/>
  </si>
  <si>
    <t xml:space="preserve">   　〃　　（至）</t>
    <rPh sb="8" eb="9">
      <t>イタル</t>
    </rPh>
    <phoneticPr fontId="121"/>
  </si>
  <si>
    <t>「快適トイレに求める機能」(1)～(6)、「快適トイレとして活用するために備える付属品」(7)～(11)、「推奨する仕様、付属品」(12)～(17)に分割可能な場合</t>
    <rPh sb="54" eb="56">
      <t>スイショウ</t>
    </rPh>
    <rPh sb="58" eb="60">
      <t>シヨウ</t>
    </rPh>
    <rPh sb="61" eb="64">
      <t>フゾクヒン</t>
    </rPh>
    <rPh sb="75" eb="77">
      <t>ブンカツ</t>
    </rPh>
    <rPh sb="77" eb="79">
      <t>カノウ</t>
    </rPh>
    <rPh sb="80" eb="82">
      <t>バアイ</t>
    </rPh>
    <phoneticPr fontId="121"/>
  </si>
  <si>
    <t>左記の分割が不可能な場合</t>
    <rPh sb="0" eb="2">
      <t>サキ</t>
    </rPh>
    <rPh sb="3" eb="5">
      <t>ブンカツ</t>
    </rPh>
    <rPh sb="6" eb="9">
      <t>フカノウ</t>
    </rPh>
    <rPh sb="10" eb="12">
      <t>バアイ</t>
    </rPh>
    <phoneticPr fontId="121"/>
  </si>
  <si>
    <t>快適トイレに求める機能(1)～(6)</t>
    <rPh sb="0" eb="2">
      <t>カイテキ</t>
    </rPh>
    <rPh sb="6" eb="7">
      <t>モト</t>
    </rPh>
    <rPh sb="9" eb="11">
      <t>キノウ</t>
    </rPh>
    <phoneticPr fontId="121"/>
  </si>
  <si>
    <t>①</t>
    <phoneticPr fontId="121"/>
  </si>
  <si>
    <t>円／月・基</t>
    <rPh sb="0" eb="1">
      <t>エン</t>
    </rPh>
    <rPh sb="2" eb="3">
      <t>ツキ</t>
    </rPh>
    <rPh sb="4" eb="5">
      <t>モト</t>
    </rPh>
    <phoneticPr fontId="121"/>
  </si>
  <si>
    <r>
      <t xml:space="preserve">(1)～(17)
</t>
    </r>
    <r>
      <rPr>
        <sz val="9"/>
        <rFont val="ＭＳ Ｐゴシック"/>
        <family val="3"/>
        <charset val="128"/>
        <scheme val="minor"/>
      </rPr>
      <t>※月・基当たりの記載が出来ない場合は空欄とし、②のみ記載</t>
    </r>
    <phoneticPr fontId="121"/>
  </si>
  <si>
    <t>　　　　　　　　　　　　　〃　　　　　　　　　　　　　①×月数×基数</t>
    <rPh sb="29" eb="30">
      <t>ツキ</t>
    </rPh>
    <rPh sb="30" eb="31">
      <t>スウ</t>
    </rPh>
    <rPh sb="32" eb="34">
      <t>キスウ</t>
    </rPh>
    <phoneticPr fontId="121"/>
  </si>
  <si>
    <t>②</t>
    <phoneticPr fontId="121"/>
  </si>
  <si>
    <t>円</t>
    <rPh sb="0" eb="1">
      <t>エン</t>
    </rPh>
    <phoneticPr fontId="121"/>
  </si>
  <si>
    <t>　　　　　　　〃　　　　　①×月数×基数　又は　円／式</t>
    <rPh sb="15" eb="16">
      <t>ツキ</t>
    </rPh>
    <rPh sb="16" eb="17">
      <t>スウ</t>
    </rPh>
    <rPh sb="18" eb="20">
      <t>キスウ</t>
    </rPh>
    <rPh sb="21" eb="22">
      <t>マタ</t>
    </rPh>
    <rPh sb="24" eb="25">
      <t>エン</t>
    </rPh>
    <rPh sb="26" eb="27">
      <t>シキ</t>
    </rPh>
    <phoneticPr fontId="121"/>
  </si>
  <si>
    <r>
      <t xml:space="preserve">快適トイレとして活用するために備える付属品(7)～(11)
</t>
    </r>
    <r>
      <rPr>
        <sz val="9"/>
        <rFont val="ＭＳ Ｐゴシック"/>
        <family val="3"/>
        <charset val="128"/>
        <scheme val="minor"/>
      </rPr>
      <t>※月・基当たりの記載が出来ない場合は空欄とし、④のみ記載</t>
    </r>
    <rPh sb="0" eb="2">
      <t>カイテキ</t>
    </rPh>
    <rPh sb="8" eb="10">
      <t>カツヨウ</t>
    </rPh>
    <rPh sb="15" eb="16">
      <t>ソナ</t>
    </rPh>
    <rPh sb="18" eb="21">
      <t>フゾクヒン</t>
    </rPh>
    <rPh sb="48" eb="50">
      <t>クウラン</t>
    </rPh>
    <phoneticPr fontId="121"/>
  </si>
  <si>
    <t>③</t>
    <phoneticPr fontId="121"/>
  </si>
  <si>
    <t>(1)～(17)以外に要した費用</t>
    <rPh sb="8" eb="10">
      <t>イガイ</t>
    </rPh>
    <rPh sb="11" eb="12">
      <t>ヨウ</t>
    </rPh>
    <rPh sb="14" eb="16">
      <t>ヒヨウ</t>
    </rPh>
    <phoneticPr fontId="121"/>
  </si>
  <si>
    <t>円／式</t>
    <rPh sb="0" eb="1">
      <t>エン</t>
    </rPh>
    <rPh sb="2" eb="3">
      <t>シキ</t>
    </rPh>
    <phoneticPr fontId="121"/>
  </si>
  <si>
    <t>　　　　　　　　　〃　　　　　　　③×月数×基数　又は　円／式</t>
    <rPh sb="19" eb="20">
      <t>ツキ</t>
    </rPh>
    <rPh sb="20" eb="21">
      <t>スウ</t>
    </rPh>
    <rPh sb="22" eb="24">
      <t>キスウ</t>
    </rPh>
    <rPh sb="25" eb="26">
      <t>マタ</t>
    </rPh>
    <rPh sb="28" eb="29">
      <t>エン</t>
    </rPh>
    <rPh sb="30" eb="31">
      <t>シキ</t>
    </rPh>
    <phoneticPr fontId="121"/>
  </si>
  <si>
    <t>④</t>
    <phoneticPr fontId="121"/>
  </si>
  <si>
    <t>【1】</t>
    <phoneticPr fontId="3"/>
  </si>
  <si>
    <t>具体的名称：</t>
    <rPh sb="0" eb="3">
      <t>グタイテキ</t>
    </rPh>
    <rPh sb="3" eb="5">
      <t>メイショウ</t>
    </rPh>
    <phoneticPr fontId="121"/>
  </si>
  <si>
    <r>
      <t xml:space="preserve">推奨する仕様、付属品(12)～(17)
</t>
    </r>
    <r>
      <rPr>
        <sz val="9"/>
        <rFont val="ＭＳ Ｐゴシック"/>
        <family val="3"/>
        <charset val="128"/>
        <scheme val="minor"/>
      </rPr>
      <t>※月・基当たりの記載が出来ない場合は空欄とし、⑥のみ記載</t>
    </r>
    <rPh sb="0" eb="2">
      <t>スイショウ</t>
    </rPh>
    <rPh sb="4" eb="6">
      <t>シヨウ</t>
    </rPh>
    <rPh sb="7" eb="10">
      <t>フゾクヒン</t>
    </rPh>
    <phoneticPr fontId="121"/>
  </si>
  <si>
    <t>⑤</t>
    <phoneticPr fontId="121"/>
  </si>
  <si>
    <t>【2】</t>
  </si>
  <si>
    <t>　　　　　　　　　〃　　　　　　　⑤×月数×基数　又は　円／式</t>
    <rPh sb="19" eb="20">
      <t>ツキ</t>
    </rPh>
    <rPh sb="20" eb="21">
      <t>スウ</t>
    </rPh>
    <rPh sb="22" eb="24">
      <t>キスウ</t>
    </rPh>
    <rPh sb="25" eb="26">
      <t>マタ</t>
    </rPh>
    <rPh sb="28" eb="29">
      <t>エン</t>
    </rPh>
    <rPh sb="30" eb="31">
      <t>シキ</t>
    </rPh>
    <phoneticPr fontId="121"/>
  </si>
  <si>
    <t>⑥</t>
    <phoneticPr fontId="121"/>
  </si>
  <si>
    <t>【3】</t>
  </si>
  <si>
    <t>⑦</t>
    <phoneticPr fontId="121"/>
  </si>
  <si>
    <t>【4】</t>
  </si>
  <si>
    <t>【5】</t>
  </si>
  <si>
    <t>②③の合計</t>
    <rPh sb="3" eb="5">
      <t>ゴウケイ</t>
    </rPh>
    <phoneticPr fontId="121"/>
  </si>
  <si>
    <t>②④⑥⑦の合計</t>
    <rPh sb="5" eb="7">
      <t>ゴウケイ</t>
    </rPh>
    <phoneticPr fontId="121"/>
  </si>
  <si>
    <t>仕様（設置した場合に○を記入）</t>
    <rPh sb="0" eb="2">
      <t>シヨウ</t>
    </rPh>
    <rPh sb="3" eb="5">
      <t>セッチ</t>
    </rPh>
    <rPh sb="7" eb="9">
      <t>バアイ</t>
    </rPh>
    <rPh sb="12" eb="14">
      <t>キニュウ</t>
    </rPh>
    <phoneticPr fontId="121"/>
  </si>
  <si>
    <t>【快適トイレに求める機能】</t>
    <phoneticPr fontId="41"/>
  </si>
  <si>
    <t>（１）洋式便座</t>
  </si>
  <si>
    <t>（２）水洗機能（簡易水洗、し尿処理装置付き含む）</t>
  </si>
  <si>
    <t>（３）臭い逆流防止機能（フラッパー機能）</t>
  </si>
  <si>
    <t>（４）容易に開かない施錠機能（二重ロック等）</t>
    <phoneticPr fontId="121"/>
  </si>
  <si>
    <t>（５）照明設備（電源がなくても良いもの）</t>
  </si>
  <si>
    <t>（６）衣類掛け等のフック付、又は、荷物置き場設備機能（耐荷重５kg 以上）</t>
  </si>
  <si>
    <t>【快適トイレとして活用するために備える付属品】</t>
    <phoneticPr fontId="121"/>
  </si>
  <si>
    <t>（７）現場に男女がいる場合に男女別の明確な表示</t>
  </si>
  <si>
    <t>（８）入口の目隠しの設置（男女別トイレ間も含め入口が直接見えないような配置等）</t>
  </si>
  <si>
    <t>（９）サニタリーボックス（女性専用トイレに限る）</t>
  </si>
  <si>
    <t>（10）鏡付きの洗面台</t>
  </si>
  <si>
    <t>（11）便座除菌シート等の衛生用品</t>
  </si>
  <si>
    <t>【推奨する仕様、付属品】</t>
  </si>
  <si>
    <t>（12）室内寸法900×900mm 以上（半畳程度以上）</t>
  </si>
  <si>
    <t>（13）擬音装置</t>
  </si>
  <si>
    <t>（14）着替え台（フィッティングボード等）</t>
  </si>
  <si>
    <t>（15）フラッパー機能の多重化</t>
  </si>
  <si>
    <t>（16）窓など室内温度の調整が可能な設備</t>
  </si>
  <si>
    <t>（17）小物置き場等（トイレットペーパー予備置き場）</t>
  </si>
  <si>
    <t>新型コロナウイルスの感染拡大防止対策に係る費用調査</t>
    <rPh sb="0" eb="2">
      <t>シンガタ</t>
    </rPh>
    <rPh sb="10" eb="12">
      <t>カンセン</t>
    </rPh>
    <rPh sb="12" eb="14">
      <t>カクダイ</t>
    </rPh>
    <rPh sb="14" eb="16">
      <t>ボウシ</t>
    </rPh>
    <rPh sb="16" eb="18">
      <t>タイサク</t>
    </rPh>
    <rPh sb="19" eb="20">
      <t>カカワ</t>
    </rPh>
    <rPh sb="21" eb="23">
      <t>ヒヨウ</t>
    </rPh>
    <rPh sb="23" eb="25">
      <t>チョウサ</t>
    </rPh>
    <phoneticPr fontId="3"/>
  </si>
  <si>
    <t>①共通仮設費</t>
    <rPh sb="1" eb="3">
      <t>キョウツウ</t>
    </rPh>
    <rPh sb="3" eb="5">
      <t>カセツ</t>
    </rPh>
    <rPh sb="5" eb="6">
      <t>ヒ</t>
    </rPh>
    <phoneticPr fontId="3"/>
  </si>
  <si>
    <t>『6_工事費』シートの「新型コロナウイルス感染拡大防止対策費用」に入力されている金額</t>
    <rPh sb="12" eb="14">
      <t>シンガタ</t>
    </rPh>
    <rPh sb="21" eb="23">
      <t>カンセン</t>
    </rPh>
    <rPh sb="23" eb="25">
      <t>カクダイ</t>
    </rPh>
    <rPh sb="25" eb="27">
      <t>ボウシ</t>
    </rPh>
    <rPh sb="27" eb="29">
      <t>タイサク</t>
    </rPh>
    <rPh sb="29" eb="31">
      <t>ヒヨウ</t>
    </rPh>
    <phoneticPr fontId="3"/>
  </si>
  <si>
    <t>自社分</t>
    <rPh sb="0" eb="3">
      <t>ジシャブン</t>
    </rPh>
    <phoneticPr fontId="3"/>
  </si>
  <si>
    <t>【Ⅰ】
対策内容</t>
    <rPh sb="4" eb="6">
      <t>タイサク</t>
    </rPh>
    <rPh sb="6" eb="8">
      <t>ナイヨウ</t>
    </rPh>
    <phoneticPr fontId="3"/>
  </si>
  <si>
    <t>労働者宿舎における密集を避けるための、近隣宿泊施設の宿泊費・交通費</t>
    <rPh sb="0" eb="3">
      <t>ロウドウシャ</t>
    </rPh>
    <rPh sb="3" eb="5">
      <t>シュクシャ</t>
    </rPh>
    <rPh sb="9" eb="11">
      <t>ミッシュウ</t>
    </rPh>
    <rPh sb="12" eb="13">
      <t>サ</t>
    </rPh>
    <rPh sb="19" eb="21">
      <t>キンリン</t>
    </rPh>
    <rPh sb="21" eb="23">
      <t>シュクハク</t>
    </rPh>
    <rPh sb="23" eb="25">
      <t>シセツ</t>
    </rPh>
    <rPh sb="26" eb="29">
      <t>シュクハクヒ</t>
    </rPh>
    <rPh sb="30" eb="33">
      <t>コウツウヒ</t>
    </rPh>
    <phoneticPr fontId="3"/>
  </si>
  <si>
    <t>現場事務所や労働者宿舎等の拡張費用・借地料</t>
    <rPh sb="0" eb="2">
      <t>ゲンバ</t>
    </rPh>
    <rPh sb="2" eb="4">
      <t>ジム</t>
    </rPh>
    <rPh sb="4" eb="5">
      <t>ショ</t>
    </rPh>
    <rPh sb="6" eb="9">
      <t>ロウドウシャ</t>
    </rPh>
    <rPh sb="9" eb="11">
      <t>シュクシャ</t>
    </rPh>
    <rPh sb="11" eb="12">
      <t>トウ</t>
    </rPh>
    <rPh sb="13" eb="15">
      <t>カクチョウ</t>
    </rPh>
    <rPh sb="15" eb="17">
      <t>ヒヨウ</t>
    </rPh>
    <rPh sb="18" eb="21">
      <t>シャクチリョウ</t>
    </rPh>
    <phoneticPr fontId="3"/>
  </si>
  <si>
    <t>②現場管理費</t>
    <rPh sb="1" eb="3">
      <t>ゲンバ</t>
    </rPh>
    <rPh sb="3" eb="6">
      <t>カンリヒ</t>
    </rPh>
    <phoneticPr fontId="2"/>
  </si>
  <si>
    <t>現場従事者のマスク、インカム、シールドヘルメット等の購入・リース費用</t>
    <rPh sb="0" eb="2">
      <t>ゲンバ</t>
    </rPh>
    <rPh sb="2" eb="5">
      <t>ジュウジシャ</t>
    </rPh>
    <rPh sb="24" eb="25">
      <t>ナド</t>
    </rPh>
    <rPh sb="26" eb="28">
      <t>コウニュウ</t>
    </rPh>
    <rPh sb="32" eb="34">
      <t>ヒヨウ</t>
    </rPh>
    <phoneticPr fontId="80"/>
  </si>
  <si>
    <t>現場に配備する消毒液、赤外線体温計等の購入・リース費用</t>
    <rPh sb="0" eb="2">
      <t>ゲンバ</t>
    </rPh>
    <rPh sb="3" eb="5">
      <t>ハイビ</t>
    </rPh>
    <rPh sb="7" eb="9">
      <t>ショウドク</t>
    </rPh>
    <rPh sb="9" eb="10">
      <t>エキ</t>
    </rPh>
    <rPh sb="11" eb="14">
      <t>セキガイセン</t>
    </rPh>
    <rPh sb="14" eb="18">
      <t>タイオンケイナド</t>
    </rPh>
    <rPh sb="19" eb="21">
      <t>コウニュウ</t>
    </rPh>
    <rPh sb="25" eb="27">
      <t>ヒヨウ</t>
    </rPh>
    <phoneticPr fontId="80"/>
  </si>
  <si>
    <t>遠隔臨場やテレビ会議等のための機材・通信費</t>
    <rPh sb="0" eb="2">
      <t>エンカク</t>
    </rPh>
    <rPh sb="2" eb="4">
      <t>リンジョウ</t>
    </rPh>
    <rPh sb="8" eb="11">
      <t>カイギナド</t>
    </rPh>
    <rPh sb="15" eb="17">
      <t>キザイ</t>
    </rPh>
    <rPh sb="18" eb="21">
      <t>ツウシンヒ</t>
    </rPh>
    <phoneticPr fontId="80"/>
  </si>
  <si>
    <t>ICT</t>
    <phoneticPr fontId="3"/>
  </si>
  <si>
    <t>工種</t>
    <rPh sb="0" eb="1">
      <t>コウ</t>
    </rPh>
    <rPh sb="1" eb="2">
      <t>シュ</t>
    </rPh>
    <phoneticPr fontId="3"/>
  </si>
  <si>
    <t>ICT_工種</t>
    <phoneticPr fontId="3"/>
  </si>
  <si>
    <t>ICT土工</t>
    <phoneticPr fontId="3"/>
  </si>
  <si>
    <t>ICT舗装</t>
    <phoneticPr fontId="3"/>
  </si>
  <si>
    <t>ICT河川浚渫</t>
    <rPh sb="3" eb="5">
      <t>カセン</t>
    </rPh>
    <rPh sb="5" eb="7">
      <t>シュンセツ</t>
    </rPh>
    <phoneticPr fontId="3"/>
  </si>
  <si>
    <t>ICT河床等掘削</t>
    <rPh sb="3" eb="5">
      <t>カショウ</t>
    </rPh>
    <rPh sb="5" eb="6">
      <t>トウ</t>
    </rPh>
    <rPh sb="6" eb="8">
      <t>クッサク</t>
    </rPh>
    <phoneticPr fontId="3"/>
  </si>
  <si>
    <t>ICT作業土工（床掘）</t>
    <rPh sb="3" eb="5">
      <t>サギョウ</t>
    </rPh>
    <rPh sb="5" eb="7">
      <t>ドコウ</t>
    </rPh>
    <rPh sb="8" eb="10">
      <t>トコボリ</t>
    </rPh>
    <phoneticPr fontId="3"/>
  </si>
  <si>
    <t>ICT付帯構造物設置工</t>
    <phoneticPr fontId="3"/>
  </si>
  <si>
    <t>ICT法面工</t>
    <rPh sb="3" eb="5">
      <t>ノリメン</t>
    </rPh>
    <rPh sb="5" eb="6">
      <t>コウ</t>
    </rPh>
    <phoneticPr fontId="3"/>
  </si>
  <si>
    <t>ICT地盤改良工</t>
    <rPh sb="3" eb="5">
      <t>ジバン</t>
    </rPh>
    <rPh sb="5" eb="7">
      <t>カイリョウ</t>
    </rPh>
    <rPh sb="7" eb="8">
      <t>コウ</t>
    </rPh>
    <phoneticPr fontId="3"/>
  </si>
  <si>
    <t>ICT地盤改良工（安定処理）</t>
    <rPh sb="3" eb="5">
      <t>ジバン</t>
    </rPh>
    <rPh sb="5" eb="7">
      <t>カイリョウ</t>
    </rPh>
    <rPh sb="7" eb="8">
      <t>コウ</t>
    </rPh>
    <rPh sb="9" eb="11">
      <t>アンテイ</t>
    </rPh>
    <rPh sb="11" eb="13">
      <t>ショリ</t>
    </rPh>
    <phoneticPr fontId="3"/>
  </si>
  <si>
    <t>ICT地盤改良工（中層混合処理）</t>
    <rPh sb="3" eb="5">
      <t>ジバン</t>
    </rPh>
    <rPh sb="5" eb="7">
      <t>カイリョウ</t>
    </rPh>
    <rPh sb="7" eb="8">
      <t>コウ</t>
    </rPh>
    <rPh sb="9" eb="11">
      <t>チュウソウ</t>
    </rPh>
    <rPh sb="11" eb="13">
      <t>コンゴウ</t>
    </rPh>
    <rPh sb="13" eb="15">
      <t>ショリ</t>
    </rPh>
    <phoneticPr fontId="3"/>
  </si>
  <si>
    <t>その他</t>
    <phoneticPr fontId="3"/>
  </si>
  <si>
    <t>測量使用機械</t>
    <rPh sb="0" eb="2">
      <t>ソクリョウ</t>
    </rPh>
    <rPh sb="2" eb="4">
      <t>シヨウ</t>
    </rPh>
    <rPh sb="4" eb="6">
      <t>キカイ</t>
    </rPh>
    <phoneticPr fontId="3"/>
  </si>
  <si>
    <t>ICT_測量</t>
    <phoneticPr fontId="3"/>
  </si>
  <si>
    <t>空中写真測量（無人航空機）</t>
    <rPh sb="0" eb="2">
      <t>クウチュウ</t>
    </rPh>
    <rPh sb="2" eb="4">
      <t>シャシン</t>
    </rPh>
    <rPh sb="4" eb="6">
      <t>ソクリョウ</t>
    </rPh>
    <rPh sb="7" eb="9">
      <t>ムジン</t>
    </rPh>
    <rPh sb="9" eb="12">
      <t>コウクウキ</t>
    </rPh>
    <phoneticPr fontId="3"/>
  </si>
  <si>
    <t>地上型レーザースキャナー</t>
    <rPh sb="0" eb="2">
      <t>チジョウ</t>
    </rPh>
    <rPh sb="2" eb="3">
      <t>ガタ</t>
    </rPh>
    <phoneticPr fontId="3"/>
  </si>
  <si>
    <t>トータルステーション等光波方式</t>
    <rPh sb="10" eb="11">
      <t>トウ</t>
    </rPh>
    <rPh sb="11" eb="13">
      <t>コウハ</t>
    </rPh>
    <rPh sb="13" eb="15">
      <t>ホウシキ</t>
    </rPh>
    <phoneticPr fontId="3"/>
  </si>
  <si>
    <t>トータルステーション（ノンプリズム方式）</t>
    <rPh sb="17" eb="19">
      <t>ホウシキ</t>
    </rPh>
    <phoneticPr fontId="3"/>
  </si>
  <si>
    <t>ＲＴＫ－ＧＮＳＳ</t>
  </si>
  <si>
    <t>無人航空機搭載型レーザースキャナー</t>
    <rPh sb="0" eb="2">
      <t>ムジン</t>
    </rPh>
    <rPh sb="2" eb="5">
      <t>コウクウキ</t>
    </rPh>
    <rPh sb="5" eb="8">
      <t>トウサイガタ</t>
    </rPh>
    <phoneticPr fontId="3"/>
  </si>
  <si>
    <t>地上移動体搭載型レーザースキャナー</t>
    <rPh sb="0" eb="2">
      <t>チジョウ</t>
    </rPh>
    <rPh sb="2" eb="4">
      <t>イドウ</t>
    </rPh>
    <rPh sb="4" eb="5">
      <t>カラダ</t>
    </rPh>
    <rPh sb="5" eb="8">
      <t>トウサイガタ</t>
    </rPh>
    <phoneticPr fontId="3"/>
  </si>
  <si>
    <t>音響測探機器</t>
    <rPh sb="0" eb="2">
      <t>オンキョウ</t>
    </rPh>
    <rPh sb="2" eb="5">
      <t>ソクタンキ</t>
    </rPh>
    <rPh sb="5" eb="6">
      <t>ウツワ</t>
    </rPh>
    <phoneticPr fontId="3"/>
  </si>
  <si>
    <t>その他の３次元計測技術</t>
    <rPh sb="2" eb="3">
      <t>タ</t>
    </rPh>
    <rPh sb="5" eb="7">
      <t>ジゲン</t>
    </rPh>
    <rPh sb="7" eb="9">
      <t>ケイソク</t>
    </rPh>
    <rPh sb="9" eb="11">
      <t>ギジュツ</t>
    </rPh>
    <phoneticPr fontId="3"/>
  </si>
  <si>
    <t>施工工種</t>
    <rPh sb="0" eb="2">
      <t>セコウ</t>
    </rPh>
    <rPh sb="2" eb="3">
      <t>コウ</t>
    </rPh>
    <rPh sb="3" eb="4">
      <t>シュ</t>
    </rPh>
    <phoneticPr fontId="3"/>
  </si>
  <si>
    <t>ICT_施工工種</t>
    <phoneticPr fontId="3"/>
  </si>
  <si>
    <t>掘削（ＩＣＴ）（河床等掘削を除く）</t>
    <rPh sb="0" eb="2">
      <t>クッサク</t>
    </rPh>
    <rPh sb="8" eb="10">
      <t>カショウ</t>
    </rPh>
    <rPh sb="10" eb="11">
      <t>トウ</t>
    </rPh>
    <rPh sb="11" eb="13">
      <t>クッサク</t>
    </rPh>
    <rPh sb="14" eb="15">
      <t>ノゾ</t>
    </rPh>
    <phoneticPr fontId="71"/>
  </si>
  <si>
    <t>路体（築堤）盛土（ＩＣＴ）</t>
    <rPh sb="0" eb="1">
      <t>ロ</t>
    </rPh>
    <rPh sb="1" eb="2">
      <t>カラダ</t>
    </rPh>
    <rPh sb="3" eb="5">
      <t>チクテイ</t>
    </rPh>
    <rPh sb="6" eb="7">
      <t>モ</t>
    </rPh>
    <rPh sb="7" eb="8">
      <t>ツチ</t>
    </rPh>
    <phoneticPr fontId="71"/>
  </si>
  <si>
    <t>路床盛土（ＩＣＴ）</t>
    <rPh sb="0" eb="2">
      <t>ロショウ</t>
    </rPh>
    <rPh sb="2" eb="3">
      <t>モ</t>
    </rPh>
    <rPh sb="3" eb="4">
      <t>ツチ</t>
    </rPh>
    <phoneticPr fontId="71"/>
  </si>
  <si>
    <t>法面整形（ＩＣＴ）</t>
    <rPh sb="0" eb="2">
      <t>ノリメン</t>
    </rPh>
    <rPh sb="2" eb="4">
      <t>セイケイ</t>
    </rPh>
    <phoneticPr fontId="71"/>
  </si>
  <si>
    <t>河床等掘削（ＩＣＴ）</t>
    <rPh sb="0" eb="2">
      <t>カショウ</t>
    </rPh>
    <rPh sb="2" eb="3">
      <t>トウ</t>
    </rPh>
    <rPh sb="3" eb="5">
      <t>クッサク</t>
    </rPh>
    <phoneticPr fontId="71"/>
  </si>
  <si>
    <t>作業土工（床掘）（ＩＣＴ）</t>
    <rPh sb="0" eb="2">
      <t>サギョウ</t>
    </rPh>
    <rPh sb="2" eb="4">
      <t>ドコウ</t>
    </rPh>
    <rPh sb="5" eb="7">
      <t>トコボリ</t>
    </rPh>
    <phoneticPr fontId="71"/>
  </si>
  <si>
    <t>不陸整正（ＩＣＴ）</t>
    <rPh sb="0" eb="2">
      <t>フリク</t>
    </rPh>
    <rPh sb="2" eb="4">
      <t>セイセイ</t>
    </rPh>
    <phoneticPr fontId="71"/>
  </si>
  <si>
    <t>下層路盤（車道・路肩部）（ＩＣＴ）</t>
    <rPh sb="0" eb="2">
      <t>カソウ</t>
    </rPh>
    <rPh sb="2" eb="4">
      <t>ロバン</t>
    </rPh>
    <rPh sb="5" eb="7">
      <t>シャドウ</t>
    </rPh>
    <rPh sb="8" eb="10">
      <t>ロカタ</t>
    </rPh>
    <rPh sb="10" eb="11">
      <t>ブ</t>
    </rPh>
    <phoneticPr fontId="71"/>
  </si>
  <si>
    <t>上層路盤（車道・路肩部）（ＩＣＴ）</t>
    <rPh sb="0" eb="2">
      <t>ジョウソウ</t>
    </rPh>
    <rPh sb="2" eb="4">
      <t>ロバン</t>
    </rPh>
    <rPh sb="5" eb="7">
      <t>シャドウ</t>
    </rPh>
    <rPh sb="8" eb="10">
      <t>ロカタ</t>
    </rPh>
    <rPh sb="10" eb="11">
      <t>ブ</t>
    </rPh>
    <phoneticPr fontId="71"/>
  </si>
  <si>
    <t>バックホウ浚渫船（ＩＣＴ）</t>
    <rPh sb="5" eb="7">
      <t>シュンセツ</t>
    </rPh>
    <rPh sb="7" eb="8">
      <t>セン</t>
    </rPh>
    <phoneticPr fontId="14"/>
  </si>
  <si>
    <t>地盤改良工　安定処理（ＩＣＴ）</t>
    <rPh sb="0" eb="2">
      <t>ジバン</t>
    </rPh>
    <rPh sb="2" eb="4">
      <t>カイリョウ</t>
    </rPh>
    <rPh sb="4" eb="5">
      <t>コウ</t>
    </rPh>
    <rPh sb="6" eb="8">
      <t>アンテイ</t>
    </rPh>
    <rPh sb="8" eb="10">
      <t>ショリ</t>
    </rPh>
    <phoneticPr fontId="14"/>
  </si>
  <si>
    <t>地盤改良工　中層混合処理（ＩＣＴ）</t>
    <rPh sb="0" eb="2">
      <t>ジバン</t>
    </rPh>
    <rPh sb="2" eb="4">
      <t>カイリョウ</t>
    </rPh>
    <rPh sb="4" eb="5">
      <t>コウ</t>
    </rPh>
    <rPh sb="6" eb="8">
      <t>チュウソウ</t>
    </rPh>
    <rPh sb="8" eb="10">
      <t>コンゴウ</t>
    </rPh>
    <rPh sb="10" eb="12">
      <t>ショリ</t>
    </rPh>
    <phoneticPr fontId="14"/>
  </si>
  <si>
    <t>法面工（ＩＣＴ）</t>
    <rPh sb="0" eb="2">
      <t>ノリメン</t>
    </rPh>
    <rPh sb="2" eb="3">
      <t>コウ</t>
    </rPh>
    <phoneticPr fontId="14"/>
  </si>
  <si>
    <t>付帯構造物設置工（ＩＣＴ）</t>
    <rPh sb="0" eb="2">
      <t>フタイ</t>
    </rPh>
    <rPh sb="2" eb="5">
      <t>コウゾウブツ</t>
    </rPh>
    <rPh sb="5" eb="7">
      <t>セッチ</t>
    </rPh>
    <rPh sb="7" eb="8">
      <t>コウ</t>
    </rPh>
    <phoneticPr fontId="14"/>
  </si>
  <si>
    <t>地盤改良工　スラリー撹拌工（ＩＣＴ）</t>
    <rPh sb="0" eb="2">
      <t>ジバン</t>
    </rPh>
    <rPh sb="2" eb="4">
      <t>カイリョウ</t>
    </rPh>
    <rPh sb="4" eb="5">
      <t>コウ</t>
    </rPh>
    <rPh sb="10" eb="12">
      <t>カクハン</t>
    </rPh>
    <rPh sb="12" eb="13">
      <t>コウ</t>
    </rPh>
    <phoneticPr fontId="14"/>
  </si>
  <si>
    <t>切削オーバーレイ工（ＩＣＴ）</t>
    <rPh sb="0" eb="2">
      <t>セッサク</t>
    </rPh>
    <rPh sb="8" eb="9">
      <t>コウ</t>
    </rPh>
    <phoneticPr fontId="2"/>
  </si>
  <si>
    <t>使用機械</t>
    <rPh sb="0" eb="2">
      <t>シヨウ</t>
    </rPh>
    <rPh sb="2" eb="4">
      <t>キカイ</t>
    </rPh>
    <phoneticPr fontId="3"/>
  </si>
  <si>
    <t>ICT_使用機械</t>
    <phoneticPr fontId="3"/>
  </si>
  <si>
    <t>3D-MGバックホウ</t>
    <phoneticPr fontId="3"/>
  </si>
  <si>
    <t>3D-MCバックホウ</t>
    <phoneticPr fontId="3"/>
  </si>
  <si>
    <t>3D-MGブルドーザ</t>
    <phoneticPr fontId="3"/>
  </si>
  <si>
    <t>3D-MCブルドーザ</t>
    <phoneticPr fontId="3"/>
  </si>
  <si>
    <t>3D-MCモータグレーダ</t>
    <phoneticPr fontId="3"/>
  </si>
  <si>
    <t>ICT中層混合処理機トレンチャ式</t>
    <phoneticPr fontId="80"/>
  </si>
  <si>
    <t>ICT深層混合処理機スラリー式</t>
    <phoneticPr fontId="80"/>
  </si>
  <si>
    <t>ICT路面切削機</t>
    <phoneticPr fontId="80"/>
  </si>
  <si>
    <t>出来形管理（河川浚渫）</t>
    <rPh sb="0" eb="2">
      <t>デキ</t>
    </rPh>
    <rPh sb="2" eb="3">
      <t>ガタ</t>
    </rPh>
    <rPh sb="3" eb="5">
      <t>カンリ</t>
    </rPh>
    <rPh sb="6" eb="8">
      <t>カセン</t>
    </rPh>
    <rPh sb="8" eb="10">
      <t>シュンセツ</t>
    </rPh>
    <phoneticPr fontId="3"/>
  </si>
  <si>
    <t>ICT_出来形管理（河川浚渫）</t>
    <phoneticPr fontId="3"/>
  </si>
  <si>
    <t>施工履歴データ</t>
    <rPh sb="0" eb="2">
      <t>セコウ</t>
    </rPh>
    <rPh sb="2" eb="4">
      <t>リレキ</t>
    </rPh>
    <phoneticPr fontId="3"/>
  </si>
  <si>
    <t>出来形管理</t>
    <rPh sb="0" eb="2">
      <t>デキ</t>
    </rPh>
    <rPh sb="2" eb="3">
      <t>ガタ</t>
    </rPh>
    <rPh sb="3" eb="5">
      <t>カンリ</t>
    </rPh>
    <phoneticPr fontId="3"/>
  </si>
  <si>
    <t>ICT_出来形管理</t>
    <phoneticPr fontId="3"/>
  </si>
  <si>
    <t>内特大品割増費（千円）</t>
    <rPh sb="0" eb="1">
      <t>ウチ</t>
    </rPh>
    <rPh sb="1" eb="3">
      <t>トクダイ</t>
    </rPh>
    <rPh sb="3" eb="4">
      <t>ヒン</t>
    </rPh>
    <rPh sb="4" eb="6">
      <t>ワリマシ</t>
    </rPh>
    <rPh sb="6" eb="7">
      <t>ヒ</t>
    </rPh>
    <rPh sb="8" eb="10">
      <t>センエン</t>
    </rPh>
    <phoneticPr fontId="1"/>
  </si>
  <si>
    <t>内悪路割増費（千円）</t>
    <rPh sb="0" eb="1">
      <t>ウチ</t>
    </rPh>
    <rPh sb="1" eb="3">
      <t>アクロ</t>
    </rPh>
    <rPh sb="3" eb="5">
      <t>ワリマシ</t>
    </rPh>
    <rPh sb="5" eb="6">
      <t>ヒ</t>
    </rPh>
    <rPh sb="7" eb="9">
      <t>センエン</t>
    </rPh>
    <phoneticPr fontId="1"/>
  </si>
  <si>
    <t>内冬期割増費（千円）</t>
    <rPh sb="0" eb="1">
      <t>ウチ</t>
    </rPh>
    <rPh sb="1" eb="3">
      <t>トウキ</t>
    </rPh>
    <rPh sb="3" eb="5">
      <t>ワリマシ</t>
    </rPh>
    <rPh sb="5" eb="6">
      <t>ヒ</t>
    </rPh>
    <rPh sb="7" eb="9">
      <t>センエン</t>
    </rPh>
    <phoneticPr fontId="2"/>
  </si>
  <si>
    <t>内深夜早朝割増費（千円）</t>
    <rPh sb="0" eb="1">
      <t>ウチ</t>
    </rPh>
    <rPh sb="1" eb="3">
      <t>シンヤ</t>
    </rPh>
    <rPh sb="3" eb="5">
      <t>ソウチョウ</t>
    </rPh>
    <rPh sb="5" eb="7">
      <t>ワリマシ</t>
    </rPh>
    <rPh sb="7" eb="8">
      <t>ヒ</t>
    </rPh>
    <rPh sb="9" eb="11">
      <t>センエン</t>
    </rPh>
    <phoneticPr fontId="2"/>
  </si>
  <si>
    <t>内地区割増費(千円)</t>
    <rPh sb="0" eb="1">
      <t>ウチ</t>
    </rPh>
    <rPh sb="1" eb="3">
      <t>チク</t>
    </rPh>
    <rPh sb="3" eb="4">
      <t>ワ</t>
    </rPh>
    <rPh sb="4" eb="5">
      <t>マ</t>
    </rPh>
    <rPh sb="5" eb="6">
      <t>ヒ</t>
    </rPh>
    <rPh sb="7" eb="9">
      <t>センエン</t>
    </rPh>
    <phoneticPr fontId="1"/>
  </si>
  <si>
    <t>内海上輸送費
（千円)</t>
    <rPh sb="0" eb="1">
      <t>ウチ</t>
    </rPh>
    <rPh sb="1" eb="3">
      <t>カイジョウ</t>
    </rPh>
    <rPh sb="3" eb="6">
      <t>ユソウヒ</t>
    </rPh>
    <rPh sb="8" eb="10">
      <t>センエン</t>
    </rPh>
    <phoneticPr fontId="1"/>
  </si>
  <si>
    <t>内休日割増費(千円)</t>
    <rPh sb="0" eb="1">
      <t>ウチ</t>
    </rPh>
    <rPh sb="1" eb="3">
      <t>キュウジツ</t>
    </rPh>
    <rPh sb="3" eb="4">
      <t>ワ</t>
    </rPh>
    <rPh sb="4" eb="5">
      <t>マ</t>
    </rPh>
    <rPh sb="5" eb="6">
      <t>ヒ</t>
    </rPh>
    <rPh sb="7" eb="9">
      <t>センエン</t>
    </rPh>
    <phoneticPr fontId="1"/>
  </si>
  <si>
    <t>内待機時間費
(千円)</t>
    <rPh sb="0" eb="1">
      <t>ウチ</t>
    </rPh>
    <rPh sb="1" eb="3">
      <t>タイキ</t>
    </rPh>
    <rPh sb="3" eb="5">
      <t>ジカン</t>
    </rPh>
    <rPh sb="5" eb="6">
      <t>ヒ</t>
    </rPh>
    <rPh sb="8" eb="10">
      <t>センエン</t>
    </rPh>
    <phoneticPr fontId="1"/>
  </si>
  <si>
    <t>内積込・取卸費(千円)</t>
    <rPh sb="0" eb="1">
      <t>ウチ</t>
    </rPh>
    <rPh sb="1" eb="2">
      <t>ツ</t>
    </rPh>
    <rPh sb="2" eb="3">
      <t>コ</t>
    </rPh>
    <rPh sb="4" eb="5">
      <t>ト</t>
    </rPh>
    <rPh sb="5" eb="6">
      <t>オロシ</t>
    </rPh>
    <rPh sb="6" eb="7">
      <t>ヒ</t>
    </rPh>
    <rPh sb="8" eb="10">
      <t>センエン</t>
    </rPh>
    <phoneticPr fontId="1"/>
  </si>
  <si>
    <t>内その他諸料金（千円）</t>
    <rPh sb="0" eb="1">
      <t>ウチ</t>
    </rPh>
    <rPh sb="3" eb="4">
      <t>タ</t>
    </rPh>
    <rPh sb="4" eb="5">
      <t>ショ</t>
    </rPh>
    <rPh sb="5" eb="7">
      <t>リョウキン</t>
    </rPh>
    <rPh sb="8" eb="10">
      <t>センエン</t>
    </rPh>
    <phoneticPr fontId="2"/>
  </si>
  <si>
    <t>（その他諸料金内容）</t>
    <rPh sb="3" eb="4">
      <t>タ</t>
    </rPh>
    <rPh sb="4" eb="5">
      <t>ショ</t>
    </rPh>
    <rPh sb="5" eb="7">
      <t>リョウキン</t>
    </rPh>
    <rPh sb="7" eb="9">
      <t>ナイヨウ</t>
    </rPh>
    <phoneticPr fontId="2"/>
  </si>
  <si>
    <t>3)現場内小運搬及び海上輸送</t>
    <rPh sb="2" eb="4">
      <t>ゲンバ</t>
    </rPh>
    <rPh sb="4" eb="5">
      <t>ナイ</t>
    </rPh>
    <rPh sb="5" eb="6">
      <t>ショウ</t>
    </rPh>
    <rPh sb="6" eb="8">
      <t>ウンパン</t>
    </rPh>
    <rPh sb="8" eb="9">
      <t>オヨ</t>
    </rPh>
    <rPh sb="10" eb="12">
      <t>カイジョウ</t>
    </rPh>
    <rPh sb="12" eb="14">
      <t>ユソウ</t>
    </rPh>
    <phoneticPr fontId="1"/>
  </si>
  <si>
    <r>
      <t>　C-2</t>
    </r>
    <r>
      <rPr>
        <sz val="12"/>
        <rFont val="ＭＳ Ｐ明朝"/>
        <family val="1"/>
        <charset val="128"/>
      </rPr>
      <t>　トラッククレーン油圧伸縮ジブ型80ｔ以上の自走による運搬を入力してください。</t>
    </r>
    <rPh sb="13" eb="15">
      <t>ユアツ</t>
    </rPh>
    <rPh sb="15" eb="17">
      <t>シンシュク</t>
    </rPh>
    <rPh sb="19" eb="20">
      <t>ガタ</t>
    </rPh>
    <rPh sb="23" eb="25">
      <t>イジョウ</t>
    </rPh>
    <rPh sb="26" eb="28">
      <t>ジソウ</t>
    </rPh>
    <rPh sb="31" eb="33">
      <t>ウンパン</t>
    </rPh>
    <rPh sb="34" eb="36">
      <t>ニュウリョク</t>
    </rPh>
    <phoneticPr fontId="2"/>
  </si>
  <si>
    <r>
      <t>　C-3</t>
    </r>
    <r>
      <rPr>
        <sz val="12"/>
        <rFont val="ＭＳ Ｐ明朝"/>
        <family val="1"/>
        <charset val="128"/>
      </rPr>
      <t>　自動車航送船使用料に要する費用及び質量20ｔ以上の建設機械の現場内小運搬で</t>
    </r>
    <r>
      <rPr>
        <b/>
        <u/>
        <sz val="12"/>
        <rFont val="ＭＳ Ｐ明朝"/>
        <family val="1"/>
        <charset val="128"/>
      </rPr>
      <t>特殊な現場条件等</t>
    </r>
    <r>
      <rPr>
        <sz val="12"/>
        <rFont val="ＭＳ Ｐ明朝"/>
        <family val="1"/>
        <charset val="128"/>
      </rPr>
      <t>により分解・組立を必要とした場合の分解・組立費</t>
    </r>
    <r>
      <rPr>
        <b/>
        <sz val="12"/>
        <rFont val="ＭＳ Ｐ明朝"/>
        <family val="1"/>
        <charset val="128"/>
      </rPr>
      <t>を入力してください。</t>
    </r>
    <rPh sb="5" eb="8">
      <t>ジドウシャ</t>
    </rPh>
    <rPh sb="8" eb="10">
      <t>コウソウ</t>
    </rPh>
    <rPh sb="10" eb="11">
      <t>セン</t>
    </rPh>
    <rPh sb="11" eb="14">
      <t>シヨウリョウ</t>
    </rPh>
    <rPh sb="15" eb="16">
      <t>ヨウ</t>
    </rPh>
    <rPh sb="18" eb="20">
      <t>ヒヨウ</t>
    </rPh>
    <rPh sb="20" eb="21">
      <t>オヨ</t>
    </rPh>
    <rPh sb="22" eb="24">
      <t>シツリョウ</t>
    </rPh>
    <rPh sb="27" eb="29">
      <t>イジョウ</t>
    </rPh>
    <rPh sb="30" eb="32">
      <t>ケンセツ</t>
    </rPh>
    <rPh sb="32" eb="34">
      <t>キカイ</t>
    </rPh>
    <rPh sb="35" eb="37">
      <t>ゲンバ</t>
    </rPh>
    <rPh sb="37" eb="38">
      <t>ナイ</t>
    </rPh>
    <rPh sb="38" eb="41">
      <t>コウンパン</t>
    </rPh>
    <rPh sb="42" eb="44">
      <t>トクシュ</t>
    </rPh>
    <rPh sb="45" eb="47">
      <t>ゲンバ</t>
    </rPh>
    <rPh sb="47" eb="49">
      <t>ジョウケン</t>
    </rPh>
    <rPh sb="49" eb="50">
      <t>トウ</t>
    </rPh>
    <rPh sb="53" eb="55">
      <t>ブンカイ</t>
    </rPh>
    <rPh sb="56" eb="58">
      <t>クミタテ</t>
    </rPh>
    <rPh sb="59" eb="61">
      <t>ヒツヨウ</t>
    </rPh>
    <rPh sb="64" eb="66">
      <t>バアイ</t>
    </rPh>
    <rPh sb="67" eb="69">
      <t>ブンカイ</t>
    </rPh>
    <rPh sb="70" eb="72">
      <t>クミタテ</t>
    </rPh>
    <rPh sb="72" eb="73">
      <t>ヒ</t>
    </rPh>
    <phoneticPr fontId="2"/>
  </si>
  <si>
    <r>
      <rPr>
        <b/>
        <sz val="11"/>
        <color rgb="FFFF0000"/>
        <rFont val="ＭＳ Ｐゴシック"/>
        <family val="3"/>
        <charset val="128"/>
      </rPr>
      <t>＜調査票入力に関して事実と相違する記載があった場合の調査票について＞</t>
    </r>
    <r>
      <rPr>
        <b/>
        <sz val="11"/>
        <rFont val="ＭＳ Ｐゴシック"/>
        <family val="3"/>
        <charset val="128"/>
      </rPr>
      <t xml:space="preserve">
　本調査は、公共土木請負工事における諸経費率について、実態調査に基づく検討を行う目的で実施するものです。この調査票に記入された内容を他に漏らしたり、他の目的に使用することは決してありませんので、事実をありのままに記入していただくようお願いいたします。
　なお、元請者からの意見等により、事実と相違する内容を記載することになった場合は、下記まで、本調査票をメールにて送付してください。元請者へ提出されたファイルと相違していても当センターで確認のうえ、処理いたします。</t>
    </r>
    <phoneticPr fontId="1"/>
  </si>
  <si>
    <t>■事実と相違する内容の記入</t>
    <phoneticPr fontId="1"/>
  </si>
  <si>
    <t>具体的な内容</t>
    <rPh sb="0" eb="3">
      <t>グタイテキ</t>
    </rPh>
    <rPh sb="4" eb="6">
      <t>ナイヨウ</t>
    </rPh>
    <phoneticPr fontId="1"/>
  </si>
  <si>
    <t>工事件名</t>
    <rPh sb="0" eb="2">
      <t>コウジ</t>
    </rPh>
    <rPh sb="2" eb="4">
      <t>ケンメイ</t>
    </rPh>
    <phoneticPr fontId="1"/>
  </si>
  <si>
    <t>■宛先</t>
    <rPh sb="1" eb="3">
      <t>アテサキ</t>
    </rPh>
    <phoneticPr fontId="1"/>
  </si>
  <si>
    <t>一般財団法人　国土技術研究センター
技術・調達政策グループ
〒105-0001　東京都港区虎ノ門3-12-1（ニッセイ虎ノ門ビル9階)
メールアドレス：syokeihi110＠jice.or.jp</t>
    <phoneticPr fontId="1"/>
  </si>
  <si>
    <t>通常トイレ費用</t>
    <phoneticPr fontId="2"/>
  </si>
  <si>
    <t>快適トイレ費用</t>
    <rPh sb="0" eb="2">
      <t>カイテキ</t>
    </rPh>
    <phoneticPr fontId="2"/>
  </si>
  <si>
    <t>G</t>
    <phoneticPr fontId="2"/>
  </si>
  <si>
    <t>H</t>
    <phoneticPr fontId="2"/>
  </si>
  <si>
    <t>I</t>
    <phoneticPr fontId="3"/>
  </si>
  <si>
    <t>【「7-2_特殊な品質管理」シート】</t>
    <phoneticPr fontId="3"/>
  </si>
  <si>
    <t>【「7-3_現場条件等」シート】</t>
    <phoneticPr fontId="3"/>
  </si>
  <si>
    <t>　⑥その他</t>
    <rPh sb="4" eb="5">
      <t>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</si>
</sst>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76" formatCode="&quot;¥&quot;#,##0_);[Red]\(&quot;¥&quot;#,##0\)"/>
    <numFmt numFmtId="177" formatCode="0.0"/>
    <numFmt numFmtId="178" formatCode="____@"/>
    <numFmt numFmtId="179" formatCode="#,##0;[Red]#,##0"/>
    <numFmt numFmtId="180" formatCode="0;[Red]0"/>
    <numFmt numFmtId="181" formatCode="#,##0.0;[Red]#,##0.0"/>
    <numFmt numFmtId="182" formatCode="#,##0\ &quot;社&quot;"/>
    <numFmt numFmtId="183" formatCode="#,##0_ "/>
    <numFmt numFmtId="184" formatCode="0.0;[Red]0.0"/>
    <numFmt numFmtId="185" formatCode="#,##0_ ;[Red]\-#,##0\ "/>
    <numFmt numFmtId="186" formatCode="0.00_);[Red]\(0.00\)"/>
    <numFmt numFmtId="187" formatCode="#,##0.0;[Red]\-#,##0.0"/>
    <numFmt numFmtId="188" formatCode="[$-411]ggge&quot;年度&quot;"/>
    <numFmt numFmtId="189" formatCode="0_ ;[Red]\-0\ "/>
    <numFmt numFmtId="190" formatCode="#,##0&quot;)&quot;"/>
    <numFmt numFmtId="191" formatCode="0&quot;次下請&quot;"/>
    <numFmt numFmtId="192" formatCode="#,##0&quot;‰&quot;"/>
    <numFmt numFmtId="193" formatCode="0.000%"/>
    <numFmt numFmtId="194" formatCode="000"/>
    <numFmt numFmtId="195" formatCode="#,##0.0_ "/>
    <numFmt numFmtId="196" formatCode="[$-411]ge\.m\.d;@"/>
    <numFmt numFmtId="197" formatCode="mm/dd"/>
    <numFmt numFmtId="198" formatCode="[$-411]ge/mm/dd"/>
    <numFmt numFmtId="199" formatCode="General&quot;年&quot;"/>
    <numFmt numFmtId="200" formatCode="0.0%"/>
    <numFmt numFmtId="201" formatCode="#,##0.0&quot;‰&quot;"/>
  </numFmts>
  <fonts count="133">
    <font>
      <sz val="12"/>
      <name val="Osaka"/>
      <family val="3"/>
      <charset val="128"/>
    </font>
    <font>
      <sz val="12"/>
      <name val="Osaka"/>
      <family val="3"/>
      <charset val="128"/>
    </font>
    <font>
      <sz val="14"/>
      <name val="細明朝体"/>
      <family val="3"/>
      <charset val="128"/>
    </font>
    <font>
      <sz val="6"/>
      <name val="ＭＳ Ｐゴシック"/>
      <family val="3"/>
      <charset val="128"/>
    </font>
    <font>
      <sz val="8"/>
      <name val="明朝"/>
      <family val="1"/>
      <charset val="128"/>
    </font>
    <font>
      <sz val="10"/>
      <name val="明朝"/>
      <family val="1"/>
      <charset val="128"/>
    </font>
    <font>
      <sz val="12"/>
      <name val="明朝"/>
      <family val="1"/>
      <charset val="128"/>
    </font>
    <font>
      <sz val="14"/>
      <name val="明朝"/>
      <family val="1"/>
      <charset val="128"/>
    </font>
    <font>
      <sz val="9"/>
      <name val="明朝"/>
      <family val="1"/>
      <charset val="128"/>
    </font>
    <font>
      <sz val="18"/>
      <name val="明朝"/>
      <family val="1"/>
      <charset val="128"/>
    </font>
    <font>
      <sz val="11"/>
      <name val="明朝"/>
      <family val="1"/>
      <charset val="128"/>
    </font>
    <font>
      <sz val="10"/>
      <name val="ＭＳ ゴシック"/>
      <family val="3"/>
      <charset val="128"/>
    </font>
    <font>
      <sz val="9"/>
      <name val="Osaka"/>
      <family val="3"/>
      <charset val="128"/>
    </font>
    <font>
      <b/>
      <sz val="11"/>
      <name val="明朝"/>
      <family val="1"/>
      <charset val="128"/>
    </font>
    <font>
      <sz val="11"/>
      <name val="ＭＳ ゴシック"/>
      <family val="3"/>
      <charset val="128"/>
    </font>
    <font>
      <sz val="8"/>
      <name val="ＭＳ ゴシック"/>
      <family val="3"/>
      <charset val="128"/>
    </font>
    <font>
      <sz val="11"/>
      <name val="ＭＳ 明朝"/>
      <family val="1"/>
      <charset val="128"/>
    </font>
    <font>
      <sz val="8"/>
      <name val="ＭＳ 明朝"/>
      <family val="1"/>
      <charset val="128"/>
    </font>
    <font>
      <sz val="10"/>
      <name val="ＭＳ 明朝"/>
      <family val="1"/>
      <charset val="128"/>
    </font>
    <font>
      <sz val="9"/>
      <name val="ＭＳ 明朝"/>
      <family val="1"/>
      <charset val="128"/>
    </font>
    <font>
      <sz val="12"/>
      <name val="ＭＳ 明朝"/>
      <family val="1"/>
      <charset val="128"/>
    </font>
    <font>
      <sz val="11"/>
      <name val="Osaka"/>
      <family val="3"/>
      <charset val="128"/>
    </font>
    <font>
      <sz val="11"/>
      <name val="ＭＳ Ｐゴシック"/>
      <family val="3"/>
      <charset val="128"/>
    </font>
    <font>
      <sz val="11"/>
      <name val="ＭＳ Ｐ明朝"/>
      <family val="1"/>
      <charset val="128"/>
    </font>
    <font>
      <b/>
      <sz val="10"/>
      <name val="ＭＳ Ｐ明朝"/>
      <family val="1"/>
      <charset val="128"/>
    </font>
    <font>
      <sz val="14"/>
      <name val="ＭＳ Ｐ明朝"/>
      <family val="1"/>
      <charset val="128"/>
    </font>
    <font>
      <sz val="10"/>
      <name val="ＭＳ Ｐ明朝"/>
      <family val="1"/>
      <charset val="128"/>
    </font>
    <font>
      <sz val="12"/>
      <name val="ＭＳ Ｐ明朝"/>
      <family val="1"/>
      <charset val="128"/>
    </font>
    <font>
      <sz val="9"/>
      <name val="ＭＳ Ｐ明朝"/>
      <family val="1"/>
      <charset val="128"/>
    </font>
    <font>
      <sz val="10"/>
      <name val="Osaka"/>
      <family val="3"/>
      <charset val="128"/>
    </font>
    <font>
      <i/>
      <sz val="11"/>
      <name val="Osaka"/>
      <family val="3"/>
      <charset val="128"/>
    </font>
    <font>
      <sz val="10"/>
      <name val="ＭＳ Ｐゴシック"/>
      <family val="3"/>
      <charset val="128"/>
    </font>
    <font>
      <b/>
      <sz val="10"/>
      <name val="ＭＳ Ｐゴシック"/>
      <family val="3"/>
      <charset val="128"/>
    </font>
    <font>
      <sz val="12"/>
      <name val="ＭＳ Ｐゴシック"/>
      <family val="3"/>
      <charset val="128"/>
    </font>
    <font>
      <sz val="10"/>
      <color indexed="10"/>
      <name val="ＭＳ Ｐゴシック"/>
      <family val="3"/>
      <charset val="128"/>
    </font>
    <font>
      <sz val="9"/>
      <color indexed="10"/>
      <name val="明朝"/>
      <family val="1"/>
      <charset val="128"/>
    </font>
    <font>
      <sz val="10"/>
      <color indexed="10"/>
      <name val="明朝"/>
      <family val="1"/>
      <charset val="128"/>
    </font>
    <font>
      <sz val="16"/>
      <name val="明朝"/>
      <family val="1"/>
      <charset val="128"/>
    </font>
    <font>
      <sz val="16"/>
      <name val="ＭＳ Ｐ明朝"/>
      <family val="1"/>
      <charset val="128"/>
    </font>
    <font>
      <sz val="20"/>
      <name val="明朝"/>
      <family val="1"/>
      <charset val="128"/>
    </font>
    <font>
      <sz val="10"/>
      <color indexed="9"/>
      <name val="ＭＳ Ｐゴシック"/>
      <family val="3"/>
      <charset val="128"/>
    </font>
    <font>
      <sz val="6"/>
      <name val="Osaka"/>
      <family val="3"/>
      <charset val="128"/>
    </font>
    <font>
      <sz val="12"/>
      <color indexed="10"/>
      <name val="明朝"/>
      <family val="1"/>
      <charset val="128"/>
    </font>
    <font>
      <b/>
      <sz val="10"/>
      <name val="明朝"/>
      <family val="1"/>
      <charset val="128"/>
    </font>
    <font>
      <sz val="11"/>
      <color indexed="10"/>
      <name val="ＭＳ Ｐゴシック"/>
      <family val="3"/>
      <charset val="128"/>
    </font>
    <font>
      <b/>
      <sz val="11"/>
      <color indexed="10"/>
      <name val="明朝"/>
      <family val="1"/>
      <charset val="128"/>
    </font>
    <font>
      <b/>
      <sz val="9"/>
      <color indexed="10"/>
      <name val="ＭＳ Ｐ明朝"/>
      <family val="1"/>
      <charset val="128"/>
    </font>
    <font>
      <b/>
      <sz val="14"/>
      <color indexed="10"/>
      <name val="明朝"/>
      <family val="1"/>
      <charset val="128"/>
    </font>
    <font>
      <b/>
      <sz val="11"/>
      <name val="ＭＳ Ｐゴシック"/>
      <family val="3"/>
      <charset val="128"/>
    </font>
    <font>
      <b/>
      <sz val="10"/>
      <color indexed="10"/>
      <name val="ＭＳ Ｐゴシック"/>
      <family val="3"/>
      <charset val="128"/>
    </font>
    <font>
      <sz val="9"/>
      <name val="ＭＳ Ｐゴシック"/>
      <family val="3"/>
      <charset val="128"/>
    </font>
    <font>
      <sz val="14"/>
      <name val="ＭＳ Ｐゴシック"/>
      <family val="3"/>
      <charset val="128"/>
    </font>
    <font>
      <b/>
      <sz val="9"/>
      <color indexed="10"/>
      <name val="ＭＳ Ｐゴシック"/>
      <family val="3"/>
      <charset val="128"/>
    </font>
    <font>
      <sz val="14"/>
      <name val="ＭＳ 明朝"/>
      <family val="1"/>
      <charset val="128"/>
    </font>
    <font>
      <sz val="14"/>
      <name val="Osaka"/>
      <family val="3"/>
      <charset val="128"/>
    </font>
    <font>
      <strike/>
      <sz val="11"/>
      <color indexed="12"/>
      <name val="ＭＳ 明朝"/>
      <family val="1"/>
      <charset val="128"/>
    </font>
    <font>
      <strike/>
      <sz val="8"/>
      <color indexed="12"/>
      <name val="明朝"/>
      <family val="1"/>
      <charset val="128"/>
    </font>
    <font>
      <sz val="8"/>
      <color indexed="12"/>
      <name val="明朝"/>
      <family val="1"/>
      <charset val="128"/>
    </font>
    <font>
      <strike/>
      <sz val="11"/>
      <color indexed="12"/>
      <name val="明朝"/>
      <family val="1"/>
      <charset val="128"/>
    </font>
    <font>
      <strike/>
      <sz val="12"/>
      <color indexed="12"/>
      <name val="Osaka"/>
      <family val="3"/>
      <charset val="128"/>
    </font>
    <font>
      <strike/>
      <sz val="9"/>
      <color indexed="12"/>
      <name val="明朝"/>
      <family val="1"/>
      <charset val="128"/>
    </font>
    <font>
      <b/>
      <sz val="8"/>
      <color indexed="10"/>
      <name val="ＭＳ Ｐゴシック"/>
      <family val="3"/>
      <charset val="128"/>
    </font>
    <font>
      <vertAlign val="superscript"/>
      <sz val="10"/>
      <name val="ＭＳ Ｐゴシック"/>
      <family val="3"/>
      <charset val="128"/>
    </font>
    <font>
      <b/>
      <sz val="12"/>
      <name val="ＭＳ Ｐゴシック"/>
      <family val="3"/>
      <charset val="128"/>
    </font>
    <font>
      <sz val="11"/>
      <color indexed="10"/>
      <name val="明朝"/>
      <family val="1"/>
      <charset val="128"/>
    </font>
    <font>
      <sz val="12"/>
      <name val="Osaka"/>
      <family val="3"/>
      <charset val="128"/>
    </font>
    <font>
      <b/>
      <sz val="10"/>
      <color indexed="10"/>
      <name val="明朝"/>
      <family val="1"/>
      <charset val="128"/>
    </font>
    <font>
      <sz val="11"/>
      <color indexed="10"/>
      <name val="ＭＳ Ｐ明朝"/>
      <family val="1"/>
      <charset val="128"/>
    </font>
    <font>
      <b/>
      <sz val="12"/>
      <name val="明朝"/>
      <family val="1"/>
      <charset val="128"/>
    </font>
    <font>
      <b/>
      <sz val="14"/>
      <name val="明朝"/>
      <family val="1"/>
      <charset val="128"/>
    </font>
    <font>
      <b/>
      <sz val="12"/>
      <name val="ＭＳ ゴシック"/>
      <family val="3"/>
      <charset val="128"/>
    </font>
    <font>
      <sz val="12"/>
      <name val="ＭＳ ゴシック"/>
      <family val="3"/>
      <charset val="128"/>
    </font>
    <font>
      <b/>
      <sz val="11"/>
      <color indexed="12"/>
      <name val="明朝"/>
      <family val="1"/>
      <charset val="128"/>
    </font>
    <font>
      <sz val="11"/>
      <color indexed="12"/>
      <name val="明朝"/>
      <family val="1"/>
      <charset val="128"/>
    </font>
    <font>
      <b/>
      <sz val="12"/>
      <color indexed="10"/>
      <name val="明朝"/>
      <family val="1"/>
      <charset val="128"/>
    </font>
    <font>
      <b/>
      <sz val="10.5"/>
      <color indexed="10"/>
      <name val="明朝"/>
      <family val="1"/>
      <charset val="128"/>
    </font>
    <font>
      <b/>
      <sz val="11"/>
      <color indexed="12"/>
      <name val="ＭＳ Ｐゴシック"/>
      <family val="3"/>
      <charset val="128"/>
    </font>
    <font>
      <sz val="12"/>
      <color indexed="12"/>
      <name val="ＭＳ Ｐゴシック"/>
      <family val="3"/>
      <charset val="128"/>
    </font>
    <font>
      <sz val="8"/>
      <name val="ＭＳ Ｐゴシック"/>
      <family val="3"/>
      <charset val="128"/>
    </font>
    <font>
      <b/>
      <sz val="9"/>
      <color indexed="81"/>
      <name val="ＭＳ Ｐゴシック"/>
      <family val="3"/>
      <charset val="128"/>
    </font>
    <font>
      <sz val="9"/>
      <color indexed="81"/>
      <name val="ＭＳ Ｐゴシック"/>
      <family val="3"/>
      <charset val="128"/>
    </font>
    <font>
      <b/>
      <sz val="10"/>
      <color indexed="10"/>
      <name val="ＭＳ Ｐ明朝"/>
      <family val="1"/>
      <charset val="128"/>
    </font>
    <font>
      <b/>
      <sz val="11"/>
      <color indexed="10"/>
      <name val="ＭＳ Ｐゴシック"/>
      <family val="3"/>
      <charset val="128"/>
    </font>
    <font>
      <sz val="11"/>
      <color indexed="12"/>
      <name val="ＭＳ Ｐゴシック"/>
      <family val="3"/>
      <charset val="128"/>
    </font>
    <font>
      <b/>
      <sz val="6"/>
      <color indexed="10"/>
      <name val="ＭＳ Ｐゴシック"/>
      <family val="3"/>
      <charset val="128"/>
    </font>
    <font>
      <b/>
      <sz val="20"/>
      <name val="ＭＳ Ｐゴシック"/>
      <family val="3"/>
      <charset val="128"/>
    </font>
    <font>
      <b/>
      <sz val="12"/>
      <name val="ＭＳ Ｐ明朝"/>
      <family val="1"/>
      <charset val="128"/>
    </font>
    <font>
      <b/>
      <sz val="7"/>
      <color indexed="10"/>
      <name val="ＭＳ Ｐゴシック"/>
      <family val="3"/>
      <charset val="128"/>
    </font>
    <font>
      <sz val="9"/>
      <color indexed="14"/>
      <name val="ＭＳ Ｐ明朝"/>
      <family val="1"/>
      <charset val="128"/>
    </font>
    <font>
      <sz val="9"/>
      <color indexed="10"/>
      <name val="ＭＳ Ｐゴシック"/>
      <family val="3"/>
      <charset val="128"/>
    </font>
    <font>
      <sz val="11"/>
      <name val="再下請"/>
      <family val="3"/>
      <charset val="128"/>
    </font>
    <font>
      <sz val="10"/>
      <color indexed="9"/>
      <name val="明朝"/>
      <family val="1"/>
      <charset val="128"/>
    </font>
    <font>
      <sz val="12"/>
      <color indexed="9"/>
      <name val="Osaka"/>
      <family val="3"/>
      <charset val="128"/>
    </font>
    <font>
      <b/>
      <sz val="12"/>
      <name val="ＭＳ 明朝"/>
      <family val="1"/>
      <charset val="128"/>
    </font>
    <font>
      <sz val="10"/>
      <color indexed="10"/>
      <name val="ＭＳ 明朝"/>
      <family val="1"/>
      <charset val="128"/>
    </font>
    <font>
      <sz val="9"/>
      <color indexed="9"/>
      <name val="ＭＳ Ｐゴシック"/>
      <family val="3"/>
      <charset val="128"/>
    </font>
    <font>
      <sz val="11"/>
      <color rgb="FF0000FF"/>
      <name val="明朝"/>
      <family val="1"/>
      <charset val="128"/>
    </font>
    <font>
      <sz val="16"/>
      <name val="ＭＳ Ｐゴシック"/>
      <family val="3"/>
      <charset val="128"/>
    </font>
    <font>
      <sz val="9"/>
      <name val="ＭＳ Ｐゴシック"/>
      <family val="3"/>
      <charset val="128"/>
      <scheme val="major"/>
    </font>
    <font>
      <sz val="12"/>
      <color theme="0"/>
      <name val="明朝"/>
      <family val="1"/>
      <charset val="128"/>
    </font>
    <font>
      <sz val="11"/>
      <color theme="0"/>
      <name val="明朝"/>
      <family val="1"/>
      <charset val="128"/>
    </font>
    <font>
      <sz val="14"/>
      <color theme="0"/>
      <name val="明朝"/>
      <family val="1"/>
      <charset val="128"/>
    </font>
    <font>
      <b/>
      <sz val="12"/>
      <color indexed="10"/>
      <name val="ＭＳ Ｐゴシック"/>
      <family val="3"/>
      <charset val="128"/>
    </font>
    <font>
      <sz val="11"/>
      <color theme="0"/>
      <name val="ＭＳ Ｐ明朝"/>
      <family val="1"/>
      <charset val="128"/>
    </font>
    <font>
      <sz val="6"/>
      <name val="ＭＳ Ｐゴシック"/>
      <family val="2"/>
      <charset val="128"/>
      <scheme val="minor"/>
    </font>
    <font>
      <b/>
      <sz val="10"/>
      <color rgb="FFFF0000"/>
      <name val="ＭＳ Ｐ明朝"/>
      <family val="1"/>
      <charset val="128"/>
    </font>
    <font>
      <sz val="11"/>
      <color rgb="FFFF0000"/>
      <name val="ＭＳ Ｐゴシック"/>
      <family val="3"/>
      <charset val="128"/>
    </font>
    <font>
      <sz val="14"/>
      <color indexed="10"/>
      <name val="明朝"/>
      <family val="1"/>
      <charset val="128"/>
    </font>
    <font>
      <sz val="11"/>
      <color theme="1"/>
      <name val="ＭＳ Ｐゴシック"/>
      <family val="2"/>
      <scheme val="minor"/>
    </font>
    <font>
      <b/>
      <sz val="12"/>
      <color rgb="FFFF0000"/>
      <name val="ＭＳ Ｐゴシック"/>
      <family val="3"/>
      <charset val="128"/>
    </font>
    <font>
      <sz val="10"/>
      <color rgb="FFFF0000"/>
      <name val="ＭＳ Ｐゴシック"/>
      <family val="3"/>
      <charset val="128"/>
    </font>
    <font>
      <sz val="8"/>
      <color rgb="FFFF0000"/>
      <name val="明朝"/>
      <family val="1"/>
      <charset val="128"/>
    </font>
    <font>
      <sz val="13"/>
      <name val="ＭＳ Ｐゴシック"/>
      <family val="3"/>
      <charset val="128"/>
    </font>
    <font>
      <sz val="11"/>
      <color theme="1"/>
      <name val="ＭＳ Ｐゴシック"/>
      <family val="3"/>
      <charset val="128"/>
    </font>
    <font>
      <sz val="10"/>
      <color theme="1"/>
      <name val="ＭＳ Ｐゴシック"/>
      <family val="3"/>
      <charset val="128"/>
    </font>
    <font>
      <sz val="9"/>
      <name val="ＭＳ Ｐゴシック"/>
      <family val="1"/>
      <charset val="128"/>
    </font>
    <font>
      <sz val="20"/>
      <name val="ＭＳ Ｐゴシック"/>
      <family val="3"/>
      <charset val="128"/>
    </font>
    <font>
      <sz val="14"/>
      <color theme="1"/>
      <name val="ＭＳ Ｐゴシック"/>
      <family val="3"/>
      <charset val="128"/>
    </font>
    <font>
      <sz val="11"/>
      <color indexed="81"/>
      <name val="MS P ゴシック"/>
      <family val="3"/>
      <charset val="128"/>
    </font>
    <font>
      <sz val="11"/>
      <name val="ＭＳ Ｐゴシック"/>
      <family val="3"/>
      <charset val="128"/>
      <scheme val="minor"/>
    </font>
    <font>
      <sz val="9"/>
      <color rgb="FFFF0000"/>
      <name val="ＭＳ Ｐゴシック"/>
      <family val="3"/>
      <charset val="128"/>
    </font>
    <font>
      <sz val="6"/>
      <name val="ＭＳ Ｐゴシック"/>
      <family val="3"/>
      <charset val="128"/>
      <scheme val="minor"/>
    </font>
    <font>
      <sz val="11"/>
      <color rgb="FFFF0000"/>
      <name val="ＭＳ Ｐゴシック"/>
      <family val="2"/>
      <scheme val="minor"/>
    </font>
    <font>
      <sz val="8"/>
      <name val="ＭＳ Ｐゴシック"/>
      <family val="3"/>
      <charset val="128"/>
      <scheme val="minor"/>
    </font>
    <font>
      <sz val="8"/>
      <color theme="1"/>
      <name val="ＭＳ Ｐゴシック"/>
      <family val="3"/>
      <charset val="128"/>
    </font>
    <font>
      <sz val="9"/>
      <color theme="0"/>
      <name val="ＭＳ Ｐゴシック"/>
      <family val="3"/>
      <charset val="128"/>
    </font>
    <font>
      <sz val="10"/>
      <name val="ＭＳ Ｐゴシック"/>
      <family val="3"/>
      <charset val="128"/>
      <scheme val="minor"/>
    </font>
    <font>
      <sz val="11"/>
      <color indexed="8"/>
      <name val="ＭＳ Ｐゴシック"/>
      <family val="3"/>
      <charset val="128"/>
    </font>
    <font>
      <b/>
      <sz val="14"/>
      <color indexed="9"/>
      <name val="ＭＳ Ｐゴシック"/>
      <family val="3"/>
      <charset val="128"/>
    </font>
    <font>
      <b/>
      <sz val="11"/>
      <color theme="1"/>
      <name val="ＭＳ Ｐゴシック"/>
      <family val="3"/>
      <charset val="128"/>
      <scheme val="minor"/>
    </font>
    <font>
      <sz val="9"/>
      <name val="ＭＳ Ｐゴシック"/>
      <family val="3"/>
      <charset val="128"/>
      <scheme val="minor"/>
    </font>
    <font>
      <b/>
      <u/>
      <sz val="12"/>
      <name val="ＭＳ Ｐ明朝"/>
      <family val="1"/>
      <charset val="128"/>
    </font>
    <font>
      <b/>
      <sz val="11"/>
      <color rgb="FFFF0000"/>
      <name val="ＭＳ Ｐゴシック"/>
      <family val="3"/>
      <charset val="128"/>
    </font>
  </fonts>
  <fills count="29">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47"/>
        <bgColor indexed="64"/>
      </patternFill>
    </fill>
    <fill>
      <patternFill patternType="solid">
        <fgColor indexed="13"/>
        <bgColor indexed="64"/>
      </patternFill>
    </fill>
    <fill>
      <patternFill patternType="solid">
        <fgColor indexed="53"/>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rgb="FFFFFF00"/>
        <bgColor indexed="64"/>
      </patternFill>
    </fill>
    <fill>
      <patternFill patternType="solid">
        <fgColor rgb="FF66CCFF"/>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rgb="FF99CCFF"/>
        <bgColor indexed="64"/>
      </patternFill>
    </fill>
    <fill>
      <patternFill patternType="solid">
        <fgColor rgb="FFFF0000"/>
        <bgColor indexed="64"/>
      </patternFill>
    </fill>
    <fill>
      <patternFill patternType="solid">
        <fgColor theme="0" tint="-0.24994659260841701"/>
        <bgColor indexed="64"/>
      </patternFill>
    </fill>
    <fill>
      <patternFill patternType="solid">
        <fgColor indexed="45"/>
        <bgColor indexed="64"/>
      </patternFill>
    </fill>
    <fill>
      <patternFill patternType="solid">
        <fgColor indexed="44"/>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indexed="12"/>
        <bgColor indexed="64"/>
      </patternFill>
    </fill>
    <fill>
      <patternFill patternType="solid">
        <fgColor theme="0"/>
        <bgColor indexed="64"/>
      </patternFill>
    </fill>
  </fills>
  <borders count="385">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double">
        <color indexed="64"/>
      </right>
      <top/>
      <bottom/>
      <diagonal/>
    </border>
    <border>
      <left style="double">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left/>
      <right style="hair">
        <color indexed="64"/>
      </right>
      <top style="thin">
        <color indexed="64"/>
      </top>
      <bottom/>
      <diagonal/>
    </border>
    <border>
      <left/>
      <right style="double">
        <color indexed="64"/>
      </right>
      <top style="thin">
        <color indexed="64"/>
      </top>
      <bottom style="thin">
        <color indexed="64"/>
      </bottom>
      <diagonal/>
    </border>
    <border>
      <left style="thin">
        <color indexed="64"/>
      </left>
      <right style="thin">
        <color indexed="64"/>
      </right>
      <top style="medium">
        <color indexed="10"/>
      </top>
      <bottom style="thin">
        <color indexed="64"/>
      </bottom>
      <diagonal/>
    </border>
    <border>
      <left/>
      <right/>
      <top style="medium">
        <color indexed="10"/>
      </top>
      <bottom style="thin">
        <color indexed="64"/>
      </bottom>
      <diagonal/>
    </border>
    <border>
      <left style="thin">
        <color indexed="64"/>
      </left>
      <right style="thin">
        <color indexed="64"/>
      </right>
      <top style="thin">
        <color indexed="64"/>
      </top>
      <bottom style="medium">
        <color indexed="1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10"/>
      </right>
      <top/>
      <bottom/>
      <diagonal/>
    </border>
    <border>
      <left/>
      <right style="thin">
        <color indexed="64"/>
      </right>
      <top style="medium">
        <color indexed="10"/>
      </top>
      <bottom style="thin">
        <color indexed="64"/>
      </bottom>
      <diagonal/>
    </border>
    <border>
      <left/>
      <right/>
      <top style="thin">
        <color indexed="64"/>
      </top>
      <bottom style="medium">
        <color indexed="10"/>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10"/>
      </bottom>
      <diagonal/>
    </border>
    <border>
      <left/>
      <right style="thin">
        <color indexed="64"/>
      </right>
      <top style="thin">
        <color indexed="64"/>
      </top>
      <bottom style="medium">
        <color indexed="10"/>
      </bottom>
      <diagonal/>
    </border>
    <border>
      <left style="medium">
        <color indexed="10"/>
      </left>
      <right/>
      <top/>
      <bottom/>
      <diagonal/>
    </border>
    <border>
      <left style="thin">
        <color indexed="64"/>
      </left>
      <right/>
      <top style="medium">
        <color indexed="10"/>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style="medium">
        <color indexed="10"/>
      </left>
      <right style="thick">
        <color indexed="10"/>
      </right>
      <top style="thick">
        <color indexed="10"/>
      </top>
      <bottom style="thick">
        <color indexed="10"/>
      </bottom>
      <diagonal/>
    </border>
    <border>
      <left style="double">
        <color indexed="64"/>
      </left>
      <right/>
      <top style="thin">
        <color indexed="64"/>
      </top>
      <bottom style="thin">
        <color indexed="64"/>
      </bottom>
      <diagonal/>
    </border>
    <border>
      <left style="medium">
        <color indexed="10"/>
      </left>
      <right style="medium">
        <color indexed="10"/>
      </right>
      <top style="medium">
        <color indexed="10"/>
      </top>
      <bottom/>
      <diagonal/>
    </border>
    <border>
      <left style="medium">
        <color indexed="10"/>
      </left>
      <right style="medium">
        <color indexed="10"/>
      </right>
      <top/>
      <bottom/>
      <diagonal/>
    </border>
    <border>
      <left style="medium">
        <color indexed="10"/>
      </left>
      <right style="medium">
        <color indexed="10"/>
      </right>
      <top/>
      <bottom style="thin">
        <color indexed="64"/>
      </bottom>
      <diagonal/>
    </border>
    <border>
      <left style="double">
        <color indexed="64"/>
      </left>
      <right style="thin">
        <color indexed="64"/>
      </right>
      <top style="thin">
        <color indexed="64"/>
      </top>
      <bottom style="thin">
        <color indexed="64"/>
      </bottom>
      <diagonal/>
    </border>
    <border>
      <left style="medium">
        <color indexed="10"/>
      </left>
      <right style="medium">
        <color indexed="10"/>
      </right>
      <top style="thin">
        <color indexed="64"/>
      </top>
      <bottom style="thin">
        <color indexed="64"/>
      </bottom>
      <diagonal/>
    </border>
    <border>
      <left style="medium">
        <color indexed="10"/>
      </left>
      <right style="medium">
        <color indexed="10"/>
      </right>
      <top style="thin">
        <color indexed="64"/>
      </top>
      <bottom style="medium">
        <color indexed="10"/>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right/>
      <top style="dashed">
        <color indexed="64"/>
      </top>
      <bottom style="thin">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style="thin">
        <color indexed="64"/>
      </left>
      <right/>
      <top/>
      <bottom style="hair">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style="hair">
        <color indexed="64"/>
      </left>
      <right style="medium">
        <color indexed="10"/>
      </right>
      <top style="thin">
        <color indexed="64"/>
      </top>
      <bottom style="thin">
        <color indexed="64"/>
      </bottom>
      <diagonal/>
    </border>
    <border>
      <left style="hair">
        <color indexed="64"/>
      </left>
      <right style="hair">
        <color indexed="64"/>
      </right>
      <top style="thin">
        <color indexed="64"/>
      </top>
      <bottom style="medium">
        <color indexed="10"/>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medium">
        <color indexed="10"/>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10"/>
      </bottom>
      <diagonal/>
    </border>
    <border>
      <left style="thin">
        <color indexed="64"/>
      </left>
      <right style="hair">
        <color indexed="64"/>
      </right>
      <top style="medium">
        <color indexed="10"/>
      </top>
      <bottom style="thin">
        <color indexed="64"/>
      </bottom>
      <diagonal/>
    </border>
    <border>
      <left style="hair">
        <color indexed="64"/>
      </left>
      <right/>
      <top style="medium">
        <color indexed="10"/>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10"/>
      </bottom>
      <diagonal/>
    </border>
    <border>
      <left/>
      <right style="hair">
        <color indexed="64"/>
      </right>
      <top style="medium">
        <color indexed="10"/>
      </top>
      <bottom style="thin">
        <color indexed="64"/>
      </bottom>
      <diagonal/>
    </border>
    <border>
      <left style="hair">
        <color indexed="64"/>
      </left>
      <right style="thin">
        <color indexed="64"/>
      </right>
      <top style="medium">
        <color indexed="10"/>
      </top>
      <bottom style="thin">
        <color indexed="64"/>
      </bottom>
      <diagonal/>
    </border>
    <border>
      <left style="hair">
        <color indexed="64"/>
      </left>
      <right style="thin">
        <color indexed="64"/>
      </right>
      <top style="thin">
        <color indexed="64"/>
      </top>
      <bottom style="medium">
        <color indexed="10"/>
      </bottom>
      <diagonal/>
    </border>
    <border diagonalUp="1">
      <left style="thin">
        <color indexed="64"/>
      </left>
      <right style="hair">
        <color indexed="64"/>
      </right>
      <top style="medium">
        <color indexed="10"/>
      </top>
      <bottom style="thin">
        <color indexed="64"/>
      </bottom>
      <diagonal style="hair">
        <color indexed="64"/>
      </diagonal>
    </border>
    <border diagonalUp="1">
      <left style="hair">
        <color indexed="64"/>
      </left>
      <right style="hair">
        <color indexed="64"/>
      </right>
      <top style="medium">
        <color indexed="10"/>
      </top>
      <bottom style="thin">
        <color indexed="64"/>
      </bottom>
      <diagonal style="hair">
        <color indexed="64"/>
      </diagonal>
    </border>
    <border diagonalUp="1">
      <left style="hair">
        <color indexed="64"/>
      </left>
      <right style="thin">
        <color indexed="64"/>
      </right>
      <top style="medium">
        <color indexed="10"/>
      </top>
      <bottom style="thin">
        <color indexed="64"/>
      </bottom>
      <diagonal style="hair">
        <color indexed="64"/>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diagonalUp="1">
      <left style="thin">
        <color indexed="64"/>
      </left>
      <right style="hair">
        <color indexed="64"/>
      </right>
      <top style="thin">
        <color indexed="64"/>
      </top>
      <bottom style="medium">
        <color indexed="10"/>
      </bottom>
      <diagonal style="hair">
        <color indexed="64"/>
      </diagonal>
    </border>
    <border diagonalUp="1">
      <left style="hair">
        <color indexed="64"/>
      </left>
      <right style="hair">
        <color indexed="64"/>
      </right>
      <top style="thin">
        <color indexed="64"/>
      </top>
      <bottom style="medium">
        <color indexed="10"/>
      </bottom>
      <diagonal style="hair">
        <color indexed="64"/>
      </diagonal>
    </border>
    <border diagonalUp="1">
      <left style="hair">
        <color indexed="64"/>
      </left>
      <right style="thin">
        <color indexed="64"/>
      </right>
      <top style="thin">
        <color indexed="64"/>
      </top>
      <bottom style="medium">
        <color indexed="10"/>
      </bottom>
      <diagonal style="hair">
        <color indexed="64"/>
      </diagonal>
    </border>
    <border>
      <left style="medium">
        <color indexed="10"/>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medium">
        <color indexed="10"/>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style="thin">
        <color indexed="64"/>
      </bottom>
      <diagonal/>
    </border>
    <border>
      <left style="hair">
        <color indexed="64"/>
      </left>
      <right style="medium">
        <color indexed="10"/>
      </right>
      <top style="medium">
        <color indexed="64"/>
      </top>
      <bottom style="thin">
        <color indexed="64"/>
      </bottom>
      <diagonal/>
    </border>
    <border>
      <left/>
      <right style="hair">
        <color indexed="64"/>
      </right>
      <top/>
      <bottom style="thin">
        <color indexed="64"/>
      </bottom>
      <diagonal/>
    </border>
    <border diagonalUp="1">
      <left style="hair">
        <color indexed="64"/>
      </left>
      <right/>
      <top style="medium">
        <color indexed="10"/>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style="medium">
        <color indexed="10"/>
      </bottom>
      <diagonal style="hair">
        <color indexed="64"/>
      </diagonal>
    </border>
    <border diagonalUp="1">
      <left style="hair">
        <color indexed="64"/>
      </left>
      <right style="medium">
        <color indexed="10"/>
      </right>
      <top style="medium">
        <color indexed="10"/>
      </top>
      <bottom style="thin">
        <color indexed="64"/>
      </bottom>
      <diagonal style="hair">
        <color indexed="64"/>
      </diagonal>
    </border>
    <border diagonalUp="1">
      <left style="thin">
        <color indexed="64"/>
      </left>
      <right/>
      <top style="medium">
        <color indexed="10"/>
      </top>
      <bottom style="medium">
        <color indexed="10"/>
      </bottom>
      <diagonal style="hair">
        <color indexed="64"/>
      </diagonal>
    </border>
    <border diagonalUp="1">
      <left style="hair">
        <color indexed="64"/>
      </left>
      <right style="hair">
        <color indexed="64"/>
      </right>
      <top style="medium">
        <color indexed="10"/>
      </top>
      <bottom style="medium">
        <color indexed="10"/>
      </bottom>
      <diagonal style="hair">
        <color indexed="64"/>
      </diagonal>
    </border>
    <border diagonalUp="1">
      <left/>
      <right style="thin">
        <color indexed="64"/>
      </right>
      <top style="medium">
        <color indexed="10"/>
      </top>
      <bottom style="medium">
        <color indexed="10"/>
      </bottom>
      <diagonal style="hair">
        <color indexed="64"/>
      </diagonal>
    </border>
    <border diagonalUp="1">
      <left style="thin">
        <color indexed="64"/>
      </left>
      <right/>
      <top style="medium">
        <color indexed="10"/>
      </top>
      <bottom style="thin">
        <color indexed="64"/>
      </bottom>
      <diagonal style="hair">
        <color indexed="64"/>
      </diagonal>
    </border>
    <border diagonalUp="1">
      <left/>
      <right style="thin">
        <color indexed="64"/>
      </right>
      <top style="medium">
        <color indexed="10"/>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medium">
        <color indexed="10"/>
      </top>
      <bottom style="medium">
        <color indexed="10"/>
      </bottom>
      <diagonal style="hair">
        <color indexed="64"/>
      </diagonal>
    </border>
    <border>
      <left/>
      <right style="medium">
        <color indexed="64"/>
      </right>
      <top style="hair">
        <color indexed="64"/>
      </top>
      <bottom style="thin">
        <color indexed="64"/>
      </bottom>
      <diagonal/>
    </border>
    <border>
      <left/>
      <right/>
      <top style="medium">
        <color indexed="64"/>
      </top>
      <bottom/>
      <diagonal/>
    </border>
    <border>
      <left/>
      <right/>
      <top/>
      <bottom style="medium">
        <color indexed="64"/>
      </bottom>
      <diagonal/>
    </border>
    <border>
      <left/>
      <right/>
      <top style="hair">
        <color indexed="64"/>
      </top>
      <bottom/>
      <diagonal/>
    </border>
    <border>
      <left/>
      <right style="medium">
        <color indexed="64"/>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ck">
        <color indexed="10"/>
      </left>
      <right/>
      <top style="thin">
        <color indexed="64"/>
      </top>
      <bottom style="thin">
        <color indexed="64"/>
      </bottom>
      <diagonal/>
    </border>
    <border>
      <left/>
      <right style="thick">
        <color indexed="10"/>
      </right>
      <top style="thin">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diagonal/>
    </border>
    <border>
      <left style="thick">
        <color indexed="10"/>
      </left>
      <right style="hair">
        <color indexed="64"/>
      </right>
      <top style="thin">
        <color indexed="64"/>
      </top>
      <bottom/>
      <diagonal/>
    </border>
    <border>
      <left/>
      <right style="thick">
        <color indexed="10"/>
      </right>
      <top style="thin">
        <color indexed="64"/>
      </top>
      <bottom style="hair">
        <color indexed="64"/>
      </bottom>
      <diagonal/>
    </border>
    <border>
      <left/>
      <right style="thin">
        <color indexed="64"/>
      </right>
      <top/>
      <bottom style="hair">
        <color indexed="64"/>
      </bottom>
      <diagonal/>
    </border>
    <border>
      <left style="thick">
        <color indexed="10"/>
      </left>
      <right style="hair">
        <color indexed="64"/>
      </right>
      <top style="hair">
        <color indexed="64"/>
      </top>
      <bottom style="hair">
        <color indexed="64"/>
      </bottom>
      <diagonal/>
    </border>
    <border>
      <left/>
      <right style="thick">
        <color indexed="10"/>
      </right>
      <top/>
      <bottom style="hair">
        <color indexed="64"/>
      </bottom>
      <diagonal/>
    </border>
    <border>
      <left/>
      <right style="thick">
        <color indexed="10"/>
      </right>
      <top style="hair">
        <color indexed="64"/>
      </top>
      <bottom style="hair">
        <color indexed="64"/>
      </bottom>
      <diagonal/>
    </border>
    <border>
      <left style="thick">
        <color indexed="10"/>
      </left>
      <right style="hair">
        <color indexed="64"/>
      </right>
      <top/>
      <bottom style="thin">
        <color indexed="64"/>
      </bottom>
      <diagonal/>
    </border>
    <border>
      <left/>
      <right style="thick">
        <color indexed="10"/>
      </right>
      <top/>
      <bottom style="thin">
        <color indexed="64"/>
      </bottom>
      <diagonal/>
    </border>
    <border diagonalUp="1">
      <left style="hair">
        <color indexed="64"/>
      </left>
      <right/>
      <top style="hair">
        <color indexed="64"/>
      </top>
      <bottom style="hair">
        <color indexed="64"/>
      </bottom>
      <diagonal style="hair">
        <color indexed="64"/>
      </diagonal>
    </border>
    <border diagonalUp="1">
      <left style="hair">
        <color indexed="64"/>
      </left>
      <right/>
      <top/>
      <bottom style="hair">
        <color indexed="64"/>
      </bottom>
      <diagonal style="hair">
        <color indexed="64"/>
      </diagonal>
    </border>
    <border>
      <left style="thin">
        <color indexed="64"/>
      </left>
      <right/>
      <top style="hair">
        <color indexed="64"/>
      </top>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thick">
        <color indexed="10"/>
      </left>
      <right style="hair">
        <color indexed="64"/>
      </right>
      <top style="hair">
        <color indexed="64"/>
      </top>
      <bottom/>
      <diagonal/>
    </border>
    <border>
      <left/>
      <right style="thick">
        <color indexed="10"/>
      </right>
      <top style="hair">
        <color indexed="64"/>
      </top>
      <bottom/>
      <diagonal/>
    </border>
    <border diagonalUp="1">
      <left style="hair">
        <color indexed="64"/>
      </left>
      <right/>
      <top style="hair">
        <color indexed="64"/>
      </top>
      <bottom/>
      <diagonal style="hair">
        <color indexed="64"/>
      </diagonal>
    </border>
    <border>
      <left style="thick">
        <color indexed="10"/>
      </left>
      <right style="hair">
        <color indexed="64"/>
      </right>
      <top/>
      <bottom style="hair">
        <color indexed="64"/>
      </bottom>
      <diagonal/>
    </border>
    <border diagonalUp="1">
      <left style="hair">
        <color indexed="64"/>
      </left>
      <right/>
      <top/>
      <bottom style="thin">
        <color indexed="64"/>
      </bottom>
      <diagonal style="hair">
        <color indexed="64"/>
      </diagonal>
    </border>
    <border>
      <left style="thick">
        <color indexed="10"/>
      </left>
      <right style="hair">
        <color indexed="64"/>
      </right>
      <top style="thin">
        <color indexed="64"/>
      </top>
      <bottom style="hair">
        <color indexed="64"/>
      </bottom>
      <diagonal/>
    </border>
    <border>
      <left style="thick">
        <color indexed="10"/>
      </left>
      <right style="hair">
        <color indexed="64"/>
      </right>
      <top/>
      <bottom/>
      <diagonal/>
    </border>
    <border diagonalUp="1">
      <left style="hair">
        <color indexed="64"/>
      </left>
      <right style="thin">
        <color indexed="64"/>
      </right>
      <top style="thin">
        <color indexed="64"/>
      </top>
      <bottom style="hair">
        <color indexed="64"/>
      </bottom>
      <diagonal style="hair">
        <color indexed="64"/>
      </diagonal>
    </border>
    <border diagonalUp="1">
      <left style="hair">
        <color indexed="64"/>
      </left>
      <right/>
      <top style="thin">
        <color indexed="64"/>
      </top>
      <bottom style="hair">
        <color indexed="64"/>
      </bottom>
      <diagonal style="hair">
        <color indexed="64"/>
      </diagonal>
    </border>
    <border diagonalUp="1">
      <left style="hair">
        <color indexed="64"/>
      </left>
      <right style="thin">
        <color indexed="64"/>
      </right>
      <top/>
      <bottom style="thin">
        <color indexed="64"/>
      </bottom>
      <diagonal style="hair">
        <color indexed="64"/>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right style="thin">
        <color indexed="64"/>
      </right>
      <top style="hair">
        <color indexed="64"/>
      </top>
      <bottom style="double">
        <color indexed="64"/>
      </bottom>
      <diagonal/>
    </border>
    <border>
      <left style="thick">
        <color indexed="10"/>
      </left>
      <right style="hair">
        <color indexed="64"/>
      </right>
      <top style="hair">
        <color indexed="64"/>
      </top>
      <bottom style="double">
        <color indexed="64"/>
      </bottom>
      <diagonal/>
    </border>
    <border>
      <left/>
      <right style="thick">
        <color indexed="10"/>
      </right>
      <top style="hair">
        <color indexed="64"/>
      </top>
      <bottom style="double">
        <color indexed="64"/>
      </bottom>
      <diagonal/>
    </border>
    <border>
      <left style="thin">
        <color indexed="64"/>
      </left>
      <right style="hair">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ck">
        <color indexed="10"/>
      </left>
      <right style="hair">
        <color indexed="64"/>
      </right>
      <top style="double">
        <color indexed="64"/>
      </top>
      <bottom style="thick">
        <color indexed="10"/>
      </bottom>
      <diagonal/>
    </border>
    <border>
      <left/>
      <right style="thick">
        <color indexed="10"/>
      </right>
      <top style="double">
        <color indexed="64"/>
      </top>
      <bottom style="thick">
        <color indexed="10"/>
      </bottom>
      <diagonal/>
    </border>
    <border>
      <left style="thin">
        <color indexed="64"/>
      </left>
      <right style="double">
        <color indexed="64"/>
      </right>
      <top style="thin">
        <color indexed="64"/>
      </top>
      <bottom style="hair">
        <color indexed="64"/>
      </bottom>
      <diagonal/>
    </border>
    <border>
      <left style="medium">
        <color indexed="10"/>
      </left>
      <right style="medium">
        <color indexed="10"/>
      </right>
      <top style="thin">
        <color indexed="64"/>
      </top>
      <bottom style="hair">
        <color indexed="64"/>
      </bottom>
      <diagonal/>
    </border>
    <border diagonalUp="1">
      <left style="thin">
        <color indexed="64"/>
      </left>
      <right/>
      <top style="hair">
        <color indexed="64"/>
      </top>
      <bottom style="thin">
        <color indexed="64"/>
      </bottom>
      <diagonal style="thin">
        <color indexed="64"/>
      </diagonal>
    </border>
    <border diagonalUp="1">
      <left style="medium">
        <color indexed="10"/>
      </left>
      <right style="medium">
        <color indexed="10"/>
      </right>
      <top style="hair">
        <color indexed="64"/>
      </top>
      <bottom style="thin">
        <color indexed="64"/>
      </bottom>
      <diagonal style="thin">
        <color indexed="64"/>
      </diagonal>
    </border>
    <border>
      <left style="thick">
        <color indexed="10"/>
      </left>
      <right style="hair">
        <color indexed="64"/>
      </right>
      <top style="thin">
        <color indexed="64"/>
      </top>
      <bottom style="thick">
        <color indexed="10"/>
      </bottom>
      <diagonal/>
    </border>
    <border>
      <left/>
      <right style="thick">
        <color indexed="10"/>
      </right>
      <top style="thin">
        <color indexed="64"/>
      </top>
      <bottom style="thick">
        <color indexed="10"/>
      </bottom>
      <diagonal/>
    </border>
    <border>
      <left style="thin">
        <color indexed="8"/>
      </left>
      <right style="hair">
        <color indexed="64"/>
      </right>
      <top style="thick">
        <color indexed="10"/>
      </top>
      <bottom style="hair">
        <color indexed="64"/>
      </bottom>
      <diagonal/>
    </border>
    <border diagonalUp="1">
      <left style="hair">
        <color indexed="64"/>
      </left>
      <right style="thin">
        <color indexed="8"/>
      </right>
      <top style="thick">
        <color indexed="10"/>
      </top>
      <bottom style="hair">
        <color indexed="64"/>
      </bottom>
      <diagonal style="hair">
        <color indexed="64"/>
      </diagonal>
    </border>
    <border>
      <left style="thin">
        <color indexed="8"/>
      </left>
      <right style="hair">
        <color indexed="64"/>
      </right>
      <top style="hair">
        <color indexed="64"/>
      </top>
      <bottom style="hair">
        <color indexed="64"/>
      </bottom>
      <diagonal/>
    </border>
    <border diagonalUp="1">
      <left style="hair">
        <color indexed="64"/>
      </left>
      <right style="thin">
        <color indexed="8"/>
      </right>
      <top/>
      <bottom style="hair">
        <color indexed="64"/>
      </bottom>
      <diagonal style="hair">
        <color indexed="64"/>
      </diagonal>
    </border>
    <border>
      <left style="thin">
        <color indexed="8"/>
      </left>
      <right style="hair">
        <color indexed="64"/>
      </right>
      <top style="hair">
        <color indexed="64"/>
      </top>
      <bottom/>
      <diagonal/>
    </border>
    <border>
      <left/>
      <right style="thin">
        <color indexed="8"/>
      </right>
      <top style="hair">
        <color indexed="64"/>
      </top>
      <bottom/>
      <diagonal/>
    </border>
    <border diagonalUp="1">
      <left style="hair">
        <color indexed="64"/>
      </left>
      <right style="thin">
        <color indexed="8"/>
      </right>
      <top style="hair">
        <color indexed="64"/>
      </top>
      <bottom style="hair">
        <color indexed="64"/>
      </bottom>
      <diagonal style="hair">
        <color indexed="64"/>
      </diagonal>
    </border>
    <border diagonalUp="1">
      <left style="hair">
        <color indexed="64"/>
      </left>
      <right style="thin">
        <color indexed="8"/>
      </right>
      <top style="hair">
        <color indexed="64"/>
      </top>
      <bottom/>
      <diagonal style="hair">
        <color indexed="64"/>
      </diagonal>
    </border>
    <border>
      <left style="thin">
        <color indexed="8"/>
      </left>
      <right style="hair">
        <color indexed="64"/>
      </right>
      <top/>
      <bottom style="hair">
        <color indexed="64"/>
      </bottom>
      <diagonal/>
    </border>
    <border>
      <left style="thin">
        <color indexed="8"/>
      </left>
      <right style="hair">
        <color indexed="64"/>
      </right>
      <top/>
      <bottom style="thin">
        <color indexed="64"/>
      </bottom>
      <diagonal/>
    </border>
    <border diagonalUp="1">
      <left style="hair">
        <color indexed="64"/>
      </left>
      <right style="thin">
        <color indexed="8"/>
      </right>
      <top/>
      <bottom style="thin">
        <color indexed="64"/>
      </bottom>
      <diagonal style="hair">
        <color indexed="64"/>
      </diagonal>
    </border>
    <border>
      <left/>
      <right style="thin">
        <color indexed="8"/>
      </right>
      <top style="thin">
        <color indexed="64"/>
      </top>
      <bottom/>
      <diagonal/>
    </border>
    <border>
      <left style="thick">
        <color indexed="10"/>
      </left>
      <right style="hair">
        <color indexed="64"/>
      </right>
      <top style="thick">
        <color indexed="10"/>
      </top>
      <bottom style="hair">
        <color indexed="64"/>
      </bottom>
      <diagonal/>
    </border>
    <border>
      <left/>
      <right style="thick">
        <color indexed="10"/>
      </right>
      <top style="thick">
        <color indexed="10"/>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thick">
        <color indexed="10"/>
      </right>
      <top style="hair">
        <color indexed="64"/>
      </top>
      <bottom style="hair">
        <color indexed="64"/>
      </bottom>
      <diagonal/>
    </border>
    <border>
      <left style="thick">
        <color indexed="10"/>
      </left>
      <right style="hair">
        <color indexed="64"/>
      </right>
      <top/>
      <bottom style="thick">
        <color indexed="10"/>
      </bottom>
      <diagonal/>
    </border>
    <border>
      <left/>
      <right style="thick">
        <color indexed="10"/>
      </right>
      <top/>
      <bottom style="thick">
        <color indexed="10"/>
      </bottom>
      <diagonal/>
    </border>
    <border>
      <left style="thick">
        <color indexed="10"/>
      </left>
      <right style="hair">
        <color indexed="64"/>
      </right>
      <top style="hair">
        <color indexed="64"/>
      </top>
      <bottom style="thick">
        <color indexed="10"/>
      </bottom>
      <diagonal/>
    </border>
    <border>
      <left/>
      <right style="thick">
        <color indexed="10"/>
      </right>
      <top style="hair">
        <color indexed="64"/>
      </top>
      <bottom style="thick">
        <color indexed="10"/>
      </bottom>
      <diagonal/>
    </border>
    <border>
      <left/>
      <right style="thin">
        <color indexed="8"/>
      </right>
      <top style="thick">
        <color indexed="10"/>
      </top>
      <bottom style="thin">
        <color indexed="64"/>
      </bottom>
      <diagonal/>
    </border>
    <border>
      <left style="thin">
        <color indexed="8"/>
      </left>
      <right style="hair">
        <color indexed="64"/>
      </right>
      <top style="thin">
        <color indexed="64"/>
      </top>
      <bottom style="hair">
        <color indexed="64"/>
      </bottom>
      <diagonal/>
    </border>
    <border diagonalUp="1">
      <left style="hair">
        <color indexed="64"/>
      </left>
      <right style="thin">
        <color indexed="8"/>
      </right>
      <top style="thin">
        <color indexed="64"/>
      </top>
      <bottom style="hair">
        <color indexed="64"/>
      </bottom>
      <diagonal style="hair">
        <color indexed="64"/>
      </diagonal>
    </border>
    <border>
      <left style="thin">
        <color indexed="8"/>
      </left>
      <right style="hair">
        <color indexed="64"/>
      </right>
      <top style="hair">
        <color indexed="64"/>
      </top>
      <bottom style="thin">
        <color indexed="64"/>
      </bottom>
      <diagonal/>
    </border>
    <border>
      <left/>
      <right style="thin">
        <color indexed="8"/>
      </right>
      <top style="thin">
        <color indexed="64"/>
      </top>
      <bottom style="thick">
        <color indexed="10"/>
      </bottom>
      <diagonal/>
    </border>
    <border>
      <left/>
      <right/>
      <top style="thick">
        <color indexed="10"/>
      </top>
      <bottom style="thin">
        <color indexed="64"/>
      </bottom>
      <diagonal/>
    </border>
    <border>
      <left/>
      <right/>
      <top style="thin">
        <color indexed="64"/>
      </top>
      <bottom style="thick">
        <color indexed="10"/>
      </bottom>
      <diagonal/>
    </border>
    <border>
      <left style="thin">
        <color indexed="64"/>
      </left>
      <right/>
      <top style="thick">
        <color indexed="10"/>
      </top>
      <bottom style="thick">
        <color indexed="10"/>
      </bottom>
      <diagonal/>
    </border>
    <border>
      <left style="thin">
        <color indexed="64"/>
      </left>
      <right style="thin">
        <color indexed="64"/>
      </right>
      <top style="thick">
        <color indexed="10"/>
      </top>
      <bottom style="thick">
        <color indexed="10"/>
      </bottom>
      <diagonal/>
    </border>
    <border>
      <left style="medium">
        <color indexed="64"/>
      </left>
      <right style="thin">
        <color indexed="64"/>
      </right>
      <top style="thin">
        <color indexed="64"/>
      </top>
      <bottom style="thin">
        <color indexed="64"/>
      </bottom>
      <diagonal/>
    </border>
    <border>
      <left style="thick">
        <color indexed="10"/>
      </left>
      <right/>
      <top/>
      <bottom style="thin">
        <color indexed="64"/>
      </bottom>
      <diagonal/>
    </border>
    <border>
      <left/>
      <right style="thick">
        <color indexed="10"/>
      </right>
      <top/>
      <bottom/>
      <diagonal/>
    </border>
    <border>
      <left style="thick">
        <color indexed="10"/>
      </left>
      <right/>
      <top/>
      <bottom/>
      <diagonal/>
    </border>
    <border>
      <left style="thick">
        <color indexed="10"/>
      </left>
      <right/>
      <top style="thick">
        <color indexed="10"/>
      </top>
      <bottom/>
      <diagonal/>
    </border>
    <border>
      <left/>
      <right style="thick">
        <color indexed="10"/>
      </right>
      <top style="thick">
        <color indexed="10"/>
      </top>
      <bottom/>
      <diagonal/>
    </border>
    <border>
      <left/>
      <right style="thick">
        <color indexed="10"/>
      </right>
      <top style="thin">
        <color indexed="64"/>
      </top>
      <bottom/>
      <diagonal/>
    </border>
    <border>
      <left style="thin">
        <color indexed="64"/>
      </left>
      <right/>
      <top style="double">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medium">
        <color indexed="10"/>
      </right>
      <top style="thin">
        <color indexed="64"/>
      </top>
      <bottom/>
      <diagonal/>
    </border>
    <border>
      <left style="thin">
        <color indexed="64"/>
      </left>
      <right style="medium">
        <color indexed="10"/>
      </right>
      <top/>
      <bottom style="thin">
        <color indexed="64"/>
      </bottom>
      <diagonal/>
    </border>
    <border>
      <left style="double">
        <color indexed="64"/>
      </left>
      <right/>
      <top style="thin">
        <color indexed="64"/>
      </top>
      <bottom/>
      <diagonal/>
    </border>
    <border>
      <left style="double">
        <color indexed="64"/>
      </left>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thin">
        <color indexed="64"/>
      </left>
      <right style="thin">
        <color indexed="64"/>
      </right>
      <top/>
      <bottom style="medium">
        <color indexed="10"/>
      </bottom>
      <diagonal/>
    </border>
    <border>
      <left style="thin">
        <color indexed="64"/>
      </left>
      <right style="thick">
        <color indexed="10"/>
      </right>
      <top style="hair">
        <color indexed="64"/>
      </top>
      <bottom style="hair">
        <color indexed="64"/>
      </bottom>
      <diagonal/>
    </border>
    <border>
      <left style="thick">
        <color indexed="10"/>
      </left>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right style="medium">
        <color indexed="64"/>
      </right>
      <top style="thin">
        <color indexed="64"/>
      </top>
      <bottom style="hair">
        <color indexed="64"/>
      </bottom>
      <diagonal/>
    </border>
    <border>
      <left style="thick">
        <color indexed="10"/>
      </left>
      <right/>
      <top style="hair">
        <color indexed="64"/>
      </top>
      <bottom style="thin">
        <color indexed="64"/>
      </bottom>
      <diagonal/>
    </border>
    <border>
      <left/>
      <right style="thick">
        <color indexed="10"/>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top/>
      <bottom style="thin">
        <color indexed="64"/>
      </bottom>
      <diagonal/>
    </border>
    <border>
      <left style="medium">
        <color indexed="64"/>
      </left>
      <right/>
      <top style="hair">
        <color indexed="64"/>
      </top>
      <bottom style="thin">
        <color indexed="64"/>
      </bottom>
      <diagonal/>
    </border>
    <border diagonalDown="1">
      <left style="medium">
        <color indexed="64"/>
      </left>
      <right/>
      <top style="hair">
        <color indexed="64"/>
      </top>
      <bottom style="hair">
        <color indexed="64"/>
      </bottom>
      <diagonal style="hair">
        <color indexed="64"/>
      </diagonal>
    </border>
    <border diagonalDown="1">
      <left/>
      <right/>
      <top style="hair">
        <color indexed="64"/>
      </top>
      <bottom style="hair">
        <color indexed="64"/>
      </bottom>
      <diagonal style="hair">
        <color indexed="64"/>
      </diagonal>
    </border>
    <border diagonalDown="1">
      <left/>
      <right style="medium">
        <color indexed="64"/>
      </right>
      <top style="hair">
        <color indexed="64"/>
      </top>
      <bottom style="hair">
        <color indexed="64"/>
      </bottom>
      <diagonal style="hair">
        <color indexed="64"/>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thin">
        <color indexed="64"/>
      </top>
      <bottom/>
      <diagonal/>
    </border>
    <border diagonalDown="1">
      <left style="thin">
        <color indexed="64"/>
      </left>
      <right/>
      <top style="hair">
        <color indexed="64"/>
      </top>
      <bottom style="hair">
        <color indexed="64"/>
      </bottom>
      <diagonal style="hair">
        <color indexed="64"/>
      </diagonal>
    </border>
    <border diagonalDown="1">
      <left/>
      <right style="thin">
        <color indexed="64"/>
      </right>
      <top style="hair">
        <color indexed="64"/>
      </top>
      <bottom style="hair">
        <color indexed="64"/>
      </bottom>
      <diagonal style="hair">
        <color indexed="64"/>
      </diagonal>
    </border>
    <border>
      <left style="thick">
        <color indexed="10"/>
      </left>
      <right/>
      <top style="thin">
        <color indexed="64"/>
      </top>
      <bottom style="hair">
        <color indexed="64"/>
      </bottom>
      <diagonal/>
    </border>
    <border>
      <left style="thick">
        <color indexed="10"/>
      </left>
      <right/>
      <top style="thin">
        <color indexed="64"/>
      </top>
      <bottom/>
      <diagonal/>
    </border>
    <border>
      <left style="thick">
        <color indexed="10"/>
      </left>
      <right/>
      <top style="thin">
        <color indexed="64"/>
      </top>
      <bottom style="thick">
        <color indexed="10"/>
      </bottom>
      <diagonal/>
    </border>
    <border>
      <left style="thick">
        <color indexed="10"/>
      </left>
      <right/>
      <top style="thick">
        <color indexed="10"/>
      </top>
      <bottom style="thin">
        <color indexed="64"/>
      </bottom>
      <diagonal/>
    </border>
    <border>
      <left/>
      <right style="thick">
        <color indexed="10"/>
      </right>
      <top style="thick">
        <color indexed="10"/>
      </top>
      <bottom style="thin">
        <color indexed="64"/>
      </bottom>
      <diagonal/>
    </border>
    <border diagonalDown="1">
      <left style="thin">
        <color indexed="8"/>
      </left>
      <right/>
      <top style="thin">
        <color indexed="64"/>
      </top>
      <bottom style="thin">
        <color indexed="64"/>
      </bottom>
      <diagonal style="thin">
        <color indexed="8"/>
      </diagonal>
    </border>
    <border diagonalDown="1">
      <left/>
      <right/>
      <top style="thin">
        <color indexed="64"/>
      </top>
      <bottom style="thin">
        <color indexed="64"/>
      </bottom>
      <diagonal style="thin">
        <color indexed="8"/>
      </diagonal>
    </border>
    <border diagonalDown="1">
      <left/>
      <right style="thin">
        <color indexed="8"/>
      </right>
      <top style="thin">
        <color indexed="64"/>
      </top>
      <bottom style="thin">
        <color indexed="64"/>
      </bottom>
      <diagonal style="thin">
        <color indexed="8"/>
      </diagonal>
    </border>
    <border diagonalDown="1">
      <left style="thick">
        <color indexed="10"/>
      </left>
      <right/>
      <top style="hair">
        <color indexed="64"/>
      </top>
      <bottom style="hair">
        <color indexed="64"/>
      </bottom>
      <diagonal style="hair">
        <color indexed="64"/>
      </diagonal>
    </border>
    <border diagonalDown="1">
      <left/>
      <right style="thick">
        <color indexed="10"/>
      </right>
      <top style="hair">
        <color indexed="64"/>
      </top>
      <bottom style="hair">
        <color indexed="64"/>
      </bottom>
      <diagonal style="hair">
        <color indexed="64"/>
      </diagonal>
    </border>
    <border diagonalDown="1">
      <left style="thin">
        <color indexed="8"/>
      </left>
      <right/>
      <top style="thin">
        <color indexed="8"/>
      </top>
      <bottom style="thin">
        <color indexed="64"/>
      </bottom>
      <diagonal style="thin">
        <color indexed="8"/>
      </diagonal>
    </border>
    <border diagonalDown="1">
      <left/>
      <right/>
      <top style="thin">
        <color indexed="8"/>
      </top>
      <bottom style="thin">
        <color indexed="64"/>
      </bottom>
      <diagonal style="thin">
        <color indexed="8"/>
      </diagonal>
    </border>
    <border diagonalDown="1">
      <left/>
      <right style="thin">
        <color indexed="8"/>
      </right>
      <top style="thin">
        <color indexed="8"/>
      </top>
      <bottom style="thin">
        <color indexed="64"/>
      </bottom>
      <diagonal style="thin">
        <color indexed="8"/>
      </diagonal>
    </border>
    <border diagonalDown="1">
      <left style="thin">
        <color indexed="8"/>
      </left>
      <right/>
      <top style="thin">
        <color indexed="64"/>
      </top>
      <bottom style="thin">
        <color indexed="8"/>
      </bottom>
      <diagonal style="thin">
        <color indexed="8"/>
      </diagonal>
    </border>
    <border diagonalDown="1">
      <left/>
      <right/>
      <top style="thin">
        <color indexed="64"/>
      </top>
      <bottom style="thin">
        <color indexed="8"/>
      </bottom>
      <diagonal style="thin">
        <color indexed="8"/>
      </diagonal>
    </border>
    <border diagonalDown="1">
      <left/>
      <right style="thin">
        <color indexed="8"/>
      </right>
      <top style="thin">
        <color indexed="64"/>
      </top>
      <bottom style="thin">
        <color indexed="8"/>
      </bottom>
      <diagonal style="thin">
        <color indexed="8"/>
      </diagonal>
    </border>
    <border diagonalDown="1">
      <left style="thick">
        <color indexed="10"/>
      </left>
      <right/>
      <top style="thin">
        <color indexed="64"/>
      </top>
      <bottom style="thin">
        <color indexed="64"/>
      </bottom>
      <diagonal style="hair">
        <color indexed="64"/>
      </diagonal>
    </border>
    <border diagonalDown="1">
      <left/>
      <right style="thick">
        <color indexed="10"/>
      </right>
      <top style="thin">
        <color indexed="64"/>
      </top>
      <bottom style="thin">
        <color indexed="64"/>
      </bottom>
      <diagonal style="hair">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style="thin">
        <color indexed="64"/>
      </top>
      <bottom style="thin">
        <color indexed="64"/>
      </bottom>
      <diagonal style="hair">
        <color indexed="64"/>
      </diagonal>
    </border>
    <border diagonalDown="1">
      <left/>
      <right style="medium">
        <color indexed="64"/>
      </right>
      <top style="thin">
        <color indexed="64"/>
      </top>
      <bottom style="thin">
        <color indexed="64"/>
      </bottom>
      <diagonal style="hair">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ck">
        <color indexed="10"/>
      </top>
      <bottom/>
      <diagonal/>
    </border>
    <border>
      <left style="thin">
        <color indexed="64"/>
      </left>
      <right style="thick">
        <color indexed="10"/>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dotted">
        <color indexed="64"/>
      </bottom>
      <diagonal/>
    </border>
    <border>
      <left/>
      <right/>
      <top style="medium">
        <color indexed="64"/>
      </top>
      <bottom style="medium">
        <color indexed="64"/>
      </bottom>
      <diagonal/>
    </border>
    <border>
      <left/>
      <right style="thin">
        <color indexed="64"/>
      </right>
      <top style="double">
        <color theme="1"/>
      </top>
      <bottom style="thin">
        <color indexed="64"/>
      </bottom>
      <diagonal/>
    </border>
    <border>
      <left style="thin">
        <color theme="1"/>
      </left>
      <right style="thin">
        <color theme="1"/>
      </right>
      <top style="double">
        <color theme="1"/>
      </top>
      <bottom style="thin">
        <color indexed="64"/>
      </bottom>
      <diagonal/>
    </border>
    <border>
      <left style="thin">
        <color theme="1"/>
      </left>
      <right style="thin">
        <color theme="1"/>
      </right>
      <top style="thin">
        <color indexed="64"/>
      </top>
      <bottom style="thin">
        <color indexed="64"/>
      </bottom>
      <diagonal/>
    </border>
    <border>
      <left/>
      <right style="medium">
        <color indexed="10"/>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right/>
      <top style="medium">
        <color indexed="10"/>
      </top>
      <bottom style="medium">
        <color indexed="10"/>
      </bottom>
      <diagonal/>
    </border>
    <border>
      <left style="thin">
        <color indexed="64"/>
      </left>
      <right/>
      <top style="medium">
        <color indexed="10"/>
      </top>
      <bottom style="medium">
        <color indexed="10"/>
      </bottom>
      <diagonal/>
    </border>
    <border>
      <left/>
      <right style="thin">
        <color indexed="64"/>
      </right>
      <top style="medium">
        <color indexed="10"/>
      </top>
      <bottom style="medium">
        <color indexed="10"/>
      </bottom>
      <diagonal/>
    </border>
    <border>
      <left style="hair">
        <color indexed="64"/>
      </left>
      <right style="hair">
        <color indexed="64"/>
      </right>
      <top style="medium">
        <color indexed="10"/>
      </top>
      <bottom style="medium">
        <color indexed="10"/>
      </bottom>
      <diagonal/>
    </border>
    <border>
      <left style="hair">
        <color indexed="64"/>
      </left>
      <right style="thin">
        <color indexed="64"/>
      </right>
      <top style="thin">
        <color indexed="64"/>
      </top>
      <bottom style="medium">
        <color indexed="64"/>
      </bottom>
      <diagonal/>
    </border>
    <border diagonalUp="1">
      <left style="thin">
        <color indexed="64"/>
      </left>
      <right/>
      <top style="medium">
        <color indexed="10"/>
      </top>
      <bottom style="medium">
        <color indexed="10"/>
      </bottom>
      <diagonal style="thin">
        <color indexed="64"/>
      </diagonal>
    </border>
    <border diagonalUp="1">
      <left style="hair">
        <color indexed="64"/>
      </left>
      <right style="hair">
        <color indexed="64"/>
      </right>
      <top style="medium">
        <color indexed="10"/>
      </top>
      <bottom style="medium">
        <color indexed="10"/>
      </bottom>
      <diagonal style="thin">
        <color indexed="64"/>
      </diagonal>
    </border>
    <border diagonalUp="1">
      <left/>
      <right style="thin">
        <color indexed="64"/>
      </right>
      <top style="medium">
        <color indexed="10"/>
      </top>
      <bottom style="medium">
        <color indexed="10"/>
      </bottom>
      <diagonal style="thin">
        <color indexed="64"/>
      </diagonal>
    </border>
    <border>
      <left style="thin">
        <color theme="1"/>
      </left>
      <right style="thin">
        <color indexed="64"/>
      </right>
      <top style="thin">
        <color indexed="64"/>
      </top>
      <bottom style="thin">
        <color indexed="64"/>
      </bottom>
      <diagonal/>
    </border>
    <border>
      <left style="thin">
        <color theme="1"/>
      </left>
      <right style="thin">
        <color indexed="64"/>
      </right>
      <top/>
      <bottom style="thin">
        <color indexed="64"/>
      </bottom>
      <diagonal/>
    </border>
    <border>
      <left style="thin">
        <color indexed="64"/>
      </left>
      <right style="thin">
        <color indexed="64"/>
      </right>
      <top style="double">
        <color indexed="64"/>
      </top>
      <bottom/>
      <diagonal/>
    </border>
    <border>
      <left style="thick">
        <color indexed="10"/>
      </left>
      <right/>
      <top style="thick">
        <color indexed="10"/>
      </top>
      <bottom style="thin">
        <color theme="1"/>
      </bottom>
      <diagonal/>
    </border>
    <border>
      <left/>
      <right/>
      <top style="thick">
        <color indexed="10"/>
      </top>
      <bottom style="thin">
        <color theme="1"/>
      </bottom>
      <diagonal/>
    </border>
    <border>
      <left/>
      <right style="thick">
        <color indexed="10"/>
      </right>
      <top style="thick">
        <color indexed="10"/>
      </top>
      <bottom style="thin">
        <color theme="1"/>
      </bottom>
      <diagonal/>
    </border>
    <border>
      <left style="medium">
        <color indexed="64"/>
      </left>
      <right/>
      <top style="hair">
        <color indexed="64"/>
      </top>
      <bottom/>
      <diagonal/>
    </border>
    <border>
      <left/>
      <right style="medium">
        <color indexed="64"/>
      </right>
      <top style="hair">
        <color indexed="64"/>
      </top>
      <bottom/>
      <diagonal/>
    </border>
    <border>
      <left style="thick">
        <color indexed="10"/>
      </left>
      <right/>
      <top style="hair">
        <color indexed="64"/>
      </top>
      <bottom/>
      <diagonal/>
    </border>
    <border>
      <left style="thin">
        <color indexed="64"/>
      </left>
      <right style="thin">
        <color theme="1"/>
      </right>
      <top style="double">
        <color indexed="64"/>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style="medium">
        <color indexed="10"/>
      </bottom>
      <diagonal/>
    </border>
    <border>
      <left style="medium">
        <color indexed="10"/>
      </left>
      <right style="thin">
        <color indexed="64"/>
      </right>
      <top style="medium">
        <color indexed="10"/>
      </top>
      <bottom/>
      <diagonal/>
    </border>
    <border>
      <left/>
      <right/>
      <top style="medium">
        <color indexed="10"/>
      </top>
      <bottom/>
      <diagonal/>
    </border>
    <border>
      <left style="medium">
        <color indexed="10"/>
      </left>
      <right style="thin">
        <color indexed="64"/>
      </right>
      <top style="thin">
        <color theme="1"/>
      </top>
      <bottom style="thin">
        <color theme="1"/>
      </bottom>
      <diagonal/>
    </border>
    <border>
      <left/>
      <right style="thin">
        <color indexed="64"/>
      </right>
      <top style="thin">
        <color theme="1"/>
      </top>
      <bottom style="thin">
        <color theme="1"/>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right style="hair">
        <color indexed="64"/>
      </right>
      <top style="thin">
        <color indexed="64"/>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bottom style="hair">
        <color indexed="64"/>
      </bottom>
      <diagonal/>
    </border>
    <border>
      <left style="thin">
        <color indexed="64"/>
      </left>
      <right style="dotted">
        <color indexed="64"/>
      </right>
      <top/>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hair">
        <color indexed="64"/>
      </left>
      <right/>
      <top style="thin">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thin">
        <color indexed="64"/>
      </top>
      <bottom/>
      <diagonal/>
    </border>
    <border>
      <left/>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style="thin">
        <color auto="1"/>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hair">
        <color indexed="64"/>
      </left>
      <right style="hair">
        <color indexed="64"/>
      </right>
      <top style="medium">
        <color indexed="10"/>
      </top>
      <bottom/>
      <diagonal/>
    </border>
    <border diagonalUp="1">
      <left style="thin">
        <color indexed="64"/>
      </left>
      <right style="hair">
        <color indexed="64"/>
      </right>
      <top style="medium">
        <color indexed="10"/>
      </top>
      <bottom style="thin">
        <color indexed="64"/>
      </bottom>
      <diagonal style="thin">
        <color indexed="64"/>
      </diagonal>
    </border>
    <border diagonalUp="1">
      <left style="hair">
        <color indexed="64"/>
      </left>
      <right style="hair">
        <color indexed="64"/>
      </right>
      <top style="medium">
        <color indexed="10"/>
      </top>
      <bottom style="thin">
        <color indexed="64"/>
      </bottom>
      <diagonal style="thin">
        <color indexed="64"/>
      </diagonal>
    </border>
    <border diagonalUp="1">
      <left style="hair">
        <color indexed="64"/>
      </left>
      <right style="thin">
        <color indexed="64"/>
      </right>
      <top style="medium">
        <color indexed="10"/>
      </top>
      <bottom style="thin">
        <color indexed="64"/>
      </bottom>
      <diagonal style="thin">
        <color indexed="64"/>
      </diagonal>
    </border>
    <border diagonalUp="1">
      <left style="thin">
        <color indexed="64"/>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thin">
        <color indexed="64"/>
      </diagonal>
    </border>
    <border diagonalUp="1">
      <left style="hair">
        <color indexed="64"/>
      </left>
      <right style="thin">
        <color indexed="64"/>
      </right>
      <top style="thin">
        <color indexed="64"/>
      </top>
      <bottom style="thin">
        <color indexed="64"/>
      </bottom>
      <diagonal style="thin">
        <color indexed="64"/>
      </diagonal>
    </border>
    <border diagonalUp="1">
      <left style="thin">
        <color indexed="64"/>
      </left>
      <right style="hair">
        <color indexed="64"/>
      </right>
      <top style="thin">
        <color indexed="64"/>
      </top>
      <bottom style="medium">
        <color indexed="10"/>
      </bottom>
      <diagonal style="thin">
        <color indexed="64"/>
      </diagonal>
    </border>
    <border diagonalUp="1">
      <left style="hair">
        <color indexed="64"/>
      </left>
      <right style="hair">
        <color indexed="64"/>
      </right>
      <top style="thin">
        <color indexed="64"/>
      </top>
      <bottom style="medium">
        <color indexed="10"/>
      </bottom>
      <diagonal style="thin">
        <color indexed="64"/>
      </diagonal>
    </border>
    <border diagonalUp="1">
      <left style="hair">
        <color indexed="64"/>
      </left>
      <right style="thin">
        <color indexed="64"/>
      </right>
      <top style="thin">
        <color indexed="64"/>
      </top>
      <bottom style="medium">
        <color indexed="10"/>
      </bottom>
      <diagonal style="thin">
        <color indexed="64"/>
      </diagonal>
    </border>
    <border diagonalUp="1">
      <left style="hair">
        <color indexed="64"/>
      </left>
      <right style="medium">
        <color indexed="10"/>
      </right>
      <top style="thin">
        <color indexed="64"/>
      </top>
      <bottom style="thin">
        <color indexed="64"/>
      </bottom>
      <diagonal style="hair">
        <color indexed="64"/>
      </diagonal>
    </border>
    <border diagonalUp="1">
      <left style="hair">
        <color indexed="64"/>
      </left>
      <right style="medium">
        <color indexed="10"/>
      </right>
      <top style="thin">
        <color indexed="64"/>
      </top>
      <bottom style="medium">
        <color indexed="10"/>
      </bottom>
      <diagonal style="hair">
        <color indexed="64"/>
      </diagonal>
    </border>
    <border diagonalUp="1">
      <left style="thin">
        <color indexed="64"/>
      </left>
      <right/>
      <top style="thin">
        <color indexed="64"/>
      </top>
      <bottom style="thin">
        <color indexed="64"/>
      </bottom>
      <diagonal style="thin">
        <color indexed="64"/>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39">
    <xf numFmtId="0" fontId="0" fillId="0" borderId="0"/>
    <xf numFmtId="9" fontId="1" fillId="0" borderId="0" applyFont="0" applyFill="0" applyBorder="0" applyAlignment="0" applyProtection="0"/>
    <xf numFmtId="38" fontId="1" fillId="0" borderId="0" applyFont="0" applyFill="0" applyBorder="0" applyAlignment="0" applyProtection="0"/>
    <xf numFmtId="38" fontId="22" fillId="0" borderId="0" applyFont="0" applyFill="0" applyBorder="0" applyAlignment="0" applyProtection="0"/>
    <xf numFmtId="176" fontId="1" fillId="0" borderId="0" applyFont="0" applyFill="0" applyBorder="0" applyAlignment="0" applyProtection="0"/>
    <xf numFmtId="0" fontId="22"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alignment vertical="center"/>
    </xf>
    <xf numFmtId="0" fontId="22" fillId="0" borderId="0"/>
    <xf numFmtId="0" fontId="22" fillId="0" borderId="0"/>
    <xf numFmtId="9" fontId="22" fillId="0" borderId="0" applyFont="0" applyFill="0" applyBorder="0" applyAlignment="0" applyProtection="0"/>
    <xf numFmtId="38" fontId="22" fillId="0" borderId="0" applyFont="0" applyFill="0" applyBorder="0" applyAlignment="0" applyProtection="0"/>
    <xf numFmtId="176" fontId="1"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1" fillId="0" borderId="0" applyFont="0" applyFill="0" applyBorder="0" applyAlignment="0" applyProtection="0"/>
    <xf numFmtId="38" fontId="22" fillId="0" borderId="0" applyFont="0" applyFill="0" applyBorder="0" applyAlignment="0" applyProtection="0"/>
    <xf numFmtId="38" fontId="22" fillId="0" borderId="0" applyFont="0" applyFill="0" applyBorder="0" applyAlignment="0" applyProtection="0"/>
    <xf numFmtId="38" fontId="1" fillId="0" borderId="0" applyFont="0" applyFill="0" applyBorder="0" applyAlignment="0" applyProtection="0"/>
    <xf numFmtId="0" fontId="22" fillId="0" borderId="0"/>
    <xf numFmtId="0" fontId="1" fillId="0" borderId="0"/>
    <xf numFmtId="0" fontId="22" fillId="0" borderId="0"/>
    <xf numFmtId="0" fontId="22" fillId="0" borderId="0"/>
    <xf numFmtId="9" fontId="22" fillId="0" borderId="0" applyFont="0" applyFill="0" applyBorder="0" applyAlignment="0" applyProtection="0"/>
    <xf numFmtId="38" fontId="108" fillId="0" borderId="0" applyFont="0" applyFill="0" applyBorder="0" applyAlignment="0" applyProtection="0">
      <alignment vertical="center"/>
    </xf>
    <xf numFmtId="176" fontId="1" fillId="0" borderId="0" applyFont="0" applyFill="0" applyBorder="0" applyAlignment="0" applyProtection="0"/>
    <xf numFmtId="0" fontId="108" fillId="0" borderId="0"/>
    <xf numFmtId="0" fontId="22" fillId="0" borderId="0">
      <alignment vertical="center"/>
    </xf>
    <xf numFmtId="0" fontId="22" fillId="0" borderId="0">
      <alignment vertical="center"/>
    </xf>
    <xf numFmtId="0" fontId="22" fillId="0" borderId="0"/>
    <xf numFmtId="0" fontId="22" fillId="0" borderId="0">
      <alignment vertical="center"/>
    </xf>
    <xf numFmtId="0" fontId="127" fillId="0" borderId="0">
      <alignment vertical="center"/>
    </xf>
  </cellStyleXfs>
  <cellXfs count="2311">
    <xf numFmtId="0" fontId="0" fillId="0" borderId="0" xfId="0"/>
    <xf numFmtId="0" fontId="6" fillId="0" borderId="0" xfId="0" applyFont="1"/>
    <xf numFmtId="0" fontId="6" fillId="0" borderId="0" xfId="0" applyFont="1" applyBorder="1"/>
    <xf numFmtId="0" fontId="6" fillId="0" borderId="0" xfId="0" applyFont="1" applyAlignment="1">
      <alignment vertical="center"/>
    </xf>
    <xf numFmtId="0" fontId="8" fillId="0" borderId="0" xfId="0" applyFont="1" applyAlignment="1">
      <alignment vertical="center"/>
    </xf>
    <xf numFmtId="0" fontId="6" fillId="0" borderId="0" xfId="0" applyFont="1" applyBorder="1" applyAlignment="1">
      <alignment vertical="center"/>
    </xf>
    <xf numFmtId="0" fontId="9" fillId="0" borderId="0" xfId="0" applyFont="1" applyAlignment="1">
      <alignment vertical="center"/>
    </xf>
    <xf numFmtId="0" fontId="7" fillId="0" borderId="0" xfId="0" applyFont="1" applyBorder="1" applyAlignment="1">
      <alignment horizontal="center" vertical="center"/>
    </xf>
    <xf numFmtId="0" fontId="6" fillId="0" borderId="0" xfId="0" applyFont="1" applyAlignment="1"/>
    <xf numFmtId="0" fontId="6" fillId="0" borderId="1" xfId="0" applyFont="1" applyBorder="1" applyAlignment="1">
      <alignment vertical="center"/>
    </xf>
    <xf numFmtId="0" fontId="8" fillId="0" borderId="0" xfId="0" applyFont="1" applyBorder="1" applyAlignment="1">
      <alignment vertical="center"/>
    </xf>
    <xf numFmtId="0" fontId="8" fillId="0" borderId="2" xfId="0" applyFont="1" applyBorder="1" applyAlignment="1">
      <alignment horizontal="right" vertical="center"/>
    </xf>
    <xf numFmtId="0" fontId="8" fillId="0" borderId="3" xfId="0" applyFont="1" applyBorder="1" applyAlignment="1">
      <alignment horizontal="right" vertical="center"/>
    </xf>
    <xf numFmtId="0" fontId="8" fillId="0" borderId="0" xfId="0" applyFont="1" applyBorder="1" applyAlignment="1">
      <alignment horizontal="right" vertical="center"/>
    </xf>
    <xf numFmtId="0" fontId="7" fillId="0" borderId="0" xfId="0" applyFont="1" applyAlignment="1">
      <alignment horizontal="center" vertical="center"/>
    </xf>
    <xf numFmtId="0" fontId="8" fillId="0" borderId="0" xfId="0" applyFont="1" applyAlignment="1"/>
    <xf numFmtId="0" fontId="8" fillId="0" borderId="0" xfId="0" applyFont="1" applyAlignment="1">
      <alignment vertical="top"/>
    </xf>
    <xf numFmtId="3" fontId="6" fillId="0" borderId="0" xfId="0" applyNumberFormat="1" applyFont="1"/>
    <xf numFmtId="0" fontId="23" fillId="0" borderId="0" xfId="6" applyFont="1" applyAlignment="1"/>
    <xf numFmtId="0" fontId="24" fillId="0" borderId="0" xfId="0" applyFont="1" applyAlignment="1"/>
    <xf numFmtId="0" fontId="23" fillId="0" borderId="0" xfId="0" applyFont="1"/>
    <xf numFmtId="0" fontId="23" fillId="0" borderId="0" xfId="6" applyFont="1" applyAlignment="1">
      <alignment horizontal="centerContinuous" vertical="center"/>
    </xf>
    <xf numFmtId="0" fontId="27" fillId="0" borderId="0" xfId="6" applyFont="1" applyAlignment="1"/>
    <xf numFmtId="0" fontId="26" fillId="0" borderId="0" xfId="6" applyFont="1" applyAlignment="1"/>
    <xf numFmtId="0" fontId="23" fillId="0" borderId="0" xfId="6" applyFont="1"/>
    <xf numFmtId="0" fontId="23" fillId="0" borderId="0" xfId="6" applyFont="1" applyAlignment="1">
      <alignment horizontal="left" vertical="center"/>
    </xf>
    <xf numFmtId="0" fontId="23" fillId="0" borderId="0" xfId="6" applyFont="1" applyAlignment="1">
      <alignment vertical="center"/>
    </xf>
    <xf numFmtId="0" fontId="8" fillId="0" borderId="4" xfId="0" applyFont="1" applyBorder="1" applyAlignment="1">
      <alignment horizontal="distributed" vertical="center"/>
    </xf>
    <xf numFmtId="0" fontId="6" fillId="0" borderId="0" xfId="0" applyFont="1" applyAlignment="1">
      <alignment horizontal="center" vertical="center"/>
    </xf>
    <xf numFmtId="0" fontId="8" fillId="0" borderId="5" xfId="0" applyFont="1" applyBorder="1" applyAlignment="1">
      <alignment horizontal="right" vertical="center"/>
    </xf>
    <xf numFmtId="0" fontId="8" fillId="0" borderId="6" xfId="0" applyFont="1" applyBorder="1" applyAlignment="1">
      <alignment horizontal="right" vertical="center"/>
    </xf>
    <xf numFmtId="0" fontId="10" fillId="0" borderId="0" xfId="0" applyFont="1" applyAlignment="1">
      <alignment vertical="center"/>
    </xf>
    <xf numFmtId="0" fontId="0" fillId="0" borderId="0" xfId="0" applyAlignment="1"/>
    <xf numFmtId="0" fontId="23" fillId="0" borderId="0" xfId="6" applyFont="1" applyFill="1" applyAlignment="1"/>
    <xf numFmtId="0" fontId="25" fillId="0" borderId="0" xfId="6" applyFont="1" applyAlignment="1">
      <alignment vertical="center"/>
    </xf>
    <xf numFmtId="0" fontId="31" fillId="0" borderId="0" xfId="12" applyFont="1" applyAlignment="1">
      <alignment vertical="center"/>
    </xf>
    <xf numFmtId="0" fontId="32" fillId="0" borderId="0" xfId="12" applyFont="1" applyAlignment="1">
      <alignment horizontal="centerContinuous" vertical="center"/>
    </xf>
    <xf numFmtId="0" fontId="32" fillId="0" borderId="0" xfId="12" applyFont="1" applyAlignment="1">
      <alignment vertical="center"/>
    </xf>
    <xf numFmtId="0" fontId="33" fillId="0" borderId="0" xfId="12" applyFont="1" applyBorder="1" applyAlignment="1">
      <alignment vertical="center"/>
    </xf>
    <xf numFmtId="0" fontId="31" fillId="0" borderId="0" xfId="12" applyFont="1" applyBorder="1" applyAlignment="1">
      <alignment vertical="center"/>
    </xf>
    <xf numFmtId="0" fontId="34" fillId="0" borderId="0" xfId="12" applyFont="1" applyAlignment="1">
      <alignment horizontal="center" vertical="center"/>
    </xf>
    <xf numFmtId="0" fontId="31" fillId="0" borderId="0" xfId="12" applyFont="1" applyAlignment="1">
      <alignment horizontal="center" vertical="center"/>
    </xf>
    <xf numFmtId="0" fontId="32" fillId="0" borderId="0" xfId="12" applyFont="1" applyBorder="1" applyAlignment="1">
      <alignment vertical="center"/>
    </xf>
    <xf numFmtId="0" fontId="31" fillId="0" borderId="0" xfId="12" applyFont="1" applyAlignment="1">
      <alignment horizontal="right" vertical="center"/>
    </xf>
    <xf numFmtId="0" fontId="31" fillId="0" borderId="0" xfId="0" applyFont="1" applyAlignment="1">
      <alignment vertical="center"/>
    </xf>
    <xf numFmtId="0" fontId="22" fillId="0" borderId="0" xfId="12" applyFont="1" applyBorder="1" applyAlignment="1">
      <alignment vertical="center"/>
    </xf>
    <xf numFmtId="0" fontId="31" fillId="0" borderId="0" xfId="12" applyFont="1" applyAlignment="1">
      <alignment horizontal="centerContinuous" vertical="center"/>
    </xf>
    <xf numFmtId="0" fontId="6" fillId="0" borderId="0" xfId="0" applyFont="1" applyFill="1" applyAlignment="1">
      <alignment vertical="center"/>
    </xf>
    <xf numFmtId="0" fontId="6" fillId="0" borderId="0" xfId="0" applyFont="1" applyFill="1" applyBorder="1" applyAlignment="1">
      <alignment vertical="center"/>
    </xf>
    <xf numFmtId="0" fontId="6" fillId="0" borderId="0" xfId="0" applyFont="1" applyFill="1" applyBorder="1"/>
    <xf numFmtId="0" fontId="6" fillId="0" borderId="0" xfId="0" applyFont="1" applyFill="1"/>
    <xf numFmtId="0" fontId="8" fillId="0" borderId="7" xfId="0" applyFont="1" applyFill="1" applyBorder="1" applyAlignment="1">
      <alignment horizontal="center" vertical="center"/>
    </xf>
    <xf numFmtId="0" fontId="8" fillId="0" borderId="8" xfId="0" applyFont="1" applyFill="1" applyBorder="1" applyAlignment="1">
      <alignment horizontal="right" vertical="center"/>
    </xf>
    <xf numFmtId="0" fontId="8" fillId="0" borderId="9" xfId="0" applyFont="1" applyFill="1" applyBorder="1" applyAlignment="1">
      <alignment horizontal="right" vertical="center"/>
    </xf>
    <xf numFmtId="0" fontId="23" fillId="0" borderId="0" xfId="6" applyFont="1" applyFill="1"/>
    <xf numFmtId="0" fontId="23" fillId="0" borderId="8" xfId="6" applyFont="1" applyFill="1" applyBorder="1" applyAlignment="1">
      <alignment vertical="center"/>
    </xf>
    <xf numFmtId="0" fontId="23" fillId="0" borderId="0" xfId="6" applyFont="1" applyFill="1" applyAlignment="1">
      <alignment vertical="center"/>
    </xf>
    <xf numFmtId="0" fontId="9" fillId="0" borderId="0" xfId="0" applyFont="1"/>
    <xf numFmtId="0" fontId="38" fillId="0" borderId="0" xfId="6" applyFont="1" applyAlignment="1"/>
    <xf numFmtId="0" fontId="7" fillId="0" borderId="0" xfId="0" applyFont="1" applyBorder="1" applyAlignment="1" applyProtection="1">
      <alignment horizontal="centerContinuous"/>
    </xf>
    <xf numFmtId="0" fontId="7" fillId="0" borderId="0" xfId="0" applyFont="1" applyBorder="1" applyProtection="1"/>
    <xf numFmtId="0" fontId="8" fillId="0" borderId="0" xfId="0" applyFont="1" applyFill="1" applyBorder="1" applyAlignment="1">
      <alignment vertical="distributed" textRotation="255"/>
    </xf>
    <xf numFmtId="177" fontId="26" fillId="2" borderId="10" xfId="6" applyNumberFormat="1" applyFont="1" applyFill="1" applyBorder="1" applyAlignment="1" applyProtection="1">
      <alignment vertical="center"/>
      <protection locked="0"/>
    </xf>
    <xf numFmtId="177" fontId="26" fillId="2" borderId="11" xfId="6" applyNumberFormat="1" applyFont="1" applyFill="1" applyBorder="1" applyAlignment="1" applyProtection="1">
      <alignment vertical="center"/>
      <protection locked="0"/>
    </xf>
    <xf numFmtId="0" fontId="5" fillId="0" borderId="0" xfId="0" applyFont="1" applyFill="1" applyBorder="1" applyAlignment="1">
      <alignment horizontal="center"/>
    </xf>
    <xf numFmtId="179" fontId="6" fillId="2" borderId="11" xfId="0" applyNumberFormat="1" applyFont="1" applyFill="1" applyBorder="1" applyAlignment="1" applyProtection="1">
      <alignment vertical="center"/>
      <protection locked="0"/>
    </xf>
    <xf numFmtId="0" fontId="6" fillId="0" borderId="0" xfId="0" applyFont="1" applyBorder="1" applyAlignment="1" applyProtection="1">
      <alignment horizontal="right" vertical="center"/>
    </xf>
    <xf numFmtId="0" fontId="28" fillId="0" borderId="2" xfId="0" applyFont="1" applyFill="1" applyBorder="1" applyAlignment="1">
      <alignment vertical="center" wrapText="1"/>
    </xf>
    <xf numFmtId="0" fontId="23" fillId="0" borderId="2" xfId="6" applyFont="1" applyBorder="1" applyAlignment="1">
      <alignment horizontal="center" vertical="center"/>
    </xf>
    <xf numFmtId="0" fontId="6" fillId="0" borderId="0" xfId="0" applyFont="1" applyFill="1" applyBorder="1" applyAlignment="1">
      <alignment horizontal="distributed" vertical="center"/>
    </xf>
    <xf numFmtId="0" fontId="6" fillId="0" borderId="0" xfId="0" applyFont="1" applyProtection="1"/>
    <xf numFmtId="0" fontId="4" fillId="0" borderId="0" xfId="0" applyFont="1" applyProtection="1"/>
    <xf numFmtId="0" fontId="5" fillId="0" borderId="0" xfId="0" applyFont="1" applyProtection="1"/>
    <xf numFmtId="0" fontId="10" fillId="0" borderId="0" xfId="0" applyFont="1" applyProtection="1"/>
    <xf numFmtId="0" fontId="6"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0" fontId="5" fillId="0" borderId="2" xfId="0" applyFont="1" applyBorder="1" applyProtection="1"/>
    <xf numFmtId="0" fontId="6" fillId="0" borderId="3" xfId="0" applyFont="1" applyBorder="1" applyAlignment="1" applyProtection="1">
      <alignment vertical="center"/>
    </xf>
    <xf numFmtId="0" fontId="6" fillId="0" borderId="5" xfId="0" applyFont="1" applyBorder="1" applyAlignment="1" applyProtection="1">
      <alignment vertical="center"/>
    </xf>
    <xf numFmtId="0" fontId="7" fillId="0" borderId="0" xfId="0" applyFont="1" applyAlignment="1" applyProtection="1">
      <alignment horizontal="distributed"/>
    </xf>
    <xf numFmtId="0" fontId="4" fillId="0" borderId="0" xfId="0" applyFont="1" applyBorder="1" applyProtection="1"/>
    <xf numFmtId="0" fontId="14" fillId="0" borderId="0" xfId="0" applyFont="1" applyBorder="1" applyAlignment="1" applyProtection="1">
      <alignment horizontal="center" vertical="center"/>
    </xf>
    <xf numFmtId="0" fontId="4" fillId="0" borderId="0" xfId="0" applyFont="1" applyBorder="1" applyAlignment="1" applyProtection="1"/>
    <xf numFmtId="0" fontId="5" fillId="0" borderId="1" xfId="0" applyFont="1" applyBorder="1" applyProtection="1"/>
    <xf numFmtId="0" fontId="6" fillId="0" borderId="4" xfId="0" applyFont="1" applyFill="1" applyBorder="1" applyAlignment="1" applyProtection="1">
      <alignment vertical="center"/>
    </xf>
    <xf numFmtId="0" fontId="6" fillId="0" borderId="0" xfId="0" applyFont="1" applyBorder="1" applyAlignment="1" applyProtection="1">
      <alignment horizontal="left" vertical="center"/>
    </xf>
    <xf numFmtId="0" fontId="6" fillId="0" borderId="4" xfId="0" applyFont="1" applyFill="1" applyBorder="1" applyAlignment="1" applyProtection="1">
      <alignment horizontal="left" vertical="center"/>
    </xf>
    <xf numFmtId="0" fontId="6" fillId="0" borderId="2" xfId="0" applyFont="1" applyBorder="1" applyAlignment="1" applyProtection="1">
      <alignment vertical="center"/>
    </xf>
    <xf numFmtId="0" fontId="7" fillId="0" borderId="3" xfId="0" applyFont="1" applyBorder="1" applyAlignment="1" applyProtection="1">
      <alignment horizontal="distributed"/>
    </xf>
    <xf numFmtId="0" fontId="7" fillId="0" borderId="5" xfId="0" applyFont="1" applyBorder="1" applyAlignment="1" applyProtection="1">
      <alignment horizontal="distributed"/>
    </xf>
    <xf numFmtId="0" fontId="4" fillId="0" borderId="12" xfId="0" applyFont="1" applyBorder="1" applyProtection="1"/>
    <xf numFmtId="0" fontId="4" fillId="0" borderId="1" xfId="0" applyFont="1" applyBorder="1" applyProtection="1"/>
    <xf numFmtId="0" fontId="7" fillId="0" borderId="13" xfId="0" applyFont="1" applyBorder="1" applyAlignment="1" applyProtection="1">
      <alignment horizontal="distributed"/>
    </xf>
    <xf numFmtId="0" fontId="30" fillId="0" borderId="0" xfId="0" applyFont="1" applyBorder="1" applyAlignment="1" applyProtection="1"/>
    <xf numFmtId="0" fontId="0" fillId="0" borderId="0" xfId="0" applyProtection="1"/>
    <xf numFmtId="179" fontId="6" fillId="0" borderId="4" xfId="0" applyNumberFormat="1" applyFont="1" applyFill="1" applyBorder="1" applyAlignment="1" applyProtection="1">
      <alignment vertical="center"/>
    </xf>
    <xf numFmtId="0" fontId="7" fillId="0" borderId="0" xfId="0" applyFont="1" applyBorder="1" applyAlignment="1" applyProtection="1">
      <alignment horizontal="distributed"/>
    </xf>
    <xf numFmtId="0" fontId="6" fillId="0" borderId="1" xfId="0" applyFont="1" applyBorder="1" applyProtection="1"/>
    <xf numFmtId="0" fontId="7" fillId="0" borderId="4" xfId="0" applyFont="1" applyBorder="1" applyAlignment="1" applyProtection="1">
      <alignment horizontal="distributed"/>
    </xf>
    <xf numFmtId="0" fontId="6" fillId="0" borderId="1" xfId="0" applyFont="1" applyBorder="1" applyAlignment="1" applyProtection="1">
      <alignment horizontal="left"/>
    </xf>
    <xf numFmtId="0" fontId="6" fillId="0" borderId="0" xfId="0" applyFont="1" applyBorder="1" applyAlignment="1" applyProtection="1">
      <alignment horizontal="left"/>
    </xf>
    <xf numFmtId="0" fontId="7" fillId="0" borderId="0" xfId="0" applyNumberFormat="1" applyFont="1" applyBorder="1" applyAlignment="1" applyProtection="1">
      <alignment vertical="center"/>
    </xf>
    <xf numFmtId="0" fontId="7" fillId="0" borderId="1" xfId="0" applyNumberFormat="1" applyFont="1" applyBorder="1" applyAlignment="1" applyProtection="1">
      <alignment vertical="center" readingOrder="1"/>
    </xf>
    <xf numFmtId="179" fontId="6" fillId="0" borderId="0" xfId="2" applyNumberFormat="1" applyFont="1" applyFill="1" applyBorder="1" applyAlignment="1" applyProtection="1">
      <alignment vertical="center" readingOrder="1"/>
    </xf>
    <xf numFmtId="0" fontId="7" fillId="0" borderId="4" xfId="0" applyNumberFormat="1" applyFont="1" applyBorder="1" applyAlignment="1" applyProtection="1">
      <alignment vertical="center" readingOrder="1"/>
    </xf>
    <xf numFmtId="0" fontId="7" fillId="0" borderId="0" xfId="0" applyNumberFormat="1" applyFont="1" applyBorder="1" applyAlignment="1" applyProtection="1">
      <alignment vertical="center" readingOrder="1"/>
    </xf>
    <xf numFmtId="0" fontId="7" fillId="0" borderId="13" xfId="0" applyNumberFormat="1" applyFont="1" applyBorder="1" applyAlignment="1" applyProtection="1">
      <alignment vertical="center"/>
    </xf>
    <xf numFmtId="0" fontId="7" fillId="0" borderId="4" xfId="0" applyNumberFormat="1" applyFont="1" applyBorder="1" applyAlignment="1" applyProtection="1">
      <alignment vertical="center"/>
    </xf>
    <xf numFmtId="0" fontId="7" fillId="0" borderId="0" xfId="0" applyFont="1" applyAlignment="1" applyProtection="1">
      <alignment horizontal="distributed" vertical="center"/>
    </xf>
    <xf numFmtId="0" fontId="6" fillId="0" borderId="1" xfId="0" applyFont="1" applyBorder="1" applyAlignment="1" applyProtection="1">
      <alignment horizontal="left" vertical="center"/>
    </xf>
    <xf numFmtId="0" fontId="7" fillId="0" borderId="0" xfId="0" applyFont="1" applyBorder="1" applyAlignment="1" applyProtection="1">
      <alignment horizontal="distributed" vertical="center"/>
    </xf>
    <xf numFmtId="0" fontId="7" fillId="0" borderId="4" xfId="0" applyFont="1" applyBorder="1" applyAlignment="1" applyProtection="1">
      <alignment vertical="center"/>
    </xf>
    <xf numFmtId="0" fontId="7" fillId="0" borderId="4" xfId="0" applyFont="1" applyBorder="1" applyAlignment="1" applyProtection="1">
      <alignment horizontal="distributed" vertical="center"/>
    </xf>
    <xf numFmtId="0" fontId="4" fillId="0" borderId="0" xfId="0" applyFont="1" applyAlignment="1" applyProtection="1">
      <alignment vertical="center"/>
    </xf>
    <xf numFmtId="0" fontId="6" fillId="0" borderId="14" xfId="0" applyFont="1" applyBorder="1" applyAlignment="1" applyProtection="1">
      <alignment horizontal="centerContinuous" vertical="center"/>
    </xf>
    <xf numFmtId="0" fontId="7" fillId="0" borderId="0" xfId="0" applyFont="1" applyBorder="1" applyAlignment="1" applyProtection="1">
      <alignment horizontal="centerContinuous" vertical="center"/>
    </xf>
    <xf numFmtId="0" fontId="4" fillId="0" borderId="4" xfId="0" applyFont="1" applyBorder="1" applyAlignment="1" applyProtection="1">
      <alignment horizontal="centerContinuous"/>
    </xf>
    <xf numFmtId="179" fontId="6" fillId="3" borderId="11" xfId="2" applyNumberFormat="1" applyFont="1" applyFill="1" applyBorder="1" applyAlignment="1" applyProtection="1">
      <alignment vertical="center" readingOrder="1"/>
    </xf>
    <xf numFmtId="0" fontId="5" fillId="0" borderId="0" xfId="0" applyFont="1" applyFill="1" applyProtection="1"/>
    <xf numFmtId="0" fontId="6" fillId="0" borderId="0" xfId="0" applyNumberFormat="1" applyFont="1" applyBorder="1" applyAlignment="1" applyProtection="1">
      <alignment vertical="center"/>
    </xf>
    <xf numFmtId="0" fontId="4" fillId="0" borderId="0" xfId="0" applyNumberFormat="1" applyFont="1" applyAlignment="1" applyProtection="1">
      <alignment vertical="center"/>
    </xf>
    <xf numFmtId="0" fontId="5" fillId="0" borderId="0" xfId="0" applyNumberFormat="1" applyFont="1" applyAlignment="1" applyProtection="1">
      <alignment vertical="center"/>
    </xf>
    <xf numFmtId="0" fontId="5" fillId="0" borderId="1" xfId="0" applyNumberFormat="1" applyFont="1" applyBorder="1" applyAlignment="1" applyProtection="1">
      <alignment vertical="center"/>
    </xf>
    <xf numFmtId="0" fontId="10" fillId="0" borderId="0" xfId="0" applyFont="1" applyBorder="1" applyAlignment="1" applyProtection="1">
      <alignment horizontal="right" vertical="center"/>
    </xf>
    <xf numFmtId="0" fontId="10" fillId="0" borderId="4" xfId="0" applyFont="1" applyBorder="1" applyAlignment="1" applyProtection="1">
      <alignment horizontal="right" vertical="center"/>
    </xf>
    <xf numFmtId="0" fontId="7" fillId="0" borderId="1" xfId="0" applyFont="1" applyBorder="1" applyAlignment="1" applyProtection="1">
      <alignment horizontal="distributed"/>
    </xf>
    <xf numFmtId="0" fontId="4" fillId="0" borderId="14" xfId="0" applyFont="1" applyBorder="1" applyProtection="1"/>
    <xf numFmtId="0" fontId="10" fillId="0" borderId="0" xfId="0" applyNumberFormat="1" applyFont="1" applyAlignment="1" applyProtection="1">
      <alignment vertical="center"/>
    </xf>
    <xf numFmtId="0" fontId="5" fillId="0" borderId="0" xfId="0" applyFont="1" applyFill="1" applyAlignment="1" applyProtection="1">
      <alignment vertical="top" textRotation="255"/>
    </xf>
    <xf numFmtId="0" fontId="7" fillId="0" borderId="4" xfId="0" applyFont="1" applyBorder="1" applyAlignment="1" applyProtection="1"/>
    <xf numFmtId="0" fontId="4" fillId="0" borderId="4" xfId="0" applyFont="1" applyBorder="1" applyProtection="1"/>
    <xf numFmtId="0" fontId="6" fillId="0" borderId="0" xfId="0" applyFont="1" applyAlignment="1" applyProtection="1">
      <alignment vertical="center"/>
    </xf>
    <xf numFmtId="0" fontId="5" fillId="0" borderId="15" xfId="0" applyFont="1" applyBorder="1" applyAlignment="1" applyProtection="1"/>
    <xf numFmtId="0" fontId="5" fillId="0" borderId="7" xfId="0" applyFont="1" applyBorder="1" applyAlignment="1" applyProtection="1"/>
    <xf numFmtId="0" fontId="1" fillId="0" borderId="16" xfId="0" applyFont="1" applyBorder="1" applyProtection="1"/>
    <xf numFmtId="0" fontId="11" fillId="0" borderId="0" xfId="0" applyFont="1" applyAlignment="1" applyProtection="1"/>
    <xf numFmtId="0" fontId="1" fillId="0" borderId="0" xfId="0" applyFont="1" applyProtection="1"/>
    <xf numFmtId="0" fontId="4" fillId="0" borderId="17" xfId="0" applyFont="1" applyBorder="1" applyProtection="1"/>
    <xf numFmtId="0" fontId="1" fillId="0" borderId="7" xfId="0" applyFont="1" applyBorder="1" applyProtection="1"/>
    <xf numFmtId="0" fontId="21" fillId="0" borderId="0" xfId="0" applyFont="1" applyProtection="1"/>
    <xf numFmtId="0" fontId="5" fillId="0" borderId="0" xfId="0" applyFont="1" applyAlignment="1" applyProtection="1">
      <alignment horizontal="right"/>
    </xf>
    <xf numFmtId="0" fontId="5" fillId="0" borderId="0" xfId="0" applyFont="1" applyBorder="1" applyAlignment="1" applyProtection="1"/>
    <xf numFmtId="0" fontId="11" fillId="0" borderId="0" xfId="0" applyFont="1" applyBorder="1" applyAlignment="1" applyProtection="1"/>
    <xf numFmtId="0" fontId="11" fillId="0" borderId="0" xfId="0" applyFont="1" applyProtection="1"/>
    <xf numFmtId="0" fontId="4" fillId="0" borderId="0" xfId="0" applyFont="1" applyBorder="1" applyAlignment="1" applyProtection="1">
      <alignment vertical="top"/>
    </xf>
    <xf numFmtId="0" fontId="6" fillId="0" borderId="0" xfId="0" applyFont="1" applyFill="1" applyAlignment="1" applyProtection="1">
      <alignment vertical="center"/>
    </xf>
    <xf numFmtId="0" fontId="4" fillId="0" borderId="4" xfId="0" applyFont="1" applyBorder="1" applyAlignment="1" applyProtection="1">
      <alignment vertical="center"/>
    </xf>
    <xf numFmtId="0" fontId="10" fillId="0" borderId="0" xfId="0" applyFont="1" applyBorder="1" applyProtection="1"/>
    <xf numFmtId="0" fontId="8" fillId="0" borderId="0" xfId="0" applyFont="1" applyBorder="1" applyProtection="1"/>
    <xf numFmtId="0" fontId="18" fillId="0" borderId="4" xfId="0" applyFont="1" applyBorder="1" applyAlignment="1" applyProtection="1">
      <alignment horizontal="left" vertical="top" wrapText="1"/>
    </xf>
    <xf numFmtId="0" fontId="16" fillId="0" borderId="0" xfId="0" applyFont="1" applyProtection="1"/>
    <xf numFmtId="0" fontId="18" fillId="0" borderId="0" xfId="0" applyFont="1" applyBorder="1" applyAlignment="1" applyProtection="1">
      <alignment horizontal="left" vertical="center" wrapText="1"/>
    </xf>
    <xf numFmtId="0" fontId="37" fillId="0" borderId="0" xfId="0" applyFont="1" applyProtection="1"/>
    <xf numFmtId="0" fontId="16" fillId="0" borderId="0" xfId="0" applyFont="1" applyBorder="1" applyAlignment="1" applyProtection="1"/>
    <xf numFmtId="0" fontId="14" fillId="0" borderId="0" xfId="0" applyFont="1" applyBorder="1" applyAlignment="1" applyProtection="1">
      <alignment vertical="top"/>
    </xf>
    <xf numFmtId="0" fontId="14" fillId="0" borderId="0" xfId="0" applyFont="1" applyBorder="1" applyAlignment="1" applyProtection="1"/>
    <xf numFmtId="0" fontId="19" fillId="0" borderId="0" xfId="0" applyFont="1" applyBorder="1" applyAlignment="1" applyProtection="1">
      <alignment vertical="top" wrapText="1"/>
    </xf>
    <xf numFmtId="0" fontId="17" fillId="0" borderId="0" xfId="0" applyFont="1" applyBorder="1" applyAlignment="1" applyProtection="1">
      <alignment vertical="top"/>
    </xf>
    <xf numFmtId="0" fontId="8" fillId="0" borderId="0" xfId="0" applyFont="1" applyBorder="1" applyAlignment="1" applyProtection="1">
      <alignment wrapText="1"/>
    </xf>
    <xf numFmtId="178" fontId="10" fillId="0" borderId="0" xfId="0" applyNumberFormat="1" applyFont="1" applyAlignment="1" applyProtection="1">
      <alignment horizontal="left"/>
    </xf>
    <xf numFmtId="0" fontId="18" fillId="0" borderId="0" xfId="0" applyFont="1" applyProtection="1"/>
    <xf numFmtId="0" fontId="6" fillId="0" borderId="0" xfId="0" applyFont="1" applyBorder="1" applyProtection="1"/>
    <xf numFmtId="3" fontId="7" fillId="0" borderId="0" xfId="0" applyNumberFormat="1" applyFont="1" applyBorder="1" applyAlignment="1" applyProtection="1">
      <alignment horizontal="centerContinuous"/>
    </xf>
    <xf numFmtId="49" fontId="4" fillId="0" borderId="0" xfId="0" applyNumberFormat="1" applyFont="1" applyProtection="1"/>
    <xf numFmtId="0" fontId="39" fillId="0" borderId="0" xfId="0" applyFont="1" applyProtection="1"/>
    <xf numFmtId="0" fontId="39" fillId="0" borderId="3" xfId="0" applyFont="1" applyBorder="1" applyAlignment="1" applyProtection="1">
      <alignment horizontal="distributed"/>
    </xf>
    <xf numFmtId="0" fontId="39" fillId="0" borderId="0" xfId="0" applyFont="1" applyBorder="1" applyAlignment="1" applyProtection="1"/>
    <xf numFmtId="0" fontId="4" fillId="0" borderId="0" xfId="0" applyFont="1" applyAlignment="1" applyProtection="1"/>
    <xf numFmtId="0" fontId="40" fillId="0" borderId="0" xfId="12" applyFont="1" applyAlignment="1">
      <alignment vertical="center"/>
    </xf>
    <xf numFmtId="0" fontId="6" fillId="0" borderId="2" xfId="0" applyFont="1" applyFill="1" applyBorder="1" applyAlignment="1">
      <alignment horizontal="center" vertical="center"/>
    </xf>
    <xf numFmtId="0" fontId="8" fillId="0" borderId="3" xfId="0" applyFont="1" applyFill="1" applyBorder="1" applyAlignment="1">
      <alignment vertical="center" wrapText="1"/>
    </xf>
    <xf numFmtId="0" fontId="4" fillId="0" borderId="3" xfId="0" applyFont="1" applyFill="1" applyBorder="1" applyAlignment="1">
      <alignment vertical="center" wrapText="1"/>
    </xf>
    <xf numFmtId="0" fontId="8" fillId="0" borderId="18" xfId="0" applyFont="1" applyFill="1" applyBorder="1" applyAlignment="1">
      <alignment vertical="center" wrapText="1"/>
    </xf>
    <xf numFmtId="0" fontId="8" fillId="0" borderId="2" xfId="0" applyFont="1" applyBorder="1" applyAlignment="1">
      <alignment vertical="center"/>
    </xf>
    <xf numFmtId="0" fontId="10" fillId="0" borderId="11" xfId="0" applyFont="1" applyBorder="1" applyAlignment="1">
      <alignment vertical="center"/>
    </xf>
    <xf numFmtId="0" fontId="8" fillId="0" borderId="0" xfId="0" applyFont="1" applyBorder="1" applyAlignment="1">
      <alignment horizontal="left" vertical="top"/>
    </xf>
    <xf numFmtId="0" fontId="8" fillId="0" borderId="0" xfId="0" applyFont="1" applyFill="1" applyBorder="1" applyAlignment="1" applyProtection="1">
      <alignment vertical="center"/>
    </xf>
    <xf numFmtId="0" fontId="7" fillId="0" borderId="0" xfId="0" applyFont="1" applyBorder="1" applyAlignment="1">
      <alignment vertical="center"/>
    </xf>
    <xf numFmtId="0" fontId="5" fillId="0" borderId="0" xfId="0" applyFont="1" applyAlignment="1">
      <alignment vertical="center"/>
    </xf>
    <xf numFmtId="0" fontId="42" fillId="0" borderId="0" xfId="0" applyFont="1" applyAlignment="1">
      <alignment vertical="center"/>
    </xf>
    <xf numFmtId="0" fontId="36" fillId="0" borderId="0" xfId="0" applyFont="1" applyAlignment="1">
      <alignment vertical="center"/>
    </xf>
    <xf numFmtId="179" fontId="6" fillId="3" borderId="11" xfId="0" applyNumberFormat="1" applyFont="1" applyFill="1" applyBorder="1" applyAlignment="1" applyProtection="1">
      <alignment vertical="center"/>
    </xf>
    <xf numFmtId="0" fontId="5" fillId="0" borderId="0" xfId="0" applyFont="1" applyAlignment="1">
      <alignment horizontal="center" vertical="center"/>
    </xf>
    <xf numFmtId="0" fontId="5" fillId="0" borderId="0" xfId="0" applyFont="1" applyBorder="1" applyAlignment="1">
      <alignment vertical="center"/>
    </xf>
    <xf numFmtId="0" fontId="6" fillId="0" borderId="0" xfId="0" applyFont="1" applyFill="1" applyAlignment="1"/>
    <xf numFmtId="0" fontId="6" fillId="0" borderId="0" xfId="0" applyFont="1" applyFill="1" applyBorder="1" applyAlignment="1"/>
    <xf numFmtId="0" fontId="7" fillId="0" borderId="1" xfId="0" applyFont="1" applyBorder="1" applyAlignment="1"/>
    <xf numFmtId="0" fontId="8" fillId="0" borderId="18" xfId="0" applyFont="1" applyFill="1" applyBorder="1" applyAlignment="1">
      <alignment vertical="center"/>
    </xf>
    <xf numFmtId="0" fontId="5" fillId="0" borderId="9" xfId="0" applyFont="1" applyFill="1" applyBorder="1" applyAlignment="1">
      <alignment vertical="center"/>
    </xf>
    <xf numFmtId="0" fontId="0" fillId="0" borderId="0" xfId="0" applyAlignment="1" applyProtection="1"/>
    <xf numFmtId="0" fontId="27" fillId="0" borderId="0" xfId="6" applyFont="1" applyAlignment="1">
      <alignment vertical="center"/>
    </xf>
    <xf numFmtId="0" fontId="10" fillId="0" borderId="0" xfId="6" applyFont="1" applyFill="1" applyBorder="1" applyAlignment="1"/>
    <xf numFmtId="0" fontId="23" fillId="0" borderId="2" xfId="6" applyFont="1" applyBorder="1" applyAlignment="1">
      <alignment horizontal="centerContinuous" vertical="center" wrapText="1"/>
    </xf>
    <xf numFmtId="0" fontId="0" fillId="0" borderId="3" xfId="0" applyBorder="1" applyAlignment="1">
      <alignment horizontal="centerContinuous" vertical="center" wrapText="1"/>
    </xf>
    <xf numFmtId="177" fontId="26" fillId="2" borderId="20" xfId="6" applyNumberFormat="1" applyFont="1" applyFill="1" applyBorder="1" applyAlignment="1" applyProtection="1">
      <alignment vertical="center"/>
      <protection locked="0"/>
    </xf>
    <xf numFmtId="0" fontId="23" fillId="0" borderId="21" xfId="6" applyFont="1" applyFill="1" applyBorder="1" applyAlignment="1">
      <alignment horizontal="distributed" vertical="center"/>
    </xf>
    <xf numFmtId="0" fontId="0" fillId="0" borderId="0" xfId="0" applyAlignment="1">
      <alignment vertical="top"/>
    </xf>
    <xf numFmtId="177" fontId="26" fillId="2" borderId="22" xfId="6" applyNumberFormat="1" applyFont="1" applyFill="1" applyBorder="1" applyAlignment="1" applyProtection="1">
      <alignment vertical="center"/>
      <protection locked="0"/>
    </xf>
    <xf numFmtId="0" fontId="23" fillId="0" borderId="8" xfId="6" applyFont="1" applyFill="1" applyBorder="1" applyAlignment="1" applyProtection="1">
      <alignment horizontal="distributed" vertical="center"/>
    </xf>
    <xf numFmtId="0" fontId="0" fillId="0" borderId="23" xfId="0" applyFill="1" applyBorder="1" applyAlignment="1" applyProtection="1">
      <alignment horizontal="distributed"/>
    </xf>
    <xf numFmtId="0" fontId="8" fillId="0" borderId="15" xfId="0" applyFont="1" applyFill="1" applyBorder="1" applyAlignment="1">
      <alignment horizontal="center" vertical="center"/>
    </xf>
    <xf numFmtId="0" fontId="10" fillId="2" borderId="11" xfId="0" applyFont="1" applyFill="1" applyBorder="1" applyAlignment="1" applyProtection="1">
      <alignment vertical="center"/>
      <protection locked="0"/>
    </xf>
    <xf numFmtId="0" fontId="8" fillId="0" borderId="16" xfId="0" applyFont="1" applyFill="1" applyBorder="1" applyAlignment="1">
      <alignment horizontal="distributed" vertical="center"/>
    </xf>
    <xf numFmtId="0" fontId="8" fillId="0" borderId="15" xfId="0" applyFont="1" applyFill="1" applyBorder="1" applyAlignment="1">
      <alignment horizontal="distributed" vertical="center"/>
    </xf>
    <xf numFmtId="0" fontId="8" fillId="0" borderId="10" xfId="0" applyFont="1" applyFill="1" applyBorder="1" applyAlignment="1">
      <alignment horizontal="center" vertical="center"/>
    </xf>
    <xf numFmtId="0" fontId="6" fillId="0" borderId="0" xfId="0" applyFont="1" applyFill="1" applyAlignment="1">
      <alignment horizontal="center" vertical="center"/>
    </xf>
    <xf numFmtId="0" fontId="8" fillId="0" borderId="0" xfId="0" applyFont="1" applyFill="1" applyBorder="1" applyAlignment="1">
      <alignment horizontal="left" vertical="top"/>
    </xf>
    <xf numFmtId="0" fontId="8" fillId="0" borderId="25" xfId="0" applyFont="1" applyFill="1" applyBorder="1" applyAlignment="1" applyProtection="1">
      <alignment horizontal="distributed" vertical="center"/>
    </xf>
    <xf numFmtId="0" fontId="23" fillId="0" borderId="3" xfId="6" applyFont="1" applyBorder="1" applyAlignment="1">
      <alignment horizontal="centerContinuous" vertical="center" wrapText="1"/>
    </xf>
    <xf numFmtId="0" fontId="26" fillId="2" borderId="33" xfId="6" applyFont="1" applyFill="1" applyBorder="1" applyAlignment="1" applyProtection="1">
      <alignment vertical="center" wrapText="1"/>
      <protection locked="0"/>
    </xf>
    <xf numFmtId="0" fontId="26" fillId="2" borderId="15" xfId="6" applyFont="1" applyFill="1" applyBorder="1" applyAlignment="1" applyProtection="1">
      <alignment vertical="center" wrapText="1"/>
      <protection locked="0"/>
    </xf>
    <xf numFmtId="0" fontId="23" fillId="0" borderId="0" xfId="6" applyFont="1" applyFill="1" applyBorder="1" applyAlignment="1">
      <alignment horizontal="distributed" vertical="center"/>
    </xf>
    <xf numFmtId="0" fontId="23" fillId="0" borderId="7" xfId="6" applyFont="1" applyFill="1" applyBorder="1" applyAlignment="1">
      <alignment vertical="center"/>
    </xf>
    <xf numFmtId="0" fontId="23" fillId="0" borderId="27" xfId="6" applyFont="1" applyFill="1" applyBorder="1" applyAlignment="1">
      <alignment horizontal="distributed" vertical="center"/>
    </xf>
    <xf numFmtId="0" fontId="26" fillId="0" borderId="34" xfId="6" applyFont="1" applyFill="1" applyBorder="1" applyAlignment="1">
      <alignment vertical="center"/>
    </xf>
    <xf numFmtId="0" fontId="26" fillId="0" borderId="8" xfId="6" applyFont="1" applyFill="1" applyBorder="1" applyAlignment="1">
      <alignment vertical="center"/>
    </xf>
    <xf numFmtId="0" fontId="26" fillId="0" borderId="11" xfId="6" applyFont="1" applyBorder="1" applyAlignment="1">
      <alignment horizontal="right" vertical="center"/>
    </xf>
    <xf numFmtId="0" fontId="26" fillId="3" borderId="34" xfId="6" applyFont="1" applyFill="1" applyBorder="1" applyAlignment="1" applyProtection="1">
      <alignment vertical="center" wrapText="1" shrinkToFit="1"/>
    </xf>
    <xf numFmtId="0" fontId="31" fillId="0" borderId="0" xfId="11" applyFont="1" applyAlignment="1">
      <alignment vertical="center"/>
    </xf>
    <xf numFmtId="0" fontId="46" fillId="0" borderId="9" xfId="6" applyFont="1" applyFill="1" applyBorder="1" applyAlignment="1">
      <alignment vertical="center" textRotation="255" wrapText="1"/>
    </xf>
    <xf numFmtId="0" fontId="6" fillId="3" borderId="11" xfId="0" applyFont="1" applyFill="1" applyBorder="1" applyAlignment="1" applyProtection="1">
      <alignment vertical="center"/>
    </xf>
    <xf numFmtId="0" fontId="22" fillId="0" borderId="0" xfId="0" applyFont="1" applyAlignment="1">
      <alignment vertical="center"/>
    </xf>
    <xf numFmtId="0" fontId="31" fillId="0" borderId="0" xfId="0" applyFont="1" applyFill="1" applyAlignment="1">
      <alignment vertical="center"/>
    </xf>
    <xf numFmtId="0" fontId="32" fillId="0" borderId="0" xfId="0" applyFont="1" applyAlignment="1">
      <alignment vertical="center"/>
    </xf>
    <xf numFmtId="0" fontId="1" fillId="0" borderId="0" xfId="0" applyFont="1" applyAlignment="1"/>
    <xf numFmtId="0" fontId="1" fillId="0" borderId="0" xfId="0" applyFont="1" applyFill="1" applyAlignment="1"/>
    <xf numFmtId="0" fontId="1" fillId="0" borderId="0" xfId="0" applyFont="1" applyAlignment="1">
      <alignment vertical="top"/>
    </xf>
    <xf numFmtId="0" fontId="55" fillId="0" borderId="0" xfId="0" applyFont="1" applyProtection="1"/>
    <xf numFmtId="0" fontId="56" fillId="0" borderId="0" xfId="0" applyFont="1" applyProtection="1"/>
    <xf numFmtId="0" fontId="57" fillId="0" borderId="0" xfId="0" applyFont="1" applyProtection="1"/>
    <xf numFmtId="0" fontId="58" fillId="0" borderId="0" xfId="0" applyFont="1" applyProtection="1"/>
    <xf numFmtId="0" fontId="59" fillId="0" borderId="0" xfId="0" applyFont="1" applyProtection="1"/>
    <xf numFmtId="0" fontId="60" fillId="0" borderId="0" xfId="0" applyFont="1" applyBorder="1" applyAlignment="1" applyProtection="1">
      <alignment wrapText="1"/>
    </xf>
    <xf numFmtId="0" fontId="31" fillId="0" borderId="0" xfId="7" applyFont="1" applyAlignment="1">
      <alignment vertical="center"/>
    </xf>
    <xf numFmtId="0" fontId="1" fillId="0" borderId="0" xfId="7"/>
    <xf numFmtId="0" fontId="31" fillId="0" borderId="0" xfId="7" applyFont="1" applyBorder="1" applyAlignment="1">
      <alignment horizontal="centerContinuous" vertical="center"/>
    </xf>
    <xf numFmtId="0" fontId="31" fillId="0" borderId="0" xfId="7" applyFont="1" applyBorder="1" applyAlignment="1">
      <alignment horizontal="left" vertical="center"/>
    </xf>
    <xf numFmtId="0" fontId="26" fillId="2" borderId="34" xfId="6" applyFont="1" applyFill="1" applyBorder="1" applyAlignment="1" applyProtection="1">
      <alignment vertical="center" wrapText="1"/>
      <protection locked="0"/>
    </xf>
    <xf numFmtId="0" fontId="26" fillId="2" borderId="10" xfId="6" applyFont="1" applyFill="1" applyBorder="1" applyAlignment="1" applyProtection="1">
      <alignment vertical="center" wrapText="1"/>
      <protection locked="0"/>
    </xf>
    <xf numFmtId="0" fontId="31" fillId="0" borderId="0" xfId="0" applyFont="1" applyFill="1" applyBorder="1" applyAlignment="1">
      <alignment vertical="center"/>
    </xf>
    <xf numFmtId="0" fontId="21" fillId="0" borderId="0" xfId="0" applyFont="1"/>
    <xf numFmtId="0" fontId="10" fillId="0" borderId="11" xfId="0" applyFont="1" applyFill="1" applyBorder="1" applyAlignment="1">
      <alignment vertical="center"/>
    </xf>
    <xf numFmtId="0" fontId="10" fillId="3" borderId="11" xfId="0" applyFont="1" applyFill="1" applyBorder="1" applyAlignment="1">
      <alignment horizontal="center" vertical="center"/>
    </xf>
    <xf numFmtId="0" fontId="18" fillId="0" borderId="0" xfId="0" applyFont="1" applyBorder="1" applyAlignment="1" applyProtection="1">
      <alignment vertical="top" wrapText="1"/>
    </xf>
    <xf numFmtId="0" fontId="8" fillId="0" borderId="3" xfId="0" applyFont="1" applyBorder="1" applyAlignment="1">
      <alignment vertical="center"/>
    </xf>
    <xf numFmtId="0" fontId="8" fillId="0" borderId="1" xfId="0" applyFont="1" applyBorder="1" applyAlignment="1">
      <alignment vertical="center"/>
    </xf>
    <xf numFmtId="0" fontId="12" fillId="0" borderId="0" xfId="0" applyFont="1" applyBorder="1" applyAlignment="1">
      <alignment vertical="center"/>
    </xf>
    <xf numFmtId="0" fontId="12" fillId="0" borderId="0" xfId="0" applyFont="1" applyBorder="1" applyAlignment="1">
      <alignment horizontal="distributed" vertical="center"/>
    </xf>
    <xf numFmtId="0" fontId="12" fillId="0" borderId="4" xfId="0" applyFont="1" applyBorder="1" applyAlignment="1">
      <alignment horizontal="distributed" vertical="center"/>
    </xf>
    <xf numFmtId="0" fontId="8" fillId="0" borderId="0" xfId="0" applyFont="1" applyFill="1" applyAlignment="1">
      <alignment vertical="center"/>
    </xf>
    <xf numFmtId="0" fontId="8" fillId="0" borderId="7" xfId="0" applyFont="1" applyFill="1" applyBorder="1" applyAlignment="1">
      <alignment vertical="center"/>
    </xf>
    <xf numFmtId="0" fontId="8" fillId="0" borderId="16" xfId="0" applyFont="1" applyFill="1" applyBorder="1" applyAlignment="1">
      <alignment vertical="center"/>
    </xf>
    <xf numFmtId="0" fontId="8" fillId="0" borderId="15" xfId="0" applyFont="1" applyFill="1" applyBorder="1" applyAlignment="1">
      <alignment vertical="center"/>
    </xf>
    <xf numFmtId="0" fontId="12" fillId="0" borderId="7" xfId="0" applyFont="1" applyFill="1" applyBorder="1" applyAlignment="1">
      <alignment vertical="center"/>
    </xf>
    <xf numFmtId="180" fontId="8" fillId="2" borderId="54" xfId="0" applyNumberFormat="1" applyFont="1" applyFill="1" applyBorder="1" applyAlignment="1" applyProtection="1">
      <alignment horizontal="center" vertical="center"/>
      <protection locked="0"/>
    </xf>
    <xf numFmtId="0" fontId="8" fillId="0" borderId="3" xfId="0" applyFont="1" applyFill="1" applyBorder="1" applyAlignment="1">
      <alignment vertical="center"/>
    </xf>
    <xf numFmtId="0" fontId="8" fillId="3" borderId="11" xfId="0" applyFont="1" applyFill="1" applyBorder="1" applyAlignment="1" applyProtection="1">
      <alignment horizontal="distributed" vertical="center" wrapText="1"/>
    </xf>
    <xf numFmtId="0" fontId="8" fillId="2" borderId="2"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protection locked="0"/>
    </xf>
    <xf numFmtId="0" fontId="8" fillId="2" borderId="6"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shrinkToFit="1"/>
    </xf>
    <xf numFmtId="181" fontId="8" fillId="2" borderId="8" xfId="0" applyNumberFormat="1" applyFont="1" applyFill="1" applyBorder="1" applyAlignment="1" applyProtection="1">
      <alignment vertical="center"/>
      <protection locked="0"/>
    </xf>
    <xf numFmtId="181" fontId="8" fillId="3" borderId="8" xfId="0" applyNumberFormat="1" applyFont="1" applyFill="1" applyBorder="1" applyAlignment="1" applyProtection="1">
      <alignment vertical="center"/>
    </xf>
    <xf numFmtId="179" fontId="8" fillId="3" borderId="6" xfId="2" applyNumberFormat="1" applyFont="1" applyFill="1" applyBorder="1" applyAlignment="1" applyProtection="1">
      <alignment vertical="center"/>
    </xf>
    <xf numFmtId="181" fontId="8" fillId="2" borderId="2" xfId="0" applyNumberFormat="1" applyFont="1" applyFill="1" applyBorder="1" applyAlignment="1" applyProtection="1">
      <alignment vertical="center"/>
      <protection locked="0"/>
    </xf>
    <xf numFmtId="179" fontId="8" fillId="3" borderId="60" xfId="0" applyNumberFormat="1" applyFont="1" applyFill="1" applyBorder="1" applyAlignment="1" applyProtection="1">
      <alignment vertical="center"/>
    </xf>
    <xf numFmtId="181" fontId="8" fillId="2" borderId="1" xfId="0" applyNumberFormat="1" applyFont="1" applyFill="1" applyBorder="1" applyAlignment="1" applyProtection="1">
      <alignment vertical="center"/>
      <protection locked="0"/>
    </xf>
    <xf numFmtId="0" fontId="8" fillId="0" borderId="9" xfId="0" applyFont="1" applyFill="1" applyBorder="1" applyAlignment="1">
      <alignment vertical="center"/>
    </xf>
    <xf numFmtId="0" fontId="8" fillId="0" borderId="23" xfId="0" applyFont="1" applyFill="1" applyBorder="1" applyAlignment="1">
      <alignment vertical="center"/>
    </xf>
    <xf numFmtId="0" fontId="8" fillId="0" borderId="11" xfId="0" applyFont="1" applyFill="1" applyBorder="1" applyAlignment="1">
      <alignment vertical="center"/>
    </xf>
    <xf numFmtId="0" fontId="8" fillId="0" borderId="5" xfId="0" applyFont="1" applyFill="1" applyBorder="1" applyAlignment="1" applyProtection="1">
      <alignment horizontal="center" vertical="center"/>
    </xf>
    <xf numFmtId="0" fontId="8" fillId="0" borderId="2" xfId="0" applyFont="1" applyFill="1" applyBorder="1" applyAlignment="1" applyProtection="1">
      <alignment vertical="center"/>
    </xf>
    <xf numFmtId="0" fontId="8" fillId="0" borderId="3" xfId="0" applyFont="1" applyFill="1" applyBorder="1" applyAlignment="1" applyProtection="1">
      <alignment vertical="center"/>
    </xf>
    <xf numFmtId="179" fontId="8" fillId="3" borderId="6" xfId="0" applyNumberFormat="1" applyFont="1" applyFill="1" applyBorder="1" applyAlignment="1" applyProtection="1">
      <alignment vertical="center"/>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0" borderId="61" xfId="0" applyFont="1" applyFill="1" applyBorder="1" applyAlignment="1" applyProtection="1">
      <alignment horizontal="centerContinuous" vertical="center"/>
    </xf>
    <xf numFmtId="0" fontId="8" fillId="0" borderId="62" xfId="0" applyFont="1" applyFill="1" applyBorder="1" applyAlignment="1" applyProtection="1">
      <alignment horizontal="centerContinuous" vertical="center"/>
    </xf>
    <xf numFmtId="179" fontId="8" fillId="3" borderId="63" xfId="0" applyNumberFormat="1" applyFont="1" applyFill="1" applyBorder="1" applyAlignment="1" applyProtection="1">
      <alignment vertical="center"/>
    </xf>
    <xf numFmtId="0" fontId="64" fillId="0" borderId="0" xfId="0" applyFont="1" applyAlignment="1">
      <alignment vertical="center"/>
    </xf>
    <xf numFmtId="0" fontId="10" fillId="0" borderId="0" xfId="0" applyFont="1" applyBorder="1" applyAlignment="1">
      <alignment horizontal="distributed"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0" fillId="0" borderId="0" xfId="0" applyFont="1" applyFill="1" applyAlignment="1">
      <alignment horizontal="center" vertical="center"/>
    </xf>
    <xf numFmtId="0" fontId="10" fillId="0" borderId="0" xfId="0" applyFont="1" applyBorder="1" applyAlignment="1">
      <alignment vertical="center"/>
    </xf>
    <xf numFmtId="0" fontId="10" fillId="0" borderId="0" xfId="0" applyFont="1" applyAlignment="1">
      <alignment horizontal="left" vertical="top"/>
    </xf>
    <xf numFmtId="0" fontId="10" fillId="0" borderId="0" xfId="0" applyFont="1" applyFill="1" applyAlignment="1">
      <alignment horizontal="left" vertical="top"/>
    </xf>
    <xf numFmtId="0" fontId="10" fillId="0" borderId="0" xfId="0" applyFont="1" applyBorder="1" applyAlignment="1">
      <alignment horizontal="distributed" vertical="center" justifyLastLine="1"/>
    </xf>
    <xf numFmtId="0" fontId="64" fillId="0" borderId="0" xfId="0" applyFont="1" applyAlignment="1">
      <alignment horizontal="left" vertical="center"/>
    </xf>
    <xf numFmtId="0" fontId="10" fillId="0" borderId="0" xfId="0" applyFont="1" applyAlignment="1">
      <alignment horizontal="left" vertical="center"/>
    </xf>
    <xf numFmtId="0" fontId="13" fillId="0" borderId="0" xfId="0" applyFont="1" applyAlignment="1">
      <alignment vertical="center"/>
    </xf>
    <xf numFmtId="0" fontId="5" fillId="0" borderId="0" xfId="0" applyFont="1" applyFill="1" applyAlignment="1">
      <alignment horizontal="center" vertical="center"/>
    </xf>
    <xf numFmtId="0" fontId="66" fillId="0" borderId="0" xfId="0" applyFont="1" applyFill="1" applyAlignment="1">
      <alignment horizontal="right" vertical="center"/>
    </xf>
    <xf numFmtId="0" fontId="8" fillId="0" borderId="0" xfId="0" applyFont="1" applyFill="1" applyBorder="1" applyAlignment="1" applyProtection="1">
      <alignment horizontal="centerContinuous" vertical="center"/>
    </xf>
    <xf numFmtId="186" fontId="8" fillId="0" borderId="0" xfId="0" applyNumberFormat="1" applyFont="1" applyFill="1" applyBorder="1" applyAlignment="1" applyProtection="1">
      <alignment horizontal="center" vertical="center" shrinkToFit="1"/>
    </xf>
    <xf numFmtId="186" fontId="8" fillId="0" borderId="0" xfId="0" applyNumberFormat="1" applyFont="1" applyFill="1" applyBorder="1" applyAlignment="1" applyProtection="1">
      <alignment vertical="center"/>
    </xf>
    <xf numFmtId="179" fontId="8" fillId="0" borderId="0" xfId="0" applyNumberFormat="1" applyFont="1" applyFill="1" applyBorder="1" applyAlignment="1" applyProtection="1">
      <alignment vertical="center"/>
    </xf>
    <xf numFmtId="0" fontId="6" fillId="0" borderId="0" xfId="0" applyFont="1" applyBorder="1" applyAlignment="1">
      <alignment horizontal="center" vertical="center"/>
    </xf>
    <xf numFmtId="0" fontId="66" fillId="0" borderId="0" xfId="0" applyFont="1" applyFill="1" applyAlignment="1">
      <alignment horizontal="left" vertical="center"/>
    </xf>
    <xf numFmtId="0" fontId="65" fillId="0" borderId="0" xfId="0" applyFont="1"/>
    <xf numFmtId="0" fontId="65" fillId="0" borderId="0" xfId="0" applyFont="1" applyBorder="1" applyAlignment="1">
      <alignment vertical="center" wrapText="1"/>
    </xf>
    <xf numFmtId="0" fontId="10" fillId="0" borderId="0" xfId="0" applyFont="1"/>
    <xf numFmtId="0" fontId="8" fillId="0" borderId="0" xfId="0" applyFont="1" applyBorder="1"/>
    <xf numFmtId="0" fontId="8" fillId="0" borderId="0" xfId="0" applyFont="1"/>
    <xf numFmtId="0" fontId="23" fillId="0" borderId="0" xfId="6" applyFont="1" applyFill="1" applyBorder="1" applyAlignment="1">
      <alignment horizontal="center"/>
    </xf>
    <xf numFmtId="0" fontId="23" fillId="0" borderId="0" xfId="6" applyFont="1" applyFill="1" applyBorder="1" applyAlignment="1">
      <alignment horizontal="distributed" vertical="center" justifyLastLine="1"/>
    </xf>
    <xf numFmtId="0" fontId="27" fillId="0" borderId="0" xfId="0" applyFont="1" applyFill="1" applyBorder="1" applyAlignment="1">
      <alignment horizontal="distributed" vertical="center" justifyLastLine="1"/>
    </xf>
    <xf numFmtId="0" fontId="23" fillId="0" borderId="0" xfId="6" applyFont="1" applyFill="1" applyBorder="1" applyAlignment="1"/>
    <xf numFmtId="179" fontId="27" fillId="0" borderId="0" xfId="6" applyNumberFormat="1" applyFont="1" applyFill="1" applyBorder="1" applyAlignment="1" applyProtection="1">
      <alignment vertical="center"/>
    </xf>
    <xf numFmtId="0" fontId="1" fillId="0" borderId="0" xfId="0" applyFont="1" applyFill="1" applyBorder="1" applyAlignment="1"/>
    <xf numFmtId="0" fontId="1" fillId="0" borderId="0" xfId="0" applyFont="1" applyFill="1" applyBorder="1" applyAlignment="1">
      <alignment vertical="center"/>
    </xf>
    <xf numFmtId="179" fontId="23" fillId="0" borderId="0" xfId="6" applyNumberFormat="1" applyFont="1" applyFill="1" applyBorder="1" applyAlignment="1" applyProtection="1">
      <alignment vertical="center"/>
    </xf>
    <xf numFmtId="0" fontId="5" fillId="0" borderId="65" xfId="0" applyFont="1" applyBorder="1" applyAlignment="1">
      <alignment horizontal="distributed" vertical="center"/>
    </xf>
    <xf numFmtId="0" fontId="26" fillId="0" borderId="0" xfId="6" applyFont="1" applyAlignment="1">
      <alignment vertical="center"/>
    </xf>
    <xf numFmtId="0" fontId="26" fillId="0" borderId="66" xfId="6" applyFont="1" applyBorder="1" applyAlignment="1">
      <alignment vertical="center"/>
    </xf>
    <xf numFmtId="0" fontId="5" fillId="0" borderId="0" xfId="0" applyFont="1" applyFill="1" applyBorder="1" applyAlignment="1">
      <alignment horizontal="center" vertical="center"/>
    </xf>
    <xf numFmtId="0" fontId="29" fillId="0" borderId="67" xfId="0" applyFont="1" applyBorder="1" applyAlignment="1">
      <alignment horizontal="center" vertical="center"/>
    </xf>
    <xf numFmtId="0" fontId="26" fillId="0" borderId="0" xfId="6" applyFont="1" applyFill="1" applyAlignment="1">
      <alignment horizontal="center"/>
    </xf>
    <xf numFmtId="0" fontId="28" fillId="0" borderId="8" xfId="6" applyFont="1" applyFill="1" applyBorder="1" applyAlignment="1">
      <alignment vertical="center"/>
    </xf>
    <xf numFmtId="0" fontId="28" fillId="0" borderId="23" xfId="6" applyFont="1" applyFill="1" applyBorder="1" applyAlignment="1">
      <alignment vertical="center"/>
    </xf>
    <xf numFmtId="0" fontId="28" fillId="0" borderId="8" xfId="6" applyFont="1" applyFill="1" applyBorder="1" applyAlignment="1">
      <alignment horizontal="left" vertical="center"/>
    </xf>
    <xf numFmtId="0" fontId="28" fillId="0" borderId="23" xfId="6" applyFont="1" applyFill="1" applyBorder="1" applyAlignment="1">
      <alignment horizontal="left" vertical="center"/>
    </xf>
    <xf numFmtId="0" fontId="28" fillId="0" borderId="8" xfId="6" applyFont="1" applyFill="1" applyBorder="1" applyAlignment="1"/>
    <xf numFmtId="179" fontId="5" fillId="3" borderId="11" xfId="0" applyNumberFormat="1" applyFont="1" applyFill="1" applyBorder="1" applyAlignment="1" applyProtection="1">
      <alignment vertical="center"/>
    </xf>
    <xf numFmtId="179" fontId="5" fillId="3" borderId="9" xfId="0" applyNumberFormat="1" applyFont="1" applyFill="1" applyBorder="1" applyAlignment="1" applyProtection="1">
      <alignment vertical="center"/>
    </xf>
    <xf numFmtId="0" fontId="5" fillId="0" borderId="65" xfId="0" applyFont="1" applyBorder="1" applyAlignment="1">
      <alignment horizontal="center" vertical="center"/>
    </xf>
    <xf numFmtId="0" fontId="5" fillId="0" borderId="68" xfId="0" applyFont="1" applyBorder="1" applyAlignment="1">
      <alignment horizontal="center"/>
    </xf>
    <xf numFmtId="0" fontId="5" fillId="0" borderId="11" xfId="0" applyFont="1" applyBorder="1" applyAlignment="1">
      <alignment horizontal="center"/>
    </xf>
    <xf numFmtId="0" fontId="5" fillId="0" borderId="66" xfId="0" applyFont="1" applyBorder="1"/>
    <xf numFmtId="0" fontId="5" fillId="0" borderId="67" xfId="0" applyFont="1" applyBorder="1" applyAlignment="1">
      <alignment horizontal="center" vertical="center"/>
    </xf>
    <xf numFmtId="179" fontId="5" fillId="2" borderId="64" xfId="0" applyNumberFormat="1" applyFont="1" applyFill="1" applyBorder="1" applyAlignment="1" applyProtection="1">
      <alignment vertical="center"/>
      <protection locked="0"/>
    </xf>
    <xf numFmtId="179" fontId="5" fillId="2" borderId="11" xfId="0" applyNumberFormat="1" applyFont="1" applyFill="1" applyBorder="1" applyAlignment="1" applyProtection="1">
      <alignment vertical="center"/>
      <protection locked="0"/>
    </xf>
    <xf numFmtId="179" fontId="5" fillId="3" borderId="8" xfId="0" applyNumberFormat="1" applyFont="1" applyFill="1" applyBorder="1" applyAlignment="1" applyProtection="1">
      <alignment vertical="center"/>
    </xf>
    <xf numFmtId="179" fontId="5" fillId="3" borderId="69" xfId="0" applyNumberFormat="1" applyFont="1" applyFill="1" applyBorder="1" applyAlignment="1" applyProtection="1">
      <alignment vertical="center"/>
    </xf>
    <xf numFmtId="179" fontId="5" fillId="3" borderId="70" xfId="0" applyNumberFormat="1" applyFont="1" applyFill="1" applyBorder="1" applyAlignment="1" applyProtection="1">
      <alignment vertical="center"/>
    </xf>
    <xf numFmtId="179" fontId="5" fillId="3" borderId="8" xfId="6" applyNumberFormat="1" applyFont="1" applyFill="1" applyBorder="1" applyAlignment="1" applyProtection="1">
      <alignment vertical="center"/>
    </xf>
    <xf numFmtId="179" fontId="26" fillId="3" borderId="69" xfId="6" applyNumberFormat="1" applyFont="1" applyFill="1" applyBorder="1" applyAlignment="1" applyProtection="1">
      <alignment vertical="center"/>
    </xf>
    <xf numFmtId="179" fontId="26" fillId="3" borderId="8" xfId="0" applyNumberFormat="1" applyFont="1" applyFill="1" applyBorder="1" applyAlignment="1" applyProtection="1">
      <alignment vertical="center"/>
    </xf>
    <xf numFmtId="179" fontId="26" fillId="3" borderId="70" xfId="6" applyNumberFormat="1" applyFont="1" applyFill="1" applyBorder="1" applyAlignment="1" applyProtection="1">
      <alignment vertical="center"/>
    </xf>
    <xf numFmtId="0" fontId="8" fillId="0" borderId="0" xfId="0" applyFont="1" applyAlignment="1">
      <alignment vertical="top" wrapText="1"/>
    </xf>
    <xf numFmtId="0" fontId="65" fillId="0" borderId="0" xfId="0" applyFont="1" applyAlignment="1">
      <alignment vertical="top"/>
    </xf>
    <xf numFmtId="0" fontId="27" fillId="0" borderId="0" xfId="6" applyFont="1" applyAlignment="1">
      <alignment horizontal="left" vertical="center"/>
    </xf>
    <xf numFmtId="0" fontId="67" fillId="0" borderId="0" xfId="6" applyFont="1" applyAlignment="1"/>
    <xf numFmtId="0" fontId="68" fillId="0" borderId="0" xfId="0" applyFont="1" applyAlignment="1">
      <alignment vertical="center"/>
    </xf>
    <xf numFmtId="0" fontId="27" fillId="0" borderId="0" xfId="6" applyFont="1"/>
    <xf numFmtId="0" fontId="66" fillId="0" borderId="0" xfId="0" applyFont="1" applyFill="1" applyAlignment="1">
      <alignment horizontal="left" vertical="top"/>
    </xf>
    <xf numFmtId="0" fontId="65" fillId="0" borderId="0" xfId="0" applyFont="1" applyBorder="1" applyAlignment="1">
      <alignment vertical="top"/>
    </xf>
    <xf numFmtId="0" fontId="26" fillId="0" borderId="0" xfId="6" applyFont="1" applyBorder="1" applyAlignment="1">
      <alignment horizontal="right" vertical="center"/>
    </xf>
    <xf numFmtId="0" fontId="5" fillId="0" borderId="0" xfId="0" applyFont="1" applyFill="1" applyBorder="1" applyAlignment="1">
      <alignment vertical="center" wrapText="1"/>
    </xf>
    <xf numFmtId="0" fontId="7" fillId="0" borderId="0" xfId="0" applyFont="1" applyAlignment="1">
      <alignment vertical="center"/>
    </xf>
    <xf numFmtId="0" fontId="7" fillId="0" borderId="0" xfId="0" applyFont="1" applyAlignment="1">
      <alignment horizontal="left" vertical="center"/>
    </xf>
    <xf numFmtId="0" fontId="69" fillId="0" borderId="0" xfId="0" applyFont="1" applyAlignment="1">
      <alignment vertical="center"/>
    </xf>
    <xf numFmtId="0" fontId="7" fillId="0" borderId="0" xfId="0" applyFont="1" applyFill="1" applyAlignment="1">
      <alignment horizontal="center" vertical="center"/>
    </xf>
    <xf numFmtId="0" fontId="8" fillId="0" borderId="0" xfId="0" applyFont="1" applyBorder="1" applyAlignment="1" applyProtection="1">
      <alignment vertical="center" wrapText="1"/>
    </xf>
    <xf numFmtId="0" fontId="15" fillId="0" borderId="0" xfId="0" applyFont="1" applyBorder="1" applyAlignment="1" applyProtection="1">
      <alignment vertical="top"/>
    </xf>
    <xf numFmtId="0" fontId="18" fillId="0" borderId="0" xfId="0" applyFont="1" applyBorder="1" applyAlignment="1" applyProtection="1">
      <alignment vertical="center"/>
    </xf>
    <xf numFmtId="0" fontId="18" fillId="0" borderId="0" xfId="0" applyFont="1" applyBorder="1" applyAlignment="1" applyProtection="1">
      <alignment horizontal="center"/>
    </xf>
    <xf numFmtId="0" fontId="1" fillId="0" borderId="0" xfId="0" applyFont="1" applyBorder="1" applyAlignment="1" applyProtection="1">
      <alignment vertical="top"/>
    </xf>
    <xf numFmtId="0" fontId="8" fillId="0" borderId="0" xfId="0" applyFont="1" applyBorder="1" applyAlignment="1" applyProtection="1">
      <alignment vertical="top" wrapText="1"/>
    </xf>
    <xf numFmtId="0" fontId="28" fillId="0" borderId="11" xfId="6" applyFont="1" applyFill="1" applyBorder="1" applyAlignment="1">
      <alignment horizontal="center"/>
    </xf>
    <xf numFmtId="0" fontId="70" fillId="0" borderId="0" xfId="0" applyFont="1" applyBorder="1" applyAlignment="1" applyProtection="1">
      <alignment vertical="center"/>
    </xf>
    <xf numFmtId="0" fontId="68" fillId="0" borderId="0" xfId="0" applyFont="1" applyBorder="1" applyAlignment="1" applyProtection="1">
      <alignment vertical="center"/>
    </xf>
    <xf numFmtId="0" fontId="20" fillId="0" borderId="0" xfId="0" applyFont="1" applyBorder="1" applyProtection="1"/>
    <xf numFmtId="0" fontId="20" fillId="0" borderId="71" xfId="0" applyFont="1" applyBorder="1" applyAlignment="1" applyProtection="1">
      <alignment vertical="center"/>
    </xf>
    <xf numFmtId="0" fontId="20" fillId="0" borderId="72" xfId="0" applyFont="1" applyBorder="1" applyAlignment="1" applyProtection="1">
      <alignment vertical="center"/>
    </xf>
    <xf numFmtId="0" fontId="20" fillId="0" borderId="73" xfId="0" applyFont="1" applyBorder="1" applyAlignment="1" applyProtection="1">
      <alignment vertical="center"/>
    </xf>
    <xf numFmtId="0" fontId="20" fillId="0" borderId="74" xfId="0" applyFont="1" applyBorder="1" applyAlignment="1" applyProtection="1">
      <alignment vertical="center"/>
    </xf>
    <xf numFmtId="0" fontId="70" fillId="0" borderId="2" xfId="0" applyFont="1" applyBorder="1" applyAlignment="1" applyProtection="1">
      <alignment vertical="center"/>
    </xf>
    <xf numFmtId="0" fontId="71" fillId="0" borderId="3" xfId="0" applyFont="1" applyBorder="1" applyAlignment="1" applyProtection="1">
      <alignment vertical="center"/>
    </xf>
    <xf numFmtId="0" fontId="73" fillId="0" borderId="0" xfId="0" applyFont="1" applyAlignment="1">
      <alignment horizontal="left" vertical="top"/>
    </xf>
    <xf numFmtId="0" fontId="45" fillId="0" borderId="0" xfId="0" applyFont="1" applyFill="1" applyBorder="1" applyAlignment="1">
      <alignment vertical="center"/>
    </xf>
    <xf numFmtId="0" fontId="0" fillId="0" borderId="0" xfId="0" applyFill="1" applyBorder="1"/>
    <xf numFmtId="0" fontId="75" fillId="0" borderId="0" xfId="0" applyFont="1" applyFill="1" applyBorder="1" applyAlignment="1">
      <alignment vertical="center"/>
    </xf>
    <xf numFmtId="0" fontId="69" fillId="0" borderId="0" xfId="0" applyFont="1" applyFill="1" applyBorder="1" applyAlignment="1">
      <alignment horizontal="center" vertical="center"/>
    </xf>
    <xf numFmtId="0" fontId="68" fillId="0" borderId="0" xfId="0" applyFont="1" applyFill="1" applyBorder="1" applyAlignment="1">
      <alignment vertical="center"/>
    </xf>
    <xf numFmtId="0" fontId="65" fillId="0" borderId="0" xfId="0" applyFont="1" applyBorder="1"/>
    <xf numFmtId="0" fontId="70" fillId="0" borderId="3" xfId="0" applyFont="1" applyBorder="1" applyAlignment="1" applyProtection="1">
      <alignment vertical="center"/>
    </xf>
    <xf numFmtId="0" fontId="74" fillId="0" borderId="0" xfId="0" applyFont="1" applyFill="1" applyBorder="1" applyAlignment="1">
      <alignment vertical="center"/>
    </xf>
    <xf numFmtId="0" fontId="27" fillId="0" borderId="0" xfId="6" applyFont="1" applyAlignment="1">
      <alignment vertical="top" wrapText="1"/>
    </xf>
    <xf numFmtId="0" fontId="27" fillId="0" borderId="0" xfId="6" applyFont="1" applyAlignment="1">
      <alignment vertical="top"/>
    </xf>
    <xf numFmtId="0" fontId="24" fillId="0" borderId="0" xfId="0" applyFont="1" applyFill="1" applyBorder="1" applyAlignment="1"/>
    <xf numFmtId="0" fontId="66" fillId="0" borderId="0" xfId="0" applyFont="1" applyFill="1" applyAlignment="1">
      <alignment horizontal="right" vertical="top"/>
    </xf>
    <xf numFmtId="0" fontId="45" fillId="0" borderId="0" xfId="0" applyFont="1" applyFill="1" applyAlignment="1">
      <alignment horizontal="left" vertical="center"/>
    </xf>
    <xf numFmtId="0" fontId="76" fillId="0" borderId="0" xfId="0" applyFont="1" applyAlignment="1">
      <alignment horizontal="left" vertical="top"/>
    </xf>
    <xf numFmtId="0" fontId="20" fillId="0" borderId="75" xfId="0" applyFont="1" applyBorder="1" applyAlignment="1" applyProtection="1">
      <alignment vertical="center"/>
    </xf>
    <xf numFmtId="0" fontId="20" fillId="0" borderId="76" xfId="0" applyFont="1" applyBorder="1" applyAlignment="1" applyProtection="1">
      <alignment vertical="center"/>
    </xf>
    <xf numFmtId="0" fontId="33" fillId="0" borderId="0" xfId="0" applyFont="1" applyProtection="1"/>
    <xf numFmtId="178" fontId="22" fillId="0" borderId="0" xfId="0" applyNumberFormat="1" applyFont="1" applyAlignment="1" applyProtection="1">
      <alignment horizontal="left"/>
    </xf>
    <xf numFmtId="0" fontId="20" fillId="0" borderId="0" xfId="0" applyFont="1" applyBorder="1" applyAlignment="1" applyProtection="1">
      <alignment vertical="center"/>
    </xf>
    <xf numFmtId="38" fontId="31" fillId="2" borderId="59" xfId="2" applyFont="1" applyFill="1" applyBorder="1" applyAlignment="1" applyProtection="1">
      <alignment vertical="center"/>
      <protection locked="0"/>
    </xf>
    <xf numFmtId="0" fontId="77" fillId="0" borderId="0" xfId="0" applyFont="1" applyBorder="1" applyAlignment="1" applyProtection="1">
      <alignment vertical="center"/>
    </xf>
    <xf numFmtId="0" fontId="17" fillId="0" borderId="0" xfId="0" applyFont="1" applyBorder="1" applyProtection="1"/>
    <xf numFmtId="49" fontId="33" fillId="0" borderId="0" xfId="0" applyNumberFormat="1" applyFont="1" applyProtection="1"/>
    <xf numFmtId="0" fontId="78" fillId="0" borderId="0" xfId="0" applyFont="1" applyProtection="1"/>
    <xf numFmtId="0" fontId="78" fillId="0" borderId="2" xfId="0" applyFont="1" applyBorder="1" applyAlignment="1" applyProtection="1">
      <alignment vertical="top"/>
    </xf>
    <xf numFmtId="49" fontId="78" fillId="0" borderId="3" xfId="0" applyNumberFormat="1" applyFont="1" applyBorder="1" applyAlignment="1" applyProtection="1">
      <alignment vertical="top"/>
    </xf>
    <xf numFmtId="0" fontId="78" fillId="0" borderId="3" xfId="0" applyFont="1" applyBorder="1" applyAlignment="1" applyProtection="1">
      <alignment vertical="top"/>
    </xf>
    <xf numFmtId="0" fontId="78" fillId="0" borderId="1" xfId="0" applyFont="1" applyBorder="1" applyAlignment="1" applyProtection="1">
      <alignment vertical="top"/>
    </xf>
    <xf numFmtId="49" fontId="78" fillId="0" borderId="0" xfId="0" applyNumberFormat="1" applyFont="1" applyBorder="1" applyAlignment="1" applyProtection="1">
      <alignment vertical="top"/>
    </xf>
    <xf numFmtId="0" fontId="78" fillId="0" borderId="0" xfId="0" applyFont="1" applyBorder="1" applyAlignment="1" applyProtection="1">
      <alignment vertical="top"/>
    </xf>
    <xf numFmtId="0" fontId="78" fillId="0" borderId="7" xfId="0" applyFont="1" applyBorder="1" applyAlignment="1" applyProtection="1">
      <alignment vertical="top"/>
    </xf>
    <xf numFmtId="0" fontId="31" fillId="0" borderId="1" xfId="0" applyFont="1" applyBorder="1" applyAlignment="1" applyProtection="1">
      <alignment horizontal="center" vertical="center"/>
    </xf>
    <xf numFmtId="0" fontId="31" fillId="0" borderId="1" xfId="0" applyFont="1" applyBorder="1" applyAlignment="1" applyProtection="1">
      <alignment vertical="center"/>
    </xf>
    <xf numFmtId="49" fontId="31" fillId="0" borderId="2" xfId="0" applyNumberFormat="1" applyFont="1" applyBorder="1" applyAlignment="1" applyProtection="1">
      <alignment horizontal="center" vertical="center"/>
    </xf>
    <xf numFmtId="49" fontId="31" fillId="0" borderId="8" xfId="0" applyNumberFormat="1" applyFont="1" applyBorder="1" applyAlignment="1" applyProtection="1">
      <alignment horizontal="center" vertical="center"/>
    </xf>
    <xf numFmtId="49" fontId="31" fillId="0" borderId="1" xfId="0" applyNumberFormat="1" applyFont="1" applyBorder="1" applyAlignment="1" applyProtection="1">
      <alignment horizontal="center" vertical="center"/>
    </xf>
    <xf numFmtId="49" fontId="31" fillId="0" borderId="1" xfId="0" applyNumberFormat="1" applyFont="1" applyBorder="1" applyAlignment="1" applyProtection="1">
      <alignment vertical="center"/>
    </xf>
    <xf numFmtId="0" fontId="31" fillId="0" borderId="53" xfId="0" applyFont="1" applyBorder="1" applyAlignment="1" applyProtection="1">
      <alignment horizontal="center" vertical="center"/>
    </xf>
    <xf numFmtId="0" fontId="31" fillId="0" borderId="2" xfId="0" applyFont="1" applyBorder="1" applyAlignment="1" applyProtection="1">
      <alignment horizontal="center" vertical="center"/>
    </xf>
    <xf numFmtId="49" fontId="31" fillId="0" borderId="12" xfId="0" applyNumberFormat="1" applyFont="1" applyBorder="1" applyAlignment="1" applyProtection="1">
      <alignment vertical="center"/>
    </xf>
    <xf numFmtId="0" fontId="31" fillId="0" borderId="3"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78" xfId="0" applyFont="1" applyBorder="1" applyAlignment="1" applyProtection="1">
      <alignment horizontal="center" vertical="center"/>
    </xf>
    <xf numFmtId="0" fontId="31" fillId="0" borderId="79" xfId="0" applyFont="1" applyBorder="1" applyAlignment="1" applyProtection="1">
      <alignment horizontal="center" vertical="center"/>
    </xf>
    <xf numFmtId="0" fontId="50" fillId="0" borderId="40" xfId="0" applyFont="1" applyBorder="1" applyAlignment="1" applyProtection="1">
      <alignment vertical="center" wrapText="1"/>
      <protection hidden="1"/>
    </xf>
    <xf numFmtId="0" fontId="78" fillId="0" borderId="40" xfId="0" applyFont="1" applyBorder="1" applyAlignment="1" applyProtection="1">
      <alignment vertical="center" wrapText="1"/>
      <protection hidden="1"/>
    </xf>
    <xf numFmtId="0" fontId="31" fillId="0" borderId="39" xfId="0" applyFont="1" applyBorder="1" applyAlignment="1" applyProtection="1">
      <alignment horizontal="center" vertical="center"/>
    </xf>
    <xf numFmtId="0" fontId="31" fillId="0" borderId="8" xfId="0" applyFont="1" applyBorder="1" applyAlignment="1" applyProtection="1">
      <alignment horizontal="center" vertical="center"/>
    </xf>
    <xf numFmtId="0" fontId="31" fillId="0" borderId="9" xfId="0" applyFont="1" applyBorder="1" applyAlignment="1" applyProtection="1">
      <alignment vertical="center"/>
    </xf>
    <xf numFmtId="0" fontId="31" fillId="0" borderId="0" xfId="0" applyFont="1" applyBorder="1" applyAlignment="1" applyProtection="1">
      <alignment vertical="center"/>
    </xf>
    <xf numFmtId="49" fontId="31" fillId="0" borderId="0" xfId="0" applyNumberFormat="1" applyFont="1" applyBorder="1" applyAlignment="1" applyProtection="1">
      <alignment vertical="center"/>
    </xf>
    <xf numFmtId="49" fontId="31" fillId="0" borderId="2" xfId="0" applyNumberFormat="1" applyFont="1" applyBorder="1" applyAlignment="1" applyProtection="1">
      <alignment vertical="center"/>
    </xf>
    <xf numFmtId="0" fontId="31" fillId="0" borderId="53" xfId="0" applyFont="1" applyBorder="1" applyAlignment="1" applyProtection="1">
      <alignment vertical="center"/>
    </xf>
    <xf numFmtId="0" fontId="31" fillId="0" borderId="7" xfId="0" applyFont="1" applyBorder="1" applyAlignment="1" applyProtection="1">
      <alignment vertical="center"/>
    </xf>
    <xf numFmtId="0" fontId="31" fillId="0" borderId="3" xfId="0" applyFont="1" applyBorder="1" applyAlignment="1" applyProtection="1">
      <alignment vertical="center"/>
    </xf>
    <xf numFmtId="0" fontId="31" fillId="0" borderId="39" xfId="0" applyFont="1" applyBorder="1" applyAlignment="1" applyProtection="1">
      <alignment vertical="center"/>
    </xf>
    <xf numFmtId="0" fontId="31" fillId="0" borderId="2" xfId="0" applyFont="1" applyBorder="1" applyAlignment="1" applyProtection="1">
      <alignment vertical="center"/>
    </xf>
    <xf numFmtId="0" fontId="31" fillId="0" borderId="78" xfId="0" applyFont="1" applyBorder="1" applyAlignment="1" applyProtection="1">
      <alignment vertical="center"/>
    </xf>
    <xf numFmtId="0" fontId="31" fillId="0" borderId="80" xfId="0" applyFont="1" applyBorder="1" applyAlignment="1" applyProtection="1">
      <alignment vertical="center"/>
    </xf>
    <xf numFmtId="0" fontId="31" fillId="0" borderId="15" xfId="0" applyFont="1" applyBorder="1" applyAlignment="1" applyProtection="1">
      <alignment vertical="center"/>
    </xf>
    <xf numFmtId="49" fontId="31" fillId="0" borderId="1" xfId="0" applyNumberFormat="1" applyFont="1" applyBorder="1" applyAlignment="1" applyProtection="1">
      <alignment vertical="center"/>
      <protection hidden="1"/>
    </xf>
    <xf numFmtId="0" fontId="78" fillId="0" borderId="0" xfId="0" applyFont="1" applyBorder="1" applyAlignment="1" applyProtection="1">
      <alignment vertical="center"/>
    </xf>
    <xf numFmtId="49" fontId="78" fillId="0" borderId="0" xfId="0" applyNumberFormat="1" applyFont="1" applyBorder="1" applyAlignment="1" applyProtection="1">
      <alignment vertical="center"/>
    </xf>
    <xf numFmtId="0" fontId="78" fillId="0" borderId="0" xfId="0" applyFont="1" applyAlignment="1" applyProtection="1">
      <alignment vertical="center"/>
    </xf>
    <xf numFmtId="49" fontId="78" fillId="0" borderId="0" xfId="0" applyNumberFormat="1" applyFont="1" applyAlignment="1" applyProtection="1">
      <alignment vertical="center"/>
    </xf>
    <xf numFmtId="49" fontId="31" fillId="0" borderId="15" xfId="0" applyNumberFormat="1" applyFont="1" applyBorder="1" applyAlignment="1" applyProtection="1">
      <alignment horizontal="center" vertical="center"/>
    </xf>
    <xf numFmtId="49" fontId="31" fillId="0" borderId="12" xfId="0" applyNumberFormat="1" applyFont="1" applyBorder="1" applyAlignment="1" applyProtection="1">
      <alignment horizontal="center" vertical="center"/>
    </xf>
    <xf numFmtId="49" fontId="31" fillId="0" borderId="10" xfId="0" applyNumberFormat="1" applyFont="1" applyBorder="1" applyAlignment="1" applyProtection="1">
      <alignment horizontal="center" vertical="center"/>
    </xf>
    <xf numFmtId="0" fontId="31" fillId="0" borderId="8" xfId="0" quotePrefix="1" applyFont="1" applyBorder="1" applyAlignment="1" applyProtection="1">
      <alignment horizontal="center" vertical="center"/>
    </xf>
    <xf numFmtId="0" fontId="13" fillId="0" borderId="0" xfId="0" applyFont="1" applyAlignment="1" applyProtection="1">
      <alignment horizontal="right"/>
    </xf>
    <xf numFmtId="49" fontId="31" fillId="0" borderId="82" xfId="0" applyNumberFormat="1" applyFont="1" applyBorder="1" applyAlignment="1" applyProtection="1">
      <alignment vertical="center"/>
      <protection hidden="1"/>
    </xf>
    <xf numFmtId="0" fontId="77" fillId="0" borderId="0" xfId="0" applyFont="1" applyAlignment="1" applyProtection="1">
      <alignment vertical="top"/>
    </xf>
    <xf numFmtId="38" fontId="31" fillId="0" borderId="59" xfId="2" applyFont="1" applyFill="1" applyBorder="1" applyAlignment="1" applyProtection="1">
      <alignment horizontal="left" vertical="center" indent="2"/>
      <protection hidden="1"/>
    </xf>
    <xf numFmtId="0" fontId="31" fillId="0" borderId="40" xfId="0" applyFont="1" applyBorder="1" applyAlignment="1" applyProtection="1">
      <alignment horizontal="right" vertical="center" wrapText="1"/>
      <protection hidden="1"/>
    </xf>
    <xf numFmtId="0" fontId="31" fillId="0" borderId="55" xfId="0" applyFont="1" applyBorder="1" applyAlignment="1" applyProtection="1">
      <alignment horizontal="right" vertical="center" wrapText="1"/>
      <protection hidden="1"/>
    </xf>
    <xf numFmtId="0" fontId="6" fillId="4" borderId="0" xfId="0" applyFont="1" applyFill="1" applyAlignment="1">
      <alignment vertical="center"/>
    </xf>
    <xf numFmtId="0" fontId="74" fillId="4" borderId="0" xfId="0" applyFont="1" applyFill="1" applyBorder="1" applyAlignment="1"/>
    <xf numFmtId="0" fontId="23" fillId="4" borderId="0" xfId="6" applyFont="1" applyFill="1" applyAlignment="1"/>
    <xf numFmtId="0" fontId="35" fillId="0" borderId="0" xfId="0" applyFont="1" applyBorder="1" applyAlignment="1">
      <alignment vertical="center"/>
    </xf>
    <xf numFmtId="0" fontId="12" fillId="0" borderId="0" xfId="0" applyFont="1" applyFill="1" applyBorder="1" applyAlignment="1">
      <alignment vertical="center"/>
    </xf>
    <xf numFmtId="0" fontId="8" fillId="4" borderId="0" xfId="0" applyFont="1" applyFill="1" applyBorder="1" applyAlignment="1">
      <alignment vertical="center"/>
    </xf>
    <xf numFmtId="0" fontId="10" fillId="0" borderId="0" xfId="0" applyFont="1" applyBorder="1" applyAlignment="1">
      <alignment horizontal="left" vertical="center"/>
    </xf>
    <xf numFmtId="0" fontId="13" fillId="0" borderId="0" xfId="0" applyFont="1" applyBorder="1" applyAlignment="1">
      <alignment vertical="center"/>
    </xf>
    <xf numFmtId="0" fontId="10" fillId="0" borderId="0" xfId="0" applyFont="1" applyFill="1" applyAlignment="1">
      <alignment vertical="center"/>
    </xf>
    <xf numFmtId="0" fontId="35" fillId="0" borderId="0" xfId="0" applyFont="1" applyFill="1" applyAlignment="1">
      <alignment vertical="center"/>
    </xf>
    <xf numFmtId="0" fontId="10" fillId="0" borderId="0" xfId="0" applyFont="1" applyFill="1" applyAlignment="1">
      <alignment horizontal="left" vertical="center"/>
    </xf>
    <xf numFmtId="0" fontId="5" fillId="0" borderId="0" xfId="0" applyFont="1" applyFill="1" applyAlignment="1">
      <alignment vertical="center"/>
    </xf>
    <xf numFmtId="0" fontId="13" fillId="0" borderId="0" xfId="0" applyFont="1" applyFill="1" applyAlignment="1">
      <alignment vertical="center"/>
    </xf>
    <xf numFmtId="0" fontId="23" fillId="0" borderId="0" xfId="6" applyFont="1" applyBorder="1" applyAlignment="1"/>
    <xf numFmtId="0" fontId="23" fillId="0" borderId="0" xfId="6" applyFont="1" applyBorder="1" applyAlignment="1">
      <alignment horizontal="center"/>
    </xf>
    <xf numFmtId="0" fontId="26" fillId="0" borderId="0" xfId="6" applyFont="1" applyBorder="1" applyAlignment="1"/>
    <xf numFmtId="0" fontId="26" fillId="0" borderId="0" xfId="6" applyFont="1" applyBorder="1" applyAlignment="1">
      <alignment vertical="center"/>
    </xf>
    <xf numFmtId="0" fontId="26" fillId="0" borderId="0" xfId="6" applyFont="1" applyFill="1" applyBorder="1" applyAlignment="1">
      <alignment horizontal="center"/>
    </xf>
    <xf numFmtId="0" fontId="28" fillId="0" borderId="0" xfId="6" applyFont="1" applyFill="1" applyBorder="1" applyAlignment="1">
      <alignment horizontal="center" vertical="center"/>
    </xf>
    <xf numFmtId="0" fontId="28" fillId="4" borderId="0" xfId="6" applyFont="1" applyFill="1" applyBorder="1" applyAlignment="1">
      <alignment horizontal="center" vertical="center"/>
    </xf>
    <xf numFmtId="0" fontId="28" fillId="0" borderId="0" xfId="6" applyFont="1" applyFill="1" applyBorder="1" applyAlignment="1">
      <alignment horizontal="center"/>
    </xf>
    <xf numFmtId="0" fontId="23" fillId="4" borderId="0" xfId="6" applyFont="1" applyFill="1" applyBorder="1" applyAlignment="1">
      <alignment horizontal="center"/>
    </xf>
    <xf numFmtId="0" fontId="25" fillId="0" borderId="0" xfId="6" applyFont="1" applyFill="1" applyAlignment="1">
      <alignment horizontal="left" vertical="center"/>
    </xf>
    <xf numFmtId="0" fontId="23" fillId="0" borderId="0" xfId="6" applyFont="1" applyFill="1" applyAlignment="1">
      <alignment horizontal="center"/>
    </xf>
    <xf numFmtId="0" fontId="36" fillId="0" borderId="0" xfId="0" applyFont="1" applyFill="1" applyAlignment="1">
      <alignment vertical="center"/>
    </xf>
    <xf numFmtId="0" fontId="27" fillId="0" borderId="0" xfId="6" applyFont="1" applyFill="1" applyAlignment="1">
      <alignment vertical="center"/>
    </xf>
    <xf numFmtId="0" fontId="0" fillId="0" borderId="0" xfId="0" applyFill="1" applyAlignment="1">
      <alignment vertical="top"/>
    </xf>
    <xf numFmtId="0" fontId="27" fillId="0" borderId="0" xfId="6" applyFont="1" applyFill="1" applyAlignment="1">
      <alignment vertical="top"/>
    </xf>
    <xf numFmtId="0" fontId="9" fillId="0" borderId="0" xfId="0" applyFont="1" applyFill="1" applyAlignment="1">
      <alignment vertical="center"/>
    </xf>
    <xf numFmtId="0" fontId="6" fillId="0" borderId="0" xfId="0" applyFont="1" applyFill="1" applyAlignment="1">
      <alignment horizontal="left" vertical="center"/>
    </xf>
    <xf numFmtId="0" fontId="27" fillId="0" borderId="0" xfId="6" applyFont="1" applyFill="1" applyAlignment="1"/>
    <xf numFmtId="0" fontId="68" fillId="0" borderId="0" xfId="0" applyFont="1" applyFill="1" applyAlignment="1">
      <alignment vertical="center"/>
    </xf>
    <xf numFmtId="0" fontId="23" fillId="4" borderId="0" xfId="6" applyFont="1" applyFill="1" applyAlignment="1">
      <alignment vertical="center"/>
    </xf>
    <xf numFmtId="0" fontId="65" fillId="0" borderId="0" xfId="0" applyFont="1" applyFill="1" applyAlignment="1">
      <alignment vertical="top"/>
    </xf>
    <xf numFmtId="0" fontId="0" fillId="0" borderId="0" xfId="0" applyFill="1"/>
    <xf numFmtId="0" fontId="23" fillId="4" borderId="0" xfId="6" applyFont="1" applyFill="1" applyBorder="1" applyAlignment="1"/>
    <xf numFmtId="0" fontId="6" fillId="4" borderId="0" xfId="0" applyFont="1" applyFill="1" applyBorder="1" applyAlignment="1">
      <alignment vertical="center"/>
    </xf>
    <xf numFmtId="0" fontId="64" fillId="0" borderId="0" xfId="0" applyFont="1" applyFill="1" applyAlignment="1">
      <alignment vertical="center"/>
    </xf>
    <xf numFmtId="0" fontId="83" fillId="0" borderId="0" xfId="0" applyFont="1" applyBorder="1" applyAlignment="1">
      <alignment horizontal="left" vertical="top"/>
    </xf>
    <xf numFmtId="0" fontId="81" fillId="0" borderId="83" xfId="6" applyFont="1" applyFill="1" applyBorder="1" applyAlignment="1" applyProtection="1">
      <alignment vertical="center" wrapText="1"/>
      <protection hidden="1"/>
    </xf>
    <xf numFmtId="0" fontId="63" fillId="0" borderId="0" xfId="0" applyFont="1" applyBorder="1" applyAlignment="1">
      <alignment horizontal="left" vertical="center"/>
    </xf>
    <xf numFmtId="0" fontId="85" fillId="0" borderId="0" xfId="0" applyFont="1" applyAlignment="1">
      <alignment vertical="center"/>
    </xf>
    <xf numFmtId="0" fontId="33" fillId="0" borderId="0" xfId="12" applyFont="1" applyAlignment="1">
      <alignment horizontal="left" vertical="center"/>
    </xf>
    <xf numFmtId="0" fontId="23" fillId="0" borderId="0" xfId="6" applyFont="1" applyBorder="1" applyAlignment="1">
      <alignment vertical="center"/>
    </xf>
    <xf numFmtId="0" fontId="23" fillId="0" borderId="1" xfId="6" applyFont="1" applyBorder="1" applyAlignment="1">
      <alignment horizontal="center" vertical="center" wrapText="1"/>
    </xf>
    <xf numFmtId="0" fontId="23" fillId="0" borderId="31" xfId="6" applyFont="1" applyBorder="1" applyAlignment="1">
      <alignment horizontal="center" wrapText="1"/>
    </xf>
    <xf numFmtId="0" fontId="23" fillId="0" borderId="84" xfId="6" applyFont="1" applyBorder="1" applyAlignment="1">
      <alignment horizontal="center" vertical="center" wrapText="1"/>
    </xf>
    <xf numFmtId="0" fontId="23" fillId="0" borderId="84" xfId="6" applyFont="1" applyBorder="1" applyAlignment="1">
      <alignment horizontal="center" wrapText="1"/>
    </xf>
    <xf numFmtId="0" fontId="23" fillId="0" borderId="85" xfId="6" applyFont="1" applyBorder="1" applyAlignment="1">
      <alignment horizontal="center" vertical="center" wrapText="1"/>
    </xf>
    <xf numFmtId="179" fontId="26" fillId="3" borderId="8" xfId="2" applyNumberFormat="1" applyFont="1" applyFill="1" applyBorder="1" applyAlignment="1" applyProtection="1">
      <alignment vertical="center" wrapText="1"/>
    </xf>
    <xf numFmtId="179" fontId="26" fillId="3" borderId="86" xfId="2" applyNumberFormat="1" applyFont="1" applyFill="1" applyBorder="1" applyAlignment="1" applyProtection="1">
      <alignment vertical="center" wrapText="1"/>
    </xf>
    <xf numFmtId="38" fontId="26" fillId="2" borderId="87" xfId="2" applyFont="1" applyFill="1" applyBorder="1" applyAlignment="1" applyProtection="1">
      <alignment vertical="center" wrapText="1"/>
      <protection locked="0"/>
    </xf>
    <xf numFmtId="187" fontId="26" fillId="2" borderId="87" xfId="2" applyNumberFormat="1" applyFont="1" applyFill="1" applyBorder="1" applyAlignment="1" applyProtection="1">
      <alignment vertical="center" wrapText="1"/>
      <protection locked="0"/>
    </xf>
    <xf numFmtId="38" fontId="26" fillId="3" borderId="1" xfId="2" applyFont="1" applyFill="1" applyBorder="1" applyAlignment="1" applyProtection="1">
      <alignment vertical="center" wrapText="1"/>
    </xf>
    <xf numFmtId="38" fontId="26" fillId="3" borderId="15" xfId="2" applyFont="1" applyFill="1" applyBorder="1" applyAlignment="1" applyProtection="1">
      <alignment vertical="center" wrapText="1"/>
    </xf>
    <xf numFmtId="38" fontId="26" fillId="3" borderId="88" xfId="2" applyFont="1" applyFill="1" applyBorder="1" applyAlignment="1" applyProtection="1">
      <alignment vertical="center" wrapText="1"/>
    </xf>
    <xf numFmtId="38" fontId="26" fillId="2" borderId="34" xfId="2" applyFont="1" applyFill="1" applyBorder="1" applyAlignment="1" applyProtection="1">
      <alignment vertical="center" wrapText="1"/>
      <protection locked="0"/>
    </xf>
    <xf numFmtId="38" fontId="26" fillId="2" borderId="89" xfId="2" applyFont="1" applyFill="1" applyBorder="1" applyAlignment="1" applyProtection="1">
      <alignment vertical="center" wrapText="1"/>
      <protection locked="0"/>
    </xf>
    <xf numFmtId="187" fontId="26" fillId="2" borderId="89" xfId="2" applyNumberFormat="1" applyFont="1" applyFill="1" applyBorder="1" applyAlignment="1" applyProtection="1">
      <alignment vertical="center" wrapText="1"/>
      <protection locked="0"/>
    </xf>
    <xf numFmtId="38" fontId="26" fillId="2" borderId="90" xfId="2" applyFont="1" applyFill="1" applyBorder="1" applyAlignment="1" applyProtection="1">
      <alignment vertical="center" wrapText="1"/>
      <protection locked="0"/>
    </xf>
    <xf numFmtId="38" fontId="26" fillId="2" borderId="84" xfId="2" applyFont="1" applyFill="1" applyBorder="1" applyAlignment="1" applyProtection="1">
      <alignment vertical="center" wrapText="1"/>
      <protection locked="0"/>
    </xf>
    <xf numFmtId="187" fontId="26" fillId="2" borderId="84" xfId="2" applyNumberFormat="1" applyFont="1" applyFill="1" applyBorder="1" applyAlignment="1" applyProtection="1">
      <alignment vertical="center" wrapText="1"/>
      <protection locked="0"/>
    </xf>
    <xf numFmtId="38" fontId="26" fillId="2" borderId="91" xfId="2" applyFont="1" applyFill="1" applyBorder="1" applyAlignment="1" applyProtection="1">
      <alignment vertical="center" wrapText="1"/>
      <protection locked="0"/>
    </xf>
    <xf numFmtId="0" fontId="23" fillId="0" borderId="28" xfId="6" applyFont="1" applyBorder="1" applyAlignment="1">
      <alignment horizontal="center" wrapText="1"/>
    </xf>
    <xf numFmtId="38" fontId="26" fillId="2" borderId="92" xfId="2" applyFont="1" applyFill="1" applyBorder="1" applyAlignment="1" applyProtection="1">
      <alignment vertical="center" wrapText="1"/>
      <protection locked="0"/>
    </xf>
    <xf numFmtId="38" fontId="26" fillId="2" borderId="93" xfId="2" applyFont="1" applyFill="1" applyBorder="1" applyAlignment="1" applyProtection="1">
      <alignment vertical="center" wrapText="1"/>
      <protection locked="0"/>
    </xf>
    <xf numFmtId="38" fontId="26" fillId="2" borderId="94" xfId="2" applyFont="1" applyFill="1" applyBorder="1" applyAlignment="1" applyProtection="1">
      <alignment vertical="center" wrapText="1"/>
      <protection locked="0"/>
    </xf>
    <xf numFmtId="0" fontId="23" fillId="0" borderId="0" xfId="6" applyFont="1" applyBorder="1" applyAlignment="1">
      <alignment horizontal="center" vertical="center" wrapText="1"/>
    </xf>
    <xf numFmtId="38" fontId="26" fillId="2" borderId="95" xfId="2" applyFont="1" applyFill="1" applyBorder="1" applyAlignment="1" applyProtection="1">
      <alignment vertical="center" wrapText="1"/>
      <protection locked="0"/>
    </xf>
    <xf numFmtId="38" fontId="26" fillId="2" borderId="29" xfId="2" applyFont="1" applyFill="1" applyBorder="1" applyAlignment="1" applyProtection="1">
      <alignment vertical="center" wrapText="1"/>
      <protection locked="0"/>
    </xf>
    <xf numFmtId="38" fontId="26" fillId="2" borderId="30" xfId="2" applyFont="1" applyFill="1" applyBorder="1" applyAlignment="1" applyProtection="1">
      <alignment vertical="center" wrapText="1"/>
      <protection locked="0"/>
    </xf>
    <xf numFmtId="38" fontId="26" fillId="2" borderId="96" xfId="2" applyFont="1" applyFill="1" applyBorder="1" applyAlignment="1" applyProtection="1">
      <alignment vertical="center" wrapText="1"/>
      <protection locked="0"/>
    </xf>
    <xf numFmtId="38" fontId="26" fillId="2" borderId="86" xfId="2" applyFont="1" applyFill="1" applyBorder="1" applyAlignment="1" applyProtection="1">
      <alignment vertical="center" wrapText="1"/>
      <protection locked="0"/>
    </xf>
    <xf numFmtId="38" fontId="26" fillId="2" borderId="97" xfId="2" applyFont="1" applyFill="1" applyBorder="1" applyAlignment="1" applyProtection="1">
      <alignment vertical="center" wrapText="1"/>
      <protection locked="0"/>
    </xf>
    <xf numFmtId="0" fontId="23" fillId="0" borderId="0" xfId="6" applyFont="1" applyFill="1" applyBorder="1" applyAlignment="1" applyProtection="1">
      <alignment horizontal="distributed" vertical="center"/>
    </xf>
    <xf numFmtId="0" fontId="0" fillId="0" borderId="0" xfId="0" applyFill="1" applyBorder="1" applyAlignment="1" applyProtection="1">
      <alignment horizontal="distributed"/>
    </xf>
    <xf numFmtId="179" fontId="26" fillId="0" borderId="0" xfId="2" applyNumberFormat="1" applyFont="1" applyFill="1" applyBorder="1" applyAlignment="1" applyProtection="1">
      <alignment vertical="center" wrapText="1"/>
    </xf>
    <xf numFmtId="38" fontId="26" fillId="0" borderId="98" xfId="2" applyFont="1" applyFill="1" applyBorder="1" applyAlignment="1" applyProtection="1">
      <alignment vertical="center" wrapText="1"/>
    </xf>
    <xf numFmtId="38" fontId="26" fillId="0" borderId="99" xfId="2" applyFont="1" applyFill="1" applyBorder="1" applyAlignment="1" applyProtection="1">
      <alignment vertical="center" wrapText="1"/>
    </xf>
    <xf numFmtId="187" fontId="26" fillId="0" borderId="99" xfId="2" applyNumberFormat="1" applyFont="1" applyFill="1" applyBorder="1" applyAlignment="1" applyProtection="1">
      <alignment vertical="center" wrapText="1"/>
    </xf>
    <xf numFmtId="38" fontId="26" fillId="0" borderId="100" xfId="2" applyFont="1" applyFill="1" applyBorder="1" applyAlignment="1" applyProtection="1">
      <alignment vertical="center" wrapText="1"/>
    </xf>
    <xf numFmtId="38" fontId="26" fillId="0" borderId="101" xfId="2" applyFont="1" applyFill="1" applyBorder="1" applyAlignment="1" applyProtection="1">
      <alignment vertical="center" wrapText="1"/>
    </xf>
    <xf numFmtId="38" fontId="26" fillId="0" borderId="102" xfId="2" applyFont="1" applyFill="1" applyBorder="1" applyAlignment="1" applyProtection="1">
      <alignment vertical="center" wrapText="1"/>
    </xf>
    <xf numFmtId="187" fontId="26" fillId="0" borderId="102" xfId="2" applyNumberFormat="1" applyFont="1" applyFill="1" applyBorder="1" applyAlignment="1" applyProtection="1">
      <alignment vertical="center" wrapText="1"/>
    </xf>
    <xf numFmtId="38" fontId="26" fillId="0" borderId="103" xfId="2" applyFont="1" applyFill="1" applyBorder="1" applyAlignment="1" applyProtection="1">
      <alignment vertical="center" wrapText="1"/>
    </xf>
    <xf numFmtId="38" fontId="26" fillId="0" borderId="104" xfId="2" applyFont="1" applyFill="1" applyBorder="1" applyAlignment="1" applyProtection="1">
      <alignment vertical="center" wrapText="1"/>
    </xf>
    <xf numFmtId="38" fontId="26" fillId="0" borderId="105" xfId="2" applyFont="1" applyFill="1" applyBorder="1" applyAlignment="1" applyProtection="1">
      <alignment vertical="center" wrapText="1"/>
    </xf>
    <xf numFmtId="187" fontId="26" fillId="0" borderId="105" xfId="2" applyNumberFormat="1" applyFont="1" applyFill="1" applyBorder="1" applyAlignment="1" applyProtection="1">
      <alignment vertical="center" wrapText="1"/>
    </xf>
    <xf numFmtId="38" fontId="26" fillId="0" borderId="106" xfId="2" applyFont="1" applyFill="1" applyBorder="1" applyAlignment="1" applyProtection="1">
      <alignment vertical="center" wrapText="1"/>
    </xf>
    <xf numFmtId="0" fontId="23" fillId="4" borderId="0" xfId="6" applyFont="1" applyFill="1"/>
    <xf numFmtId="0" fontId="23" fillId="3" borderId="33" xfId="6" applyFont="1" applyFill="1" applyBorder="1" applyAlignment="1" applyProtection="1">
      <alignment horizontal="centerContinuous" vertical="center"/>
    </xf>
    <xf numFmtId="0" fontId="0" fillId="3" borderId="27" xfId="0" applyFill="1" applyBorder="1" applyAlignment="1" applyProtection="1">
      <alignment horizontal="centerContinuous"/>
    </xf>
    <xf numFmtId="38" fontId="26" fillId="3" borderId="33" xfId="2" applyFont="1" applyFill="1" applyBorder="1" applyAlignment="1" applyProtection="1">
      <alignment vertical="center" wrapText="1"/>
    </xf>
    <xf numFmtId="38" fontId="26" fillId="3" borderId="87" xfId="2" applyFont="1" applyFill="1" applyBorder="1" applyAlignment="1" applyProtection="1">
      <alignment vertical="center" wrapText="1"/>
    </xf>
    <xf numFmtId="187" fontId="26" fillId="3" borderId="87" xfId="2" applyNumberFormat="1" applyFont="1" applyFill="1" applyBorder="1" applyAlignment="1" applyProtection="1">
      <alignment vertical="center" wrapText="1"/>
    </xf>
    <xf numFmtId="38" fontId="26" fillId="3" borderId="27" xfId="2" applyFont="1" applyFill="1" applyBorder="1" applyAlignment="1" applyProtection="1">
      <alignment vertical="center" wrapText="1"/>
    </xf>
    <xf numFmtId="0" fontId="0" fillId="0" borderId="0" xfId="0" applyFill="1" applyBorder="1" applyAlignment="1">
      <alignment vertical="center" textRotation="255"/>
    </xf>
    <xf numFmtId="0" fontId="23" fillId="0" borderId="0" xfId="6" applyFont="1" applyFill="1" applyBorder="1" applyAlignment="1">
      <alignment vertical="center"/>
    </xf>
    <xf numFmtId="0" fontId="46" fillId="0" borderId="0" xfId="6" applyFont="1" applyFill="1" applyBorder="1" applyAlignment="1">
      <alignment vertical="center" textRotation="255" wrapText="1"/>
    </xf>
    <xf numFmtId="0" fontId="23" fillId="0" borderId="11" xfId="6" applyFont="1" applyBorder="1" applyAlignment="1" applyProtection="1">
      <alignment horizontal="center" vertical="center" wrapText="1"/>
    </xf>
    <xf numFmtId="0" fontId="23" fillId="3" borderId="11" xfId="6" applyFont="1" applyFill="1" applyBorder="1" applyAlignment="1" applyProtection="1">
      <alignment vertical="center"/>
    </xf>
    <xf numFmtId="0" fontId="23" fillId="3" borderId="11" xfId="6" applyFont="1" applyFill="1" applyBorder="1" applyProtection="1"/>
    <xf numFmtId="38" fontId="23" fillId="3" borderId="11" xfId="2" applyFont="1" applyFill="1" applyBorder="1" applyAlignment="1" applyProtection="1">
      <alignment vertical="center"/>
    </xf>
    <xf numFmtId="0" fontId="23" fillId="3" borderId="8" xfId="6" applyFont="1" applyFill="1" applyBorder="1" applyAlignment="1" applyProtection="1">
      <alignment vertical="center"/>
    </xf>
    <xf numFmtId="0" fontId="23" fillId="3" borderId="23" xfId="6" applyFont="1" applyFill="1" applyBorder="1" applyProtection="1"/>
    <xf numFmtId="0" fontId="23" fillId="0" borderId="88" xfId="6" applyFont="1" applyBorder="1" applyAlignment="1">
      <alignment horizontal="center" vertical="center" wrapText="1"/>
    </xf>
    <xf numFmtId="38" fontId="26" fillId="3" borderId="86" xfId="2" applyFont="1" applyFill="1" applyBorder="1" applyAlignment="1" applyProtection="1">
      <alignment vertical="center" wrapText="1"/>
      <protection hidden="1"/>
    </xf>
    <xf numFmtId="38" fontId="26" fillId="3" borderId="107" xfId="2" applyFont="1" applyFill="1" applyBorder="1" applyAlignment="1" applyProtection="1">
      <alignment vertical="center" wrapText="1"/>
      <protection hidden="1"/>
    </xf>
    <xf numFmtId="38" fontId="26" fillId="3" borderId="108" xfId="2" applyFont="1" applyFill="1" applyBorder="1" applyAlignment="1" applyProtection="1">
      <alignment vertical="center" wrapText="1"/>
    </xf>
    <xf numFmtId="38" fontId="26" fillId="3" borderId="109" xfId="2" applyFont="1" applyFill="1" applyBorder="1" applyAlignment="1" applyProtection="1">
      <alignment vertical="center" wrapText="1"/>
      <protection hidden="1"/>
    </xf>
    <xf numFmtId="38" fontId="26" fillId="3" borderId="110" xfId="2" applyFont="1" applyFill="1" applyBorder="1" applyAlignment="1" applyProtection="1">
      <alignment vertical="center" wrapText="1"/>
      <protection hidden="1"/>
    </xf>
    <xf numFmtId="0" fontId="26" fillId="2" borderId="20" xfId="6" applyFont="1" applyFill="1" applyBorder="1" applyAlignment="1" applyProtection="1">
      <alignment vertical="center" wrapText="1"/>
      <protection locked="0"/>
    </xf>
    <xf numFmtId="0" fontId="23" fillId="0" borderId="3" xfId="6" applyFont="1" applyFill="1" applyBorder="1"/>
    <xf numFmtId="0" fontId="26" fillId="2" borderId="112" xfId="6" applyFont="1" applyFill="1" applyBorder="1" applyAlignment="1" applyProtection="1">
      <alignment vertical="center" wrapText="1"/>
      <protection locked="0"/>
    </xf>
    <xf numFmtId="0" fontId="81" fillId="0" borderId="113" xfId="6" applyFont="1" applyFill="1" applyBorder="1" applyAlignment="1" applyProtection="1">
      <alignment vertical="center" wrapText="1"/>
      <protection hidden="1"/>
    </xf>
    <xf numFmtId="0" fontId="23" fillId="0" borderId="8" xfId="6" applyFont="1" applyBorder="1" applyAlignment="1" applyProtection="1">
      <alignment horizontal="center" vertical="center" wrapText="1"/>
    </xf>
    <xf numFmtId="38" fontId="23" fillId="3" borderId="8" xfId="2" applyFont="1" applyFill="1" applyBorder="1" applyAlignment="1" applyProtection="1">
      <alignment vertical="center"/>
    </xf>
    <xf numFmtId="0" fontId="23" fillId="0" borderId="86" xfId="6" applyFont="1" applyBorder="1" applyAlignment="1" applyProtection="1">
      <alignment horizontal="center" vertical="center" wrapText="1"/>
    </xf>
    <xf numFmtId="38" fontId="23" fillId="3" borderId="86" xfId="2" applyFont="1" applyFill="1" applyBorder="1" applyAlignment="1" applyProtection="1">
      <alignment vertical="center"/>
    </xf>
    <xf numFmtId="38" fontId="26" fillId="0" borderId="115" xfId="2" applyFont="1" applyFill="1" applyBorder="1" applyAlignment="1" applyProtection="1">
      <alignment vertical="center" wrapText="1"/>
    </xf>
    <xf numFmtId="38" fontId="26" fillId="0" borderId="116" xfId="2" applyFont="1" applyFill="1" applyBorder="1" applyAlignment="1" applyProtection="1">
      <alignment vertical="center" wrapText="1"/>
    </xf>
    <xf numFmtId="38" fontId="26" fillId="0" borderId="117" xfId="2" applyFont="1" applyFill="1" applyBorder="1" applyAlignment="1" applyProtection="1">
      <alignment vertical="center" wrapText="1"/>
    </xf>
    <xf numFmtId="38" fontId="26" fillId="0" borderId="118" xfId="2" applyFont="1" applyFill="1" applyBorder="1" applyAlignment="1" applyProtection="1">
      <alignment vertical="center" wrapText="1"/>
    </xf>
    <xf numFmtId="0" fontId="86" fillId="0" borderId="0" xfId="6" applyFont="1" applyAlignment="1">
      <alignment vertical="center"/>
    </xf>
    <xf numFmtId="0" fontId="36" fillId="0" borderId="0" xfId="0" applyFont="1" applyFill="1" applyAlignment="1">
      <alignment horizontal="left" vertical="center"/>
    </xf>
    <xf numFmtId="0" fontId="27" fillId="0" borderId="0" xfId="6" applyFont="1" applyFill="1" applyBorder="1" applyAlignment="1" applyProtection="1">
      <alignment horizontal="center" vertical="center"/>
    </xf>
    <xf numFmtId="0" fontId="27" fillId="0" borderId="4" xfId="6" applyFont="1" applyFill="1" applyBorder="1" applyAlignment="1" applyProtection="1">
      <alignment horizontal="center" vertical="center"/>
    </xf>
    <xf numFmtId="0" fontId="23" fillId="0" borderId="0" xfId="6" applyFont="1" applyFill="1" applyBorder="1" applyProtection="1"/>
    <xf numFmtId="0" fontId="23" fillId="0" borderId="4" xfId="6" applyFont="1" applyFill="1" applyBorder="1" applyProtection="1"/>
    <xf numFmtId="0" fontId="26" fillId="2" borderId="22" xfId="6" applyFont="1" applyFill="1" applyBorder="1" applyAlignment="1" applyProtection="1">
      <alignment vertical="center" wrapText="1"/>
      <protection locked="0"/>
    </xf>
    <xf numFmtId="0" fontId="33" fillId="0" borderId="0" xfId="5" applyFont="1" applyFill="1" applyBorder="1" applyAlignment="1" applyProtection="1">
      <alignment vertical="center" wrapText="1"/>
      <protection hidden="1"/>
    </xf>
    <xf numFmtId="38" fontId="26" fillId="0" borderId="119" xfId="2" applyFont="1" applyFill="1" applyBorder="1" applyAlignment="1" applyProtection="1">
      <alignment vertical="center" wrapText="1"/>
    </xf>
    <xf numFmtId="38" fontId="26" fillId="0" borderId="120" xfId="2" applyFont="1" applyFill="1" applyBorder="1" applyAlignment="1" applyProtection="1">
      <alignment vertical="center" wrapText="1"/>
    </xf>
    <xf numFmtId="187" fontId="26" fillId="0" borderId="120" xfId="2" applyNumberFormat="1" applyFont="1" applyFill="1" applyBorder="1" applyAlignment="1" applyProtection="1">
      <alignment vertical="center" wrapText="1"/>
    </xf>
    <xf numFmtId="38" fontId="26" fillId="0" borderId="121" xfId="2" applyFont="1" applyFill="1" applyBorder="1" applyAlignment="1" applyProtection="1">
      <alignment vertical="center" wrapText="1"/>
    </xf>
    <xf numFmtId="38" fontId="26" fillId="0" borderId="122" xfId="2" applyFont="1" applyFill="1" applyBorder="1" applyAlignment="1" applyProtection="1">
      <alignment vertical="center" wrapText="1"/>
    </xf>
    <xf numFmtId="38" fontId="26" fillId="0" borderId="123" xfId="2" applyFont="1" applyFill="1" applyBorder="1" applyAlignment="1" applyProtection="1">
      <alignment vertical="center" wrapText="1"/>
    </xf>
    <xf numFmtId="179" fontId="26" fillId="0" borderId="124" xfId="2" applyNumberFormat="1" applyFont="1" applyFill="1" applyBorder="1" applyAlignment="1" applyProtection="1">
      <alignment vertical="center" wrapText="1"/>
    </xf>
    <xf numFmtId="179" fontId="26" fillId="0" borderId="103" xfId="2" applyNumberFormat="1" applyFont="1" applyFill="1" applyBorder="1" applyAlignment="1" applyProtection="1">
      <alignment vertical="center" wrapText="1"/>
    </xf>
    <xf numFmtId="38" fontId="26" fillId="0" borderId="125" xfId="2" applyFont="1" applyFill="1" applyBorder="1" applyAlignment="1" applyProtection="1">
      <alignment vertical="center" wrapText="1"/>
    </xf>
    <xf numFmtId="49" fontId="31" fillId="0" borderId="8" xfId="0" applyNumberFormat="1" applyFont="1" applyBorder="1" applyAlignment="1" applyProtection="1">
      <alignment horizontal="center" vertical="center"/>
      <protection hidden="1"/>
    </xf>
    <xf numFmtId="0" fontId="43" fillId="0" borderId="0" xfId="0" applyFont="1" applyFill="1" applyAlignment="1">
      <alignment horizontal="left" vertical="center"/>
    </xf>
    <xf numFmtId="0" fontId="88" fillId="0" borderId="23" xfId="6" applyFont="1" applyFill="1" applyBorder="1" applyAlignment="1">
      <alignment vertical="center"/>
    </xf>
    <xf numFmtId="0" fontId="28" fillId="0" borderId="2" xfId="8" applyFont="1" applyFill="1" applyBorder="1" applyAlignment="1">
      <alignment vertical="center" wrapText="1"/>
    </xf>
    <xf numFmtId="0" fontId="32" fillId="0" borderId="0" xfId="0" applyFont="1" applyAlignment="1">
      <alignment horizontal="centerContinuous" vertical="center"/>
    </xf>
    <xf numFmtId="190" fontId="28" fillId="0" borderId="6" xfId="6" applyNumberFormat="1" applyFont="1" applyFill="1" applyBorder="1" applyAlignment="1">
      <alignment horizontal="center" vertical="center"/>
    </xf>
    <xf numFmtId="38" fontId="31" fillId="2" borderId="126" xfId="2" applyFont="1" applyFill="1" applyBorder="1" applyAlignment="1" applyProtection="1">
      <alignment vertical="center"/>
      <protection locked="0"/>
    </xf>
    <xf numFmtId="0" fontId="31" fillId="0" borderId="0" xfId="0" applyFont="1" applyFill="1" applyBorder="1" applyAlignment="1" applyProtection="1">
      <alignment horizontal="center" vertical="center"/>
    </xf>
    <xf numFmtId="0" fontId="31" fillId="4" borderId="0" xfId="0" applyFont="1" applyFill="1" applyProtection="1"/>
    <xf numFmtId="0" fontId="31" fillId="0" borderId="0" xfId="0" applyFont="1" applyProtection="1"/>
    <xf numFmtId="0" fontId="31" fillId="0" borderId="7" xfId="0" applyFont="1" applyBorder="1" applyProtection="1"/>
    <xf numFmtId="0" fontId="31" fillId="0" borderId="0" xfId="0" applyFont="1" applyFill="1" applyProtection="1"/>
    <xf numFmtId="0" fontId="33" fillId="0" borderId="0" xfId="0" applyFont="1" applyBorder="1" applyAlignment="1">
      <alignment vertical="center"/>
    </xf>
    <xf numFmtId="0" fontId="22" fillId="0" borderId="0" xfId="0" applyFont="1" applyAlignment="1" applyProtection="1">
      <alignment horizontal="right" vertical="center"/>
    </xf>
    <xf numFmtId="0" fontId="31" fillId="0" borderId="9" xfId="0" applyFont="1" applyFill="1" applyBorder="1" applyAlignment="1" applyProtection="1">
      <alignment horizontal="center" vertical="center"/>
    </xf>
    <xf numFmtId="0" fontId="31" fillId="0" borderId="11" xfId="0" applyFont="1" applyFill="1" applyBorder="1" applyAlignment="1" applyProtection="1">
      <alignment vertical="center" wrapText="1"/>
    </xf>
    <xf numFmtId="0" fontId="31" fillId="0" borderId="11" xfId="0" applyFont="1" applyFill="1" applyBorder="1" applyAlignment="1" applyProtection="1">
      <alignment vertical="center"/>
    </xf>
    <xf numFmtId="0" fontId="31" fillId="0" borderId="8" xfId="0" applyFont="1" applyBorder="1" applyProtection="1"/>
    <xf numFmtId="0" fontId="31" fillId="3" borderId="23" xfId="0" applyFont="1" applyFill="1" applyBorder="1" applyAlignment="1" applyProtection="1">
      <alignment horizontal="center" vertical="center"/>
    </xf>
    <xf numFmtId="0" fontId="32" fillId="0" borderId="1" xfId="0" applyFont="1" applyBorder="1" applyAlignment="1" applyProtection="1">
      <alignment horizontal="left" vertical="center"/>
    </xf>
    <xf numFmtId="0" fontId="31" fillId="0" borderId="133" xfId="0" applyFont="1" applyFill="1" applyBorder="1" applyAlignment="1" applyProtection="1">
      <alignment horizontal="center" vertical="center"/>
    </xf>
    <xf numFmtId="0" fontId="31" fillId="0" borderId="134" xfId="0" applyFont="1" applyFill="1" applyBorder="1" applyAlignment="1" applyProtection="1">
      <alignment horizontal="center" vertical="center"/>
    </xf>
    <xf numFmtId="0" fontId="31" fillId="0" borderId="1" xfId="0" applyFont="1" applyBorder="1" applyProtection="1"/>
    <xf numFmtId="0" fontId="31" fillId="0" borderId="53" xfId="0" applyFont="1" applyBorder="1" applyAlignment="1" applyProtection="1">
      <alignment vertical="center" wrapText="1"/>
    </xf>
    <xf numFmtId="0" fontId="34" fillId="0" borderId="136" xfId="0" applyFont="1" applyFill="1" applyBorder="1" applyAlignment="1" applyProtection="1">
      <alignment horizontal="center" vertical="center"/>
    </xf>
    <xf numFmtId="183" fontId="31" fillId="2" borderId="131" xfId="0" applyNumberFormat="1" applyFont="1" applyFill="1" applyBorder="1" applyAlignment="1" applyProtection="1">
      <alignment vertical="center"/>
      <protection locked="0"/>
    </xf>
    <xf numFmtId="183" fontId="31" fillId="3" borderId="135" xfId="0" applyNumberFormat="1" applyFont="1" applyFill="1" applyBorder="1" applyAlignment="1" applyProtection="1">
      <alignment vertical="center"/>
    </xf>
    <xf numFmtId="0" fontId="34" fillId="0" borderId="137" xfId="0" applyFont="1" applyFill="1" applyBorder="1" applyAlignment="1" applyProtection="1">
      <alignment horizontal="center" vertical="center"/>
    </xf>
    <xf numFmtId="183" fontId="31" fillId="3" borderId="138" xfId="0" applyNumberFormat="1" applyFont="1" applyFill="1" applyBorder="1" applyAlignment="1" applyProtection="1">
      <alignment vertical="center"/>
    </xf>
    <xf numFmtId="0" fontId="31" fillId="0" borderId="1" xfId="0" applyFont="1" applyFill="1" applyBorder="1" applyAlignment="1" applyProtection="1">
      <alignment horizontal="left" vertical="center" wrapText="1"/>
    </xf>
    <xf numFmtId="0" fontId="34" fillId="0" borderId="46" xfId="0" applyFont="1" applyFill="1" applyBorder="1" applyAlignment="1" applyProtection="1">
      <alignment horizontal="center" vertical="center"/>
    </xf>
    <xf numFmtId="183" fontId="31" fillId="2" borderId="139" xfId="0" applyNumberFormat="1" applyFont="1" applyFill="1" applyBorder="1" applyAlignment="1" applyProtection="1">
      <alignment vertical="center"/>
      <protection locked="0"/>
    </xf>
    <xf numFmtId="183" fontId="31" fillId="3" borderId="37" xfId="0" applyNumberFormat="1" applyFont="1" applyFill="1" applyBorder="1" applyAlignment="1" applyProtection="1">
      <alignment vertical="center"/>
    </xf>
    <xf numFmtId="0" fontId="34" fillId="0" borderId="140" xfId="0" applyFont="1" applyFill="1" applyBorder="1" applyAlignment="1" applyProtection="1">
      <alignment horizontal="center" vertical="center"/>
    </xf>
    <xf numFmtId="183" fontId="31" fillId="3" borderId="141" xfId="0" applyNumberFormat="1" applyFont="1" applyFill="1" applyBorder="1" applyAlignment="1" applyProtection="1">
      <alignment vertical="center"/>
    </xf>
    <xf numFmtId="0" fontId="31" fillId="0" borderId="39" xfId="0" applyFont="1" applyFill="1" applyBorder="1" applyAlignment="1" applyProtection="1">
      <alignment horizontal="left" vertical="center"/>
    </xf>
    <xf numFmtId="0" fontId="31" fillId="0" borderId="40" xfId="0" applyFont="1" applyFill="1" applyBorder="1" applyAlignment="1" applyProtection="1">
      <alignment horizontal="center" vertical="center"/>
    </xf>
    <xf numFmtId="183" fontId="31" fillId="3" borderId="139" xfId="0" applyNumberFormat="1" applyFont="1" applyFill="1" applyBorder="1" applyAlignment="1" applyProtection="1">
      <alignment vertical="center"/>
    </xf>
    <xf numFmtId="0" fontId="31" fillId="0" borderId="39" xfId="0" applyFont="1" applyFill="1" applyBorder="1" applyAlignment="1" applyProtection="1">
      <alignment horizontal="left" vertical="center" wrapText="1"/>
    </xf>
    <xf numFmtId="0" fontId="89" fillId="0" borderId="59" xfId="0" applyFont="1" applyFill="1" applyBorder="1" applyAlignment="1" applyProtection="1">
      <alignment horizontal="center" vertical="center" wrapText="1"/>
    </xf>
    <xf numFmtId="0" fontId="89" fillId="0" borderId="40" xfId="0" applyFont="1" applyFill="1" applyBorder="1" applyAlignment="1" applyProtection="1">
      <alignment horizontal="center" vertical="center" wrapText="1"/>
    </xf>
    <xf numFmtId="0" fontId="89" fillId="0" borderId="142" xfId="0" applyFont="1" applyFill="1" applyBorder="1" applyAlignment="1" applyProtection="1">
      <alignment horizontal="center" vertical="center" wrapText="1"/>
    </xf>
    <xf numFmtId="0" fontId="31" fillId="0" borderId="15" xfId="0" applyFont="1" applyBorder="1" applyAlignment="1" applyProtection="1">
      <alignment vertical="center" wrapText="1"/>
    </xf>
    <xf numFmtId="0" fontId="31" fillId="0" borderId="7" xfId="0" applyFont="1" applyBorder="1" applyAlignment="1" applyProtection="1">
      <alignment horizontal="center" vertical="center"/>
    </xf>
    <xf numFmtId="0" fontId="34" fillId="0" borderId="42" xfId="0" applyFont="1" applyFill="1" applyBorder="1" applyAlignment="1" applyProtection="1">
      <alignment horizontal="center" vertical="center"/>
    </xf>
    <xf numFmtId="183" fontId="50" fillId="2" borderId="16" xfId="0" applyNumberFormat="1" applyFont="1" applyFill="1" applyBorder="1" applyAlignment="1" applyProtection="1">
      <alignment horizontal="left" vertical="center" wrapText="1"/>
      <protection locked="0"/>
    </xf>
    <xf numFmtId="183" fontId="50" fillId="2" borderId="7" xfId="0" applyNumberFormat="1" applyFont="1" applyFill="1" applyBorder="1" applyAlignment="1" applyProtection="1">
      <alignment horizontal="left" vertical="center" wrapText="1"/>
      <protection locked="0"/>
    </xf>
    <xf numFmtId="0" fontId="34" fillId="0" borderId="143" xfId="0" applyFont="1" applyFill="1" applyBorder="1" applyAlignment="1" applyProtection="1">
      <alignment horizontal="center" vertical="center"/>
    </xf>
    <xf numFmtId="183" fontId="50" fillId="2" borderId="144" xfId="0" applyNumberFormat="1" applyFont="1" applyFill="1" applyBorder="1" applyAlignment="1" applyProtection="1">
      <alignment horizontal="left" vertical="center" wrapText="1"/>
      <protection locked="0"/>
    </xf>
    <xf numFmtId="0" fontId="32" fillId="0" borderId="2" xfId="0" applyFont="1" applyBorder="1" applyAlignment="1" applyProtection="1">
      <alignment vertical="center"/>
    </xf>
    <xf numFmtId="0" fontId="32" fillId="0" borderId="9" xfId="0" applyFont="1" applyBorder="1" applyProtection="1"/>
    <xf numFmtId="0" fontId="31" fillId="0" borderId="9" xfId="0" applyFont="1" applyBorder="1" applyProtection="1"/>
    <xf numFmtId="0" fontId="31" fillId="0" borderId="9" xfId="0" applyFont="1" applyFill="1" applyBorder="1" applyProtection="1"/>
    <xf numFmtId="0" fontId="31" fillId="0" borderId="133" xfId="0" applyFont="1" applyBorder="1" applyProtection="1"/>
    <xf numFmtId="0" fontId="31" fillId="0" borderId="134" xfId="0" applyFont="1" applyFill="1" applyBorder="1" applyProtection="1"/>
    <xf numFmtId="0" fontId="32" fillId="0" borderId="53" xfId="0" applyFont="1" applyBorder="1" applyAlignment="1" applyProtection="1">
      <alignment vertical="center"/>
    </xf>
    <xf numFmtId="0" fontId="34" fillId="0" borderId="136" xfId="0" applyFont="1" applyFill="1" applyBorder="1" applyAlignment="1" applyProtection="1">
      <alignment horizontal="left" vertical="center"/>
    </xf>
    <xf numFmtId="183" fontId="32" fillId="2" borderId="131" xfId="0" applyNumberFormat="1" applyFont="1" applyFill="1" applyBorder="1" applyAlignment="1" applyProtection="1">
      <alignment vertical="center"/>
      <protection locked="0"/>
    </xf>
    <xf numFmtId="183" fontId="32" fillId="3" borderId="135" xfId="0" applyNumberFormat="1" applyFont="1" applyFill="1" applyBorder="1" applyAlignment="1" applyProtection="1">
      <alignment vertical="center"/>
    </xf>
    <xf numFmtId="183" fontId="32" fillId="3" borderId="138" xfId="0" applyNumberFormat="1" applyFont="1" applyFill="1" applyBorder="1" applyAlignment="1" applyProtection="1">
      <alignment vertical="center"/>
    </xf>
    <xf numFmtId="0" fontId="34" fillId="0" borderId="46" xfId="0" applyFont="1" applyFill="1" applyBorder="1" applyAlignment="1" applyProtection="1">
      <alignment horizontal="left" vertical="center"/>
    </xf>
    <xf numFmtId="0" fontId="31" fillId="2" borderId="139" xfId="0" applyFont="1" applyFill="1" applyBorder="1" applyAlignment="1" applyProtection="1">
      <alignment horizontal="center" vertical="center" wrapText="1"/>
      <protection locked="0"/>
    </xf>
    <xf numFmtId="0" fontId="34" fillId="0" borderId="46" xfId="0" applyFont="1" applyFill="1" applyBorder="1" applyAlignment="1" applyProtection="1">
      <alignment horizontal="right" vertical="center"/>
    </xf>
    <xf numFmtId="0" fontId="31" fillId="0" borderId="145" xfId="0" applyFont="1" applyFill="1" applyBorder="1" applyAlignment="1" applyProtection="1">
      <alignment horizontal="center" vertical="center" wrapText="1"/>
    </xf>
    <xf numFmtId="0" fontId="31" fillId="0" borderId="12" xfId="0" applyFont="1" applyBorder="1" applyProtection="1"/>
    <xf numFmtId="183" fontId="31" fillId="2" borderId="139" xfId="0" applyNumberFormat="1" applyFont="1" applyFill="1" applyBorder="1" applyAlignment="1" applyProtection="1">
      <alignment horizontal="center" vertical="center"/>
      <protection locked="0"/>
    </xf>
    <xf numFmtId="183" fontId="31" fillId="0" borderId="146" xfId="0" applyNumberFormat="1" applyFont="1" applyFill="1" applyBorder="1" applyAlignment="1" applyProtection="1">
      <alignment horizontal="center" vertical="center"/>
    </xf>
    <xf numFmtId="0" fontId="31" fillId="0" borderId="78" xfId="0" applyFont="1" applyBorder="1" applyAlignment="1" applyProtection="1">
      <alignment vertical="center" wrapText="1"/>
    </xf>
    <xf numFmtId="183" fontId="31" fillId="0" borderId="146" xfId="0" applyNumberFormat="1" applyFont="1" applyFill="1" applyBorder="1" applyAlignment="1" applyProtection="1">
      <alignment vertical="center"/>
    </xf>
    <xf numFmtId="0" fontId="31" fillId="0" borderId="147" xfId="0" applyFont="1" applyBorder="1" applyAlignment="1" applyProtection="1">
      <alignment vertical="center" wrapText="1"/>
    </xf>
    <xf numFmtId="0" fontId="31" fillId="4" borderId="1" xfId="0" applyFont="1" applyFill="1" applyBorder="1" applyProtection="1"/>
    <xf numFmtId="0" fontId="31" fillId="4" borderId="147" xfId="0" applyFont="1" applyFill="1" applyBorder="1" applyAlignment="1" applyProtection="1">
      <alignment vertical="center" wrapText="1"/>
    </xf>
    <xf numFmtId="0" fontId="31" fillId="4" borderId="129" xfId="0" applyFont="1" applyFill="1" applyBorder="1" applyAlignment="1" applyProtection="1">
      <alignment horizontal="center" vertical="center"/>
    </xf>
    <xf numFmtId="0" fontId="34" fillId="4" borderId="148" xfId="0" applyFont="1" applyFill="1" applyBorder="1" applyAlignment="1" applyProtection="1">
      <alignment horizontal="center" vertical="center"/>
    </xf>
    <xf numFmtId="183" fontId="31" fillId="4" borderId="149" xfId="0" applyNumberFormat="1" applyFont="1" applyFill="1" applyBorder="1" applyAlignment="1" applyProtection="1">
      <alignment vertical="center"/>
    </xf>
    <xf numFmtId="183" fontId="31" fillId="4" borderId="129" xfId="0" applyNumberFormat="1" applyFont="1" applyFill="1" applyBorder="1" applyAlignment="1" applyProtection="1">
      <alignment vertical="center"/>
    </xf>
    <xf numFmtId="0" fontId="34" fillId="4" borderId="150" xfId="0" applyFont="1" applyFill="1" applyBorder="1" applyAlignment="1" applyProtection="1">
      <alignment horizontal="center" vertical="center"/>
    </xf>
    <xf numFmtId="183" fontId="31" fillId="4" borderId="151" xfId="0" applyNumberFormat="1" applyFont="1" applyFill="1" applyBorder="1" applyAlignment="1" applyProtection="1">
      <alignment vertical="center"/>
    </xf>
    <xf numFmtId="183" fontId="31" fillId="0" borderId="39" xfId="0" applyNumberFormat="1" applyFont="1" applyFill="1" applyBorder="1" applyAlignment="1" applyProtection="1">
      <alignment horizontal="left" vertical="center"/>
    </xf>
    <xf numFmtId="183" fontId="31" fillId="0" borderId="40" xfId="0" applyNumberFormat="1" applyFont="1" applyFill="1" applyBorder="1" applyAlignment="1" applyProtection="1">
      <alignment horizontal="center" vertical="center"/>
    </xf>
    <xf numFmtId="0" fontId="34" fillId="0" borderId="46" xfId="0" applyFont="1" applyBorder="1" applyAlignment="1" applyProtection="1">
      <alignment horizontal="center" vertical="center"/>
    </xf>
    <xf numFmtId="9" fontId="31" fillId="3" borderId="59" xfId="1" applyFont="1" applyFill="1" applyBorder="1" applyAlignment="1" applyProtection="1">
      <alignment horizontal="right" vertical="center"/>
    </xf>
    <xf numFmtId="9" fontId="31" fillId="0" borderId="145" xfId="1" applyFont="1" applyFill="1" applyBorder="1" applyAlignment="1" applyProtection="1">
      <alignment horizontal="right" vertical="center"/>
    </xf>
    <xf numFmtId="192" fontId="31" fillId="3" borderId="47" xfId="0" applyNumberFormat="1" applyFont="1" applyFill="1" applyBorder="1" applyAlignment="1" applyProtection="1">
      <alignment horizontal="right" vertical="center"/>
    </xf>
    <xf numFmtId="192" fontId="31" fillId="0" borderId="145" xfId="0" applyNumberFormat="1" applyFont="1" applyFill="1" applyBorder="1" applyAlignment="1" applyProtection="1">
      <alignment horizontal="right" vertical="center"/>
    </xf>
    <xf numFmtId="183" fontId="31" fillId="3" borderId="59" xfId="0" applyNumberFormat="1" applyFont="1" applyFill="1" applyBorder="1" applyAlignment="1" applyProtection="1">
      <alignment horizontal="right" vertical="center"/>
    </xf>
    <xf numFmtId="183" fontId="31" fillId="0" borderId="145" xfId="0" applyNumberFormat="1" applyFont="1" applyFill="1" applyBorder="1" applyAlignment="1" applyProtection="1">
      <alignment horizontal="right" vertical="center"/>
    </xf>
    <xf numFmtId="0" fontId="31" fillId="0" borderId="129" xfId="0" applyFont="1" applyBorder="1" applyAlignment="1" applyProtection="1">
      <alignment horizontal="center" vertical="center"/>
    </xf>
    <xf numFmtId="0" fontId="34" fillId="0" borderId="148" xfId="0" applyFont="1" applyFill="1" applyBorder="1" applyAlignment="1" applyProtection="1">
      <alignment horizontal="center" vertical="center"/>
    </xf>
    <xf numFmtId="183" fontId="89" fillId="0" borderId="149" xfId="0" applyNumberFormat="1" applyFont="1" applyFill="1" applyBorder="1" applyAlignment="1" applyProtection="1">
      <alignment horizontal="center" vertical="center" wrapText="1"/>
    </xf>
    <xf numFmtId="183" fontId="89" fillId="0" borderId="152" xfId="0" applyNumberFormat="1" applyFont="1" applyFill="1" applyBorder="1" applyAlignment="1" applyProtection="1">
      <alignment horizontal="center" vertical="center" wrapText="1"/>
    </xf>
    <xf numFmtId="0" fontId="34" fillId="0" borderId="150" xfId="0" applyFont="1" applyFill="1" applyBorder="1" applyAlignment="1" applyProtection="1">
      <alignment horizontal="center" vertical="center"/>
    </xf>
    <xf numFmtId="0" fontId="31" fillId="0" borderId="40" xfId="0" applyFont="1" applyBorder="1" applyAlignment="1" applyProtection="1">
      <alignment horizontal="center" vertical="center"/>
    </xf>
    <xf numFmtId="183" fontId="89" fillId="0" borderId="59" xfId="0" applyNumberFormat="1" applyFont="1" applyFill="1" applyBorder="1" applyAlignment="1" applyProtection="1">
      <alignment horizontal="center" vertical="center" wrapText="1"/>
    </xf>
    <xf numFmtId="183" fontId="89" fillId="0" borderId="145" xfId="0" applyNumberFormat="1" applyFont="1" applyFill="1" applyBorder="1" applyAlignment="1" applyProtection="1">
      <alignment horizontal="center" vertical="center" wrapText="1"/>
    </xf>
    <xf numFmtId="0" fontId="31" fillId="0" borderId="3" xfId="0" applyFont="1" applyBorder="1" applyProtection="1"/>
    <xf numFmtId="0" fontId="31" fillId="4" borderId="78" xfId="0" applyFont="1" applyFill="1" applyBorder="1" applyAlignment="1" applyProtection="1">
      <alignment vertical="center"/>
    </xf>
    <xf numFmtId="0" fontId="31" fillId="4" borderId="37" xfId="0" applyFont="1" applyFill="1" applyBorder="1" applyAlignment="1" applyProtection="1">
      <alignment horizontal="center" vertical="center"/>
    </xf>
    <xf numFmtId="0" fontId="34" fillId="4" borderId="80" xfId="0" applyFont="1" applyFill="1" applyBorder="1" applyAlignment="1" applyProtection="1">
      <alignment horizontal="center" vertical="center"/>
    </xf>
    <xf numFmtId="183" fontId="89" fillId="4" borderId="139" xfId="0" applyNumberFormat="1" applyFont="1" applyFill="1" applyBorder="1" applyAlignment="1" applyProtection="1">
      <alignment horizontal="center" vertical="center" wrapText="1"/>
    </xf>
    <xf numFmtId="183" fontId="89" fillId="4" borderId="146" xfId="0" applyNumberFormat="1" applyFont="1" applyFill="1" applyBorder="1" applyAlignment="1" applyProtection="1">
      <alignment horizontal="center" vertical="center" wrapText="1"/>
    </xf>
    <xf numFmtId="0" fontId="34" fillId="4" borderId="153" xfId="0" applyFont="1" applyFill="1" applyBorder="1" applyAlignment="1" applyProtection="1">
      <alignment horizontal="center" vertical="center"/>
    </xf>
    <xf numFmtId="0" fontId="31" fillId="0" borderId="15" xfId="0" applyFont="1" applyBorder="1" applyProtection="1"/>
    <xf numFmtId="183" fontId="50" fillId="0" borderId="154" xfId="0" applyNumberFormat="1" applyFont="1" applyFill="1" applyBorder="1" applyAlignment="1" applyProtection="1">
      <alignment horizontal="left" vertical="center" wrapText="1"/>
    </xf>
    <xf numFmtId="0" fontId="31" fillId="0" borderId="135" xfId="0" applyFont="1" applyBorder="1" applyAlignment="1" applyProtection="1">
      <alignment horizontal="center" vertical="center"/>
    </xf>
    <xf numFmtId="0" fontId="34" fillId="0" borderId="43" xfId="0" applyFont="1" applyBorder="1" applyAlignment="1" applyProtection="1">
      <alignment horizontal="center" vertical="center"/>
    </xf>
    <xf numFmtId="0" fontId="34" fillId="0" borderId="155" xfId="0" applyFont="1" applyBorder="1" applyAlignment="1" applyProtection="1">
      <alignment horizontal="center" vertical="center"/>
    </xf>
    <xf numFmtId="0" fontId="31" fillId="0" borderId="39" xfId="0" applyFont="1" applyBorder="1" applyAlignment="1" applyProtection="1">
      <alignment vertical="center" wrapText="1"/>
    </xf>
    <xf numFmtId="0" fontId="34" fillId="0" borderId="140" xfId="0" applyFont="1" applyBorder="1" applyAlignment="1" applyProtection="1">
      <alignment horizontal="center" vertical="center"/>
    </xf>
    <xf numFmtId="183" fontId="89" fillId="0" borderId="129" xfId="0" applyNumberFormat="1" applyFont="1" applyFill="1" applyBorder="1" applyAlignment="1" applyProtection="1">
      <alignment horizontal="center" vertical="center" wrapText="1"/>
    </xf>
    <xf numFmtId="183" fontId="89" fillId="0" borderId="151" xfId="0" applyNumberFormat="1" applyFont="1" applyFill="1" applyBorder="1" applyAlignment="1" applyProtection="1">
      <alignment horizontal="center" vertical="center" wrapText="1"/>
    </xf>
    <xf numFmtId="183" fontId="89" fillId="0" borderId="40" xfId="0" applyNumberFormat="1" applyFont="1" applyFill="1" applyBorder="1" applyAlignment="1" applyProtection="1">
      <alignment horizontal="center" vertical="center" wrapText="1"/>
    </xf>
    <xf numFmtId="183" fontId="89" fillId="0" borderId="142" xfId="0" applyNumberFormat="1" applyFont="1" applyFill="1" applyBorder="1" applyAlignment="1" applyProtection="1">
      <alignment horizontal="center" vertical="center" wrapText="1"/>
    </xf>
    <xf numFmtId="0" fontId="32" fillId="0" borderId="10" xfId="0" applyFont="1" applyBorder="1" applyAlignment="1" applyProtection="1">
      <alignment horizontal="left" vertical="center"/>
    </xf>
    <xf numFmtId="0" fontId="32" fillId="0" borderId="1" xfId="0" applyFont="1" applyBorder="1" applyAlignment="1" applyProtection="1">
      <alignment vertical="center"/>
    </xf>
    <xf numFmtId="0" fontId="31" fillId="0" borderId="0" xfId="0" applyFont="1" applyAlignment="1" applyProtection="1">
      <alignment horizontal="center" vertical="center"/>
    </xf>
    <xf numFmtId="183" fontId="31" fillId="3" borderId="40" xfId="0" applyNumberFormat="1" applyFont="1" applyFill="1" applyBorder="1" applyAlignment="1" applyProtection="1">
      <alignment horizontal="right" vertical="center"/>
    </xf>
    <xf numFmtId="183" fontId="31" fillId="3" borderId="142" xfId="0" applyNumberFormat="1" applyFont="1" applyFill="1" applyBorder="1" applyAlignment="1" applyProtection="1">
      <alignment horizontal="right" vertical="center"/>
    </xf>
    <xf numFmtId="0" fontId="34" fillId="0" borderId="148" xfId="0" applyFont="1" applyBorder="1" applyAlignment="1" applyProtection="1">
      <alignment horizontal="center" vertical="center"/>
    </xf>
    <xf numFmtId="0" fontId="34" fillId="0" borderId="150" xfId="0" applyFont="1" applyBorder="1" applyAlignment="1" applyProtection="1">
      <alignment horizontal="center" vertical="center"/>
    </xf>
    <xf numFmtId="0" fontId="31" fillId="0" borderId="147" xfId="0" applyFont="1" applyBorder="1" applyAlignment="1" applyProtection="1">
      <alignment vertical="center"/>
    </xf>
    <xf numFmtId="0" fontId="34" fillId="0" borderId="79" xfId="0" applyFont="1" applyFill="1" applyBorder="1" applyAlignment="1" applyProtection="1">
      <alignment horizontal="center" vertical="center"/>
    </xf>
    <xf numFmtId="0" fontId="34" fillId="0" borderId="156" xfId="0" applyFont="1" applyFill="1" applyBorder="1" applyAlignment="1" applyProtection="1">
      <alignment horizontal="center" vertical="center"/>
    </xf>
    <xf numFmtId="183" fontId="32" fillId="0" borderId="157" xfId="0" applyNumberFormat="1" applyFont="1" applyFill="1" applyBorder="1" applyAlignment="1" applyProtection="1">
      <alignment vertical="center"/>
    </xf>
    <xf numFmtId="183" fontId="32" fillId="0" borderId="158" xfId="0" applyNumberFormat="1" applyFont="1" applyFill="1" applyBorder="1" applyAlignment="1" applyProtection="1">
      <alignment vertical="center"/>
    </xf>
    <xf numFmtId="0" fontId="31" fillId="0" borderId="10" xfId="0" applyFont="1" applyBorder="1" applyProtection="1"/>
    <xf numFmtId="0" fontId="31" fillId="0" borderId="54" xfId="0" applyFont="1" applyBorder="1" applyAlignment="1" applyProtection="1">
      <alignment vertical="center"/>
    </xf>
    <xf numFmtId="0" fontId="31" fillId="0" borderId="82" xfId="0" applyFont="1" applyBorder="1" applyAlignment="1" applyProtection="1">
      <alignment horizontal="center" vertical="center"/>
    </xf>
    <xf numFmtId="0" fontId="34" fillId="0" borderId="48" xfId="0" applyFont="1" applyBorder="1" applyAlignment="1" applyProtection="1">
      <alignment horizontal="center" vertical="center"/>
    </xf>
    <xf numFmtId="183" fontId="31" fillId="0" borderId="159" xfId="0" applyNumberFormat="1" applyFont="1" applyFill="1" applyBorder="1" applyAlignment="1" applyProtection="1">
      <alignment vertical="center"/>
    </xf>
    <xf numFmtId="183" fontId="31" fillId="0" borderId="154" xfId="0" applyNumberFormat="1" applyFont="1" applyFill="1" applyBorder="1" applyAlignment="1" applyProtection="1">
      <alignment vertical="center"/>
    </xf>
    <xf numFmtId="0" fontId="32" fillId="0" borderId="160" xfId="0" applyFont="1" applyBorder="1" applyAlignment="1" applyProtection="1">
      <alignment horizontal="left" vertical="center"/>
    </xf>
    <xf numFmtId="0" fontId="31" fillId="0" borderId="161" xfId="0" applyFont="1" applyBorder="1" applyAlignment="1" applyProtection="1">
      <alignment vertical="center" wrapText="1"/>
    </xf>
    <xf numFmtId="0" fontId="31" fillId="0" borderId="162" xfId="0" applyFont="1" applyBorder="1" applyAlignment="1" applyProtection="1">
      <alignment horizontal="center" vertical="center"/>
    </xf>
    <xf numFmtId="0" fontId="34" fillId="0" borderId="163" xfId="0" applyFont="1" applyFill="1" applyBorder="1" applyAlignment="1" applyProtection="1">
      <alignment horizontal="center" vertical="center"/>
    </xf>
    <xf numFmtId="183" fontId="50" fillId="2" borderId="164" xfId="0" applyNumberFormat="1" applyFont="1" applyFill="1" applyBorder="1" applyAlignment="1" applyProtection="1">
      <alignment horizontal="left" vertical="center" wrapText="1"/>
      <protection locked="0"/>
    </xf>
    <xf numFmtId="183" fontId="50" fillId="2" borderId="162" xfId="0" applyNumberFormat="1" applyFont="1" applyFill="1" applyBorder="1" applyAlignment="1" applyProtection="1">
      <alignment horizontal="left" vertical="center" wrapText="1"/>
      <protection locked="0"/>
    </xf>
    <xf numFmtId="0" fontId="34" fillId="0" borderId="165" xfId="0" applyFont="1" applyFill="1" applyBorder="1" applyAlignment="1" applyProtection="1">
      <alignment horizontal="center" vertical="center"/>
    </xf>
    <xf numFmtId="183" fontId="50" fillId="2" borderId="166" xfId="0" applyNumberFormat="1" applyFont="1" applyFill="1" applyBorder="1" applyAlignment="1" applyProtection="1">
      <alignment horizontal="left" vertical="center" wrapText="1"/>
      <protection locked="0"/>
    </xf>
    <xf numFmtId="0" fontId="34" fillId="0" borderId="167" xfId="0" applyFont="1" applyBorder="1" applyProtection="1"/>
    <xf numFmtId="183" fontId="31" fillId="3" borderId="168" xfId="0" applyNumberFormat="1" applyFont="1" applyFill="1" applyBorder="1" applyAlignment="1" applyProtection="1">
      <alignment horizontal="right" vertical="center"/>
    </xf>
    <xf numFmtId="183" fontId="31" fillId="3" borderId="169" xfId="0" applyNumberFormat="1" applyFont="1" applyFill="1" applyBorder="1" applyAlignment="1" applyProtection="1">
      <alignment horizontal="right" vertical="center"/>
    </xf>
    <xf numFmtId="0" fontId="34" fillId="0" borderId="170" xfId="0" applyFont="1" applyBorder="1" applyProtection="1"/>
    <xf numFmtId="183" fontId="31" fillId="3" borderId="171" xfId="0" applyNumberFormat="1" applyFont="1" applyFill="1" applyBorder="1" applyAlignment="1" applyProtection="1">
      <alignment horizontal="right" vertical="center"/>
    </xf>
    <xf numFmtId="0" fontId="82" fillId="0" borderId="0" xfId="0" applyFont="1" applyFill="1" applyAlignment="1" applyProtection="1">
      <alignment horizontal="right"/>
    </xf>
    <xf numFmtId="0" fontId="22" fillId="0" borderId="0" xfId="0" applyFont="1" applyProtection="1"/>
    <xf numFmtId="0" fontId="22" fillId="0" borderId="0" xfId="0" applyFont="1" applyFill="1" applyProtection="1"/>
    <xf numFmtId="191" fontId="10" fillId="2" borderId="11" xfId="0" applyNumberFormat="1" applyFont="1" applyFill="1" applyBorder="1" applyAlignment="1" applyProtection="1">
      <alignment vertical="center"/>
      <protection locked="0"/>
    </xf>
    <xf numFmtId="0" fontId="10" fillId="0" borderId="11" xfId="0" applyFont="1" applyBorder="1" applyAlignment="1">
      <alignment horizontal="center" vertical="center"/>
    </xf>
    <xf numFmtId="0" fontId="90" fillId="2" borderId="11" xfId="0" applyNumberFormat="1" applyFont="1" applyFill="1" applyBorder="1" applyAlignment="1" applyProtection="1">
      <alignment horizontal="center" vertical="center"/>
      <protection locked="0"/>
    </xf>
    <xf numFmtId="0" fontId="10" fillId="0" borderId="6" xfId="0" applyFont="1" applyBorder="1" applyAlignment="1">
      <alignment horizontal="center" vertical="center"/>
    </xf>
    <xf numFmtId="0" fontId="10" fillId="0" borderId="10" xfId="0" applyFont="1" applyBorder="1" applyAlignment="1">
      <alignment horizontal="center" vertical="center"/>
    </xf>
    <xf numFmtId="0" fontId="10" fillId="0" borderId="10" xfId="0" applyFont="1" applyBorder="1" applyAlignment="1">
      <alignment vertical="center"/>
    </xf>
    <xf numFmtId="0" fontId="90" fillId="2" borderId="11" xfId="0" applyFont="1" applyFill="1" applyBorder="1" applyAlignment="1" applyProtection="1">
      <alignment vertical="center"/>
      <protection locked="0"/>
    </xf>
    <xf numFmtId="0" fontId="1" fillId="0" borderId="0" xfId="0" applyFont="1" applyAlignment="1">
      <alignment vertical="center"/>
    </xf>
    <xf numFmtId="0" fontId="28" fillId="0" borderId="2" xfId="6" applyFont="1" applyFill="1" applyBorder="1" applyAlignment="1">
      <alignment horizontal="left" vertical="center"/>
    </xf>
    <xf numFmtId="0" fontId="28" fillId="0" borderId="5" xfId="6" applyFont="1" applyFill="1" applyBorder="1" applyAlignment="1">
      <alignment horizontal="left" vertical="center"/>
    </xf>
    <xf numFmtId="0" fontId="28" fillId="0" borderId="172" xfId="0" applyFont="1" applyFill="1" applyBorder="1" applyAlignment="1">
      <alignment vertical="center" wrapText="1"/>
    </xf>
    <xf numFmtId="179" fontId="5" fillId="3" borderId="53" xfId="6" applyNumberFormat="1" applyFont="1" applyFill="1" applyBorder="1" applyAlignment="1" applyProtection="1">
      <alignment vertical="center"/>
    </xf>
    <xf numFmtId="179" fontId="26" fillId="3" borderId="173" xfId="6" applyNumberFormat="1" applyFont="1" applyFill="1" applyBorder="1" applyAlignment="1" applyProtection="1">
      <alignment vertical="center"/>
    </xf>
    <xf numFmtId="190" fontId="28" fillId="0" borderId="10" xfId="6" applyNumberFormat="1" applyFont="1" applyFill="1" applyBorder="1" applyAlignment="1">
      <alignment horizontal="center" vertical="center"/>
    </xf>
    <xf numFmtId="0" fontId="28" fillId="0" borderId="15" xfId="6" applyFont="1" applyFill="1" applyBorder="1" applyAlignment="1">
      <alignment horizontal="left" vertical="center"/>
    </xf>
    <xf numFmtId="0" fontId="28" fillId="0" borderId="16" xfId="6" applyFont="1" applyFill="1" applyBorder="1" applyAlignment="1">
      <alignment horizontal="left" vertical="center"/>
    </xf>
    <xf numFmtId="0" fontId="28" fillId="0" borderId="1" xfId="0" applyFont="1" applyFill="1" applyBorder="1" applyAlignment="1">
      <alignment vertical="center" wrapText="1"/>
    </xf>
    <xf numFmtId="179" fontId="5" fillId="0" borderId="174" xfId="6" applyNumberFormat="1" applyFont="1" applyFill="1" applyBorder="1" applyAlignment="1" applyProtection="1">
      <alignment vertical="center"/>
    </xf>
    <xf numFmtId="179" fontId="26" fillId="0" borderId="175" xfId="6" applyNumberFormat="1" applyFont="1" applyFill="1" applyBorder="1" applyAlignment="1" applyProtection="1">
      <alignment vertical="center"/>
    </xf>
    <xf numFmtId="0" fontId="7" fillId="0" borderId="15" xfId="0" applyFont="1" applyBorder="1" applyAlignment="1" applyProtection="1">
      <alignment horizontal="distributed"/>
    </xf>
    <xf numFmtId="0" fontId="7" fillId="0" borderId="7" xfId="0" applyFont="1" applyBorder="1" applyAlignment="1" applyProtection="1">
      <alignment horizontal="distributed"/>
    </xf>
    <xf numFmtId="0" fontId="4" fillId="0" borderId="7" xfId="0" applyFont="1" applyBorder="1" applyProtection="1"/>
    <xf numFmtId="0" fontId="7" fillId="0" borderId="7" xfId="0" applyFont="1" applyBorder="1" applyAlignment="1" applyProtection="1">
      <alignment horizontal="left"/>
    </xf>
    <xf numFmtId="0" fontId="77" fillId="0" borderId="0" xfId="0" applyFont="1" applyFill="1" applyBorder="1" applyAlignment="1" applyProtection="1">
      <alignment vertical="center"/>
    </xf>
    <xf numFmtId="0" fontId="77" fillId="0" borderId="0" xfId="0" applyFont="1" applyFill="1" applyBorder="1" applyProtection="1"/>
    <xf numFmtId="0" fontId="5" fillId="3" borderId="17"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shrinkToFit="1"/>
    </xf>
    <xf numFmtId="0" fontId="45" fillId="0" borderId="0" xfId="0" applyFont="1" applyAlignment="1">
      <alignment vertical="center"/>
    </xf>
    <xf numFmtId="0" fontId="74" fillId="0" borderId="0" xfId="0" applyFont="1" applyAlignment="1">
      <alignment vertical="center"/>
    </xf>
    <xf numFmtId="0" fontId="34" fillId="0" borderId="176" xfId="0" applyFont="1" applyFill="1" applyBorder="1" applyAlignment="1" applyProtection="1">
      <alignment horizontal="center" vertical="center"/>
    </xf>
    <xf numFmtId="183" fontId="32" fillId="3" borderId="177" xfId="0" applyNumberFormat="1" applyFont="1" applyFill="1" applyBorder="1" applyAlignment="1" applyProtection="1">
      <alignment vertical="center"/>
    </xf>
    <xf numFmtId="0" fontId="34" fillId="0" borderId="178" xfId="0" applyFont="1" applyFill="1" applyBorder="1" applyAlignment="1" applyProtection="1">
      <alignment horizontal="right" vertical="center"/>
    </xf>
    <xf numFmtId="0" fontId="31" fillId="0" borderId="179" xfId="0" applyFont="1" applyFill="1" applyBorder="1" applyAlignment="1" applyProtection="1">
      <alignment horizontal="center" vertical="center" wrapText="1"/>
    </xf>
    <xf numFmtId="0" fontId="34" fillId="0" borderId="180" xfId="0" applyFont="1" applyFill="1" applyBorder="1" applyAlignment="1" applyProtection="1">
      <alignment horizontal="right" vertical="center"/>
    </xf>
    <xf numFmtId="183" fontId="31" fillId="0" borderId="181" xfId="0" applyNumberFormat="1" applyFont="1" applyFill="1" applyBorder="1" applyAlignment="1" applyProtection="1">
      <alignment horizontal="center" vertical="center"/>
    </xf>
    <xf numFmtId="183" fontId="31" fillId="0" borderId="181" xfId="0" applyNumberFormat="1" applyFont="1" applyFill="1" applyBorder="1" applyAlignment="1" applyProtection="1">
      <alignment vertical="center"/>
    </xf>
    <xf numFmtId="0" fontId="34" fillId="4" borderId="182" xfId="0" applyFont="1" applyFill="1" applyBorder="1" applyAlignment="1" applyProtection="1">
      <alignment horizontal="center" vertical="center"/>
    </xf>
    <xf numFmtId="183" fontId="31" fillId="4" borderId="183" xfId="0" applyNumberFormat="1" applyFont="1" applyFill="1" applyBorder="1" applyAlignment="1" applyProtection="1">
      <alignment vertical="center"/>
    </xf>
    <xf numFmtId="0" fontId="34" fillId="0" borderId="180" xfId="0" applyFont="1" applyFill="1" applyBorder="1" applyAlignment="1" applyProtection="1">
      <alignment horizontal="center" vertical="center"/>
    </xf>
    <xf numFmtId="9" fontId="31" fillId="0" borderId="184" xfId="1" applyFont="1" applyFill="1" applyBorder="1" applyAlignment="1" applyProtection="1">
      <alignment horizontal="right" vertical="center"/>
    </xf>
    <xf numFmtId="192" fontId="31" fillId="0" borderId="184" xfId="0" applyNumberFormat="1" applyFont="1" applyFill="1" applyBorder="1" applyAlignment="1" applyProtection="1">
      <alignment horizontal="right" vertical="center"/>
    </xf>
    <xf numFmtId="183" fontId="31" fillId="0" borderId="184" xfId="0" applyNumberFormat="1" applyFont="1" applyFill="1" applyBorder="1" applyAlignment="1" applyProtection="1">
      <alignment horizontal="right" vertical="center"/>
    </xf>
    <xf numFmtId="0" fontId="34" fillId="0" borderId="182" xfId="0" applyFont="1" applyFill="1" applyBorder="1" applyAlignment="1" applyProtection="1">
      <alignment horizontal="center" vertical="center"/>
    </xf>
    <xf numFmtId="183" fontId="89" fillId="0" borderId="185" xfId="0" applyNumberFormat="1" applyFont="1" applyFill="1" applyBorder="1" applyAlignment="1" applyProtection="1">
      <alignment horizontal="center" vertical="center" wrapText="1"/>
    </xf>
    <xf numFmtId="183" fontId="89" fillId="0" borderId="184" xfId="0" applyNumberFormat="1" applyFont="1" applyFill="1" applyBorder="1" applyAlignment="1" applyProtection="1">
      <alignment horizontal="center" vertical="center" wrapText="1"/>
    </xf>
    <xf numFmtId="0" fontId="34" fillId="4" borderId="186" xfId="0" applyFont="1" applyFill="1" applyBorder="1" applyAlignment="1" applyProtection="1">
      <alignment horizontal="center" vertical="center"/>
    </xf>
    <xf numFmtId="183" fontId="89" fillId="4" borderId="181" xfId="0" applyNumberFormat="1" applyFont="1" applyFill="1" applyBorder="1" applyAlignment="1" applyProtection="1">
      <alignment horizontal="center" vertical="center" wrapText="1"/>
    </xf>
    <xf numFmtId="0" fontId="34" fillId="0" borderId="187" xfId="0" applyFont="1" applyFill="1" applyBorder="1" applyAlignment="1" applyProtection="1">
      <alignment horizontal="center" vertical="center"/>
    </xf>
    <xf numFmtId="183" fontId="50" fillId="0" borderId="188" xfId="0" applyNumberFormat="1" applyFont="1" applyFill="1" applyBorder="1" applyAlignment="1" applyProtection="1">
      <alignment horizontal="left" vertical="center" wrapText="1"/>
    </xf>
    <xf numFmtId="0" fontId="31" fillId="0" borderId="189" xfId="0" applyFont="1" applyFill="1" applyBorder="1" applyProtection="1"/>
    <xf numFmtId="0" fontId="34" fillId="0" borderId="190" xfId="0" applyFont="1" applyBorder="1" applyAlignment="1" applyProtection="1">
      <alignment horizontal="center" vertical="center"/>
    </xf>
    <xf numFmtId="183" fontId="32" fillId="3" borderId="191" xfId="0" applyNumberFormat="1" applyFont="1" applyFill="1" applyBorder="1" applyAlignment="1" applyProtection="1">
      <alignment vertical="center"/>
    </xf>
    <xf numFmtId="0" fontId="34" fillId="0" borderId="192" xfId="0" applyFont="1" applyFill="1" applyBorder="1" applyAlignment="1" applyProtection="1">
      <alignment horizontal="left" vertical="center"/>
    </xf>
    <xf numFmtId="0" fontId="34" fillId="4" borderId="193" xfId="0" applyFont="1" applyFill="1" applyBorder="1" applyAlignment="1" applyProtection="1">
      <alignment horizontal="center" vertical="center"/>
    </xf>
    <xf numFmtId="0" fontId="34" fillId="0" borderId="192" xfId="0" applyFont="1" applyBorder="1" applyAlignment="1" applyProtection="1">
      <alignment horizontal="center" vertical="center"/>
    </xf>
    <xf numFmtId="0" fontId="34" fillId="0" borderId="193" xfId="0" applyFont="1" applyFill="1" applyBorder="1" applyAlignment="1" applyProtection="1">
      <alignment horizontal="center" vertical="center"/>
    </xf>
    <xf numFmtId="0" fontId="34" fillId="0" borderId="192" xfId="0" applyFont="1" applyFill="1" applyBorder="1" applyAlignment="1" applyProtection="1">
      <alignment horizontal="center" vertical="center"/>
    </xf>
    <xf numFmtId="0" fontId="34" fillId="4" borderId="194" xfId="0" applyFont="1" applyFill="1" applyBorder="1" applyAlignment="1" applyProtection="1">
      <alignment horizontal="center" vertical="center"/>
    </xf>
    <xf numFmtId="0" fontId="34" fillId="0" borderId="114" xfId="0" applyFont="1" applyFill="1" applyBorder="1" applyAlignment="1" applyProtection="1">
      <alignment horizontal="center" vertical="center"/>
    </xf>
    <xf numFmtId="0" fontId="31" fillId="0" borderId="7" xfId="0" applyFont="1" applyFill="1" applyBorder="1" applyProtection="1"/>
    <xf numFmtId="0" fontId="34" fillId="0" borderId="190" xfId="0" applyFont="1" applyFill="1" applyBorder="1" applyAlignment="1" applyProtection="1">
      <alignment horizontal="left" vertical="center"/>
    </xf>
    <xf numFmtId="0" fontId="31" fillId="2" borderId="191" xfId="0" applyFont="1" applyFill="1" applyBorder="1" applyAlignment="1" applyProtection="1">
      <alignment horizontal="center" vertical="center" wrapText="1"/>
      <protection locked="0"/>
    </xf>
    <xf numFmtId="0" fontId="34" fillId="0" borderId="140" xfId="0" applyFont="1" applyFill="1" applyBorder="1" applyAlignment="1" applyProtection="1">
      <alignment horizontal="left" vertical="center"/>
    </xf>
    <xf numFmtId="183" fontId="31" fillId="2" borderId="141" xfId="0" applyNumberFormat="1" applyFont="1" applyFill="1" applyBorder="1" applyAlignment="1" applyProtection="1">
      <alignment horizontal="center" vertical="center"/>
      <protection locked="0"/>
    </xf>
    <xf numFmtId="183" fontId="31" fillId="2" borderId="141" xfId="0" applyNumberFormat="1" applyFont="1" applyFill="1" applyBorder="1" applyAlignment="1" applyProtection="1">
      <alignment vertical="center"/>
      <protection locked="0"/>
    </xf>
    <xf numFmtId="9" fontId="31" fillId="3" borderId="142" xfId="1" applyFont="1" applyFill="1" applyBorder="1" applyAlignment="1" applyProtection="1">
      <alignment horizontal="right" vertical="center"/>
    </xf>
    <xf numFmtId="192" fontId="31" fillId="3" borderId="195" xfId="0" applyNumberFormat="1" applyFont="1" applyFill="1" applyBorder="1" applyAlignment="1" applyProtection="1">
      <alignment horizontal="right" vertical="center"/>
    </xf>
    <xf numFmtId="183" fontId="89" fillId="4" borderId="141" xfId="0" applyNumberFormat="1" applyFont="1" applyFill="1" applyBorder="1" applyAlignment="1" applyProtection="1">
      <alignment horizontal="center" vertical="center" wrapText="1"/>
    </xf>
    <xf numFmtId="0" fontId="34" fillId="0" borderId="196" xfId="0" applyFont="1" applyFill="1" applyBorder="1" applyAlignment="1" applyProtection="1">
      <alignment horizontal="center" vertical="center"/>
    </xf>
    <xf numFmtId="183" fontId="50" fillId="2" borderId="197" xfId="0" applyNumberFormat="1" applyFont="1" applyFill="1" applyBorder="1" applyAlignment="1" applyProtection="1">
      <alignment horizontal="left" vertical="center" wrapText="1"/>
      <protection locked="0"/>
    </xf>
    <xf numFmtId="0" fontId="34" fillId="0" borderId="198" xfId="0" applyFont="1" applyFill="1" applyBorder="1" applyAlignment="1" applyProtection="1">
      <alignment horizontal="center" vertical="center"/>
    </xf>
    <xf numFmtId="183" fontId="50" fillId="2" borderId="199" xfId="0" applyNumberFormat="1" applyFont="1" applyFill="1" applyBorder="1" applyAlignment="1" applyProtection="1">
      <alignment horizontal="left" vertical="center" wrapText="1"/>
      <protection locked="0"/>
    </xf>
    <xf numFmtId="0" fontId="31" fillId="0" borderId="200" xfId="0" applyFont="1" applyFill="1" applyBorder="1" applyProtection="1"/>
    <xf numFmtId="0" fontId="34" fillId="0" borderId="201" xfId="0" applyFont="1" applyBorder="1" applyAlignment="1" applyProtection="1">
      <alignment horizontal="center" vertical="center"/>
    </xf>
    <xf numFmtId="183" fontId="32" fillId="0" borderId="202" xfId="0" applyNumberFormat="1" applyFont="1" applyFill="1" applyBorder="1" applyAlignment="1" applyProtection="1">
      <alignment vertical="center"/>
    </xf>
    <xf numFmtId="0" fontId="34" fillId="0" borderId="203" xfId="0" applyFont="1" applyBorder="1" applyAlignment="1" applyProtection="1">
      <alignment horizontal="center" vertical="center"/>
    </xf>
    <xf numFmtId="183" fontId="31" fillId="0" borderId="188" xfId="0" applyNumberFormat="1" applyFont="1" applyFill="1" applyBorder="1" applyAlignment="1" applyProtection="1">
      <alignment vertical="center"/>
    </xf>
    <xf numFmtId="0" fontId="31" fillId="0" borderId="204" xfId="0" applyFont="1" applyFill="1" applyBorder="1" applyProtection="1"/>
    <xf numFmtId="0" fontId="31" fillId="0" borderId="205" xfId="0" applyFont="1" applyBorder="1" applyProtection="1"/>
    <xf numFmtId="0" fontId="31" fillId="0" borderId="206" xfId="0" applyFont="1" applyBorder="1" applyProtection="1"/>
    <xf numFmtId="0" fontId="31" fillId="0" borderId="147" xfId="0" applyFont="1" applyBorder="1" applyAlignment="1" applyProtection="1">
      <alignment horizontal="center" vertical="center"/>
    </xf>
    <xf numFmtId="193" fontId="31" fillId="0" borderId="149" xfId="1" applyNumberFormat="1" applyFont="1" applyBorder="1" applyAlignment="1" applyProtection="1">
      <alignment horizontal="center" vertical="center"/>
    </xf>
    <xf numFmtId="193" fontId="31" fillId="0" borderId="59" xfId="1" applyNumberFormat="1" applyFont="1" applyBorder="1" applyAlignment="1" applyProtection="1">
      <alignment horizontal="center" vertical="center"/>
    </xf>
    <xf numFmtId="0" fontId="93" fillId="8" borderId="0" xfId="13" applyFont="1" applyFill="1" applyBorder="1" applyAlignment="1" applyProtection="1">
      <alignment horizontal="left" vertical="center"/>
      <protection hidden="1"/>
    </xf>
    <xf numFmtId="0" fontId="18" fillId="8" borderId="0" xfId="13" applyFont="1" applyFill="1" applyBorder="1" applyAlignment="1">
      <alignment horizontal="left" vertical="center"/>
    </xf>
    <xf numFmtId="0" fontId="22" fillId="0" borderId="0" xfId="13" applyFill="1" applyBorder="1" applyAlignment="1">
      <alignment vertical="center"/>
    </xf>
    <xf numFmtId="0" fontId="22" fillId="0" borderId="0" xfId="13" applyBorder="1" applyAlignment="1">
      <alignment vertical="center"/>
    </xf>
    <xf numFmtId="0" fontId="18" fillId="0" borderId="0" xfId="13" applyFont="1" applyFill="1" applyBorder="1" applyAlignment="1">
      <alignment horizontal="left" vertical="center"/>
    </xf>
    <xf numFmtId="0" fontId="18" fillId="4" borderId="0" xfId="13" applyFont="1" applyFill="1" applyBorder="1" applyAlignment="1" applyProtection="1">
      <alignment horizontal="left" vertical="center"/>
      <protection hidden="1"/>
    </xf>
    <xf numFmtId="0" fontId="18" fillId="4" borderId="0" xfId="13" applyFont="1" applyFill="1" applyBorder="1" applyAlignment="1">
      <alignment horizontal="left" vertical="center"/>
    </xf>
    <xf numFmtId="194" fontId="50" fillId="0" borderId="0" xfId="13" applyNumberFormat="1" applyFont="1" applyFill="1" applyBorder="1" applyAlignment="1" applyProtection="1">
      <alignment vertical="center"/>
      <protection hidden="1"/>
    </xf>
    <xf numFmtId="0" fontId="18" fillId="0" borderId="0" xfId="13" applyFont="1" applyFill="1" applyBorder="1" applyAlignment="1" applyProtection="1">
      <alignment horizontal="left" vertical="center"/>
      <protection hidden="1"/>
    </xf>
    <xf numFmtId="0" fontId="18" fillId="0" borderId="0" xfId="14" applyFont="1" applyFill="1" applyBorder="1" applyAlignment="1">
      <alignment horizontal="left" vertical="center"/>
    </xf>
    <xf numFmtId="0" fontId="94" fillId="0" borderId="0" xfId="13" applyFont="1" applyFill="1" applyBorder="1" applyAlignment="1">
      <alignment horizontal="left" vertical="center"/>
    </xf>
    <xf numFmtId="0" fontId="18" fillId="0" borderId="0" xfId="13" applyFont="1" applyBorder="1" applyAlignment="1">
      <alignment horizontal="left" vertical="center"/>
    </xf>
    <xf numFmtId="0" fontId="10" fillId="10" borderId="0" xfId="0" applyFont="1" applyFill="1" applyAlignment="1">
      <alignment vertical="center"/>
    </xf>
    <xf numFmtId="0" fontId="50" fillId="0" borderId="11" xfId="9" applyFont="1" applyBorder="1" applyAlignment="1">
      <alignment vertical="center" wrapText="1"/>
    </xf>
    <xf numFmtId="0" fontId="50" fillId="11" borderId="6" xfId="9" applyFont="1" applyFill="1" applyBorder="1" applyAlignment="1">
      <alignment horizontal="center" vertical="center"/>
    </xf>
    <xf numFmtId="0" fontId="50" fillId="11" borderId="11" xfId="9" applyFont="1" applyFill="1" applyBorder="1" applyAlignment="1">
      <alignment horizontal="center" vertical="center" wrapText="1"/>
    </xf>
    <xf numFmtId="0" fontId="95" fillId="0" borderId="11" xfId="15" applyFont="1" applyBorder="1" applyAlignment="1">
      <alignment vertical="top" wrapText="1"/>
    </xf>
    <xf numFmtId="0" fontId="50" fillId="0" borderId="0" xfId="15" applyFont="1"/>
    <xf numFmtId="0" fontId="50" fillId="5" borderId="11" xfId="15" applyFont="1" applyFill="1" applyBorder="1" applyAlignment="1">
      <alignment vertical="center"/>
    </xf>
    <xf numFmtId="0" fontId="50" fillId="5" borderId="0" xfId="15" applyFont="1" applyFill="1" applyBorder="1" applyAlignment="1">
      <alignment vertical="center"/>
    </xf>
    <xf numFmtId="0" fontId="50" fillId="0" borderId="0" xfId="15" applyFont="1" applyAlignment="1">
      <alignment vertical="center"/>
    </xf>
    <xf numFmtId="0" fontId="50" fillId="0" borderId="0" xfId="15" applyFont="1" applyAlignment="1">
      <alignment vertical="center" wrapText="1"/>
    </xf>
    <xf numFmtId="0" fontId="50" fillId="6" borderId="11" xfId="15" applyFont="1" applyFill="1" applyBorder="1" applyAlignment="1">
      <alignment vertical="center"/>
    </xf>
    <xf numFmtId="0" fontId="50" fillId="6" borderId="0" xfId="15" applyFont="1" applyFill="1" applyBorder="1" applyAlignment="1">
      <alignment vertical="center"/>
    </xf>
    <xf numFmtId="0" fontId="50" fillId="0" borderId="0" xfId="10" applyFont="1"/>
    <xf numFmtId="0" fontId="50" fillId="0" borderId="11" xfId="15" applyFont="1" applyBorder="1" applyAlignment="1">
      <alignment vertical="center"/>
    </xf>
    <xf numFmtId="0" fontId="50" fillId="0" borderId="0" xfId="15" applyFont="1" applyFill="1" applyAlignment="1">
      <alignment vertical="center"/>
    </xf>
    <xf numFmtId="0" fontId="50" fillId="0" borderId="11" xfId="15" applyFont="1" applyFill="1" applyBorder="1" applyAlignment="1">
      <alignment vertical="center"/>
    </xf>
    <xf numFmtId="0" fontId="50" fillId="0" borderId="0" xfId="15" applyFont="1" applyAlignment="1">
      <alignment horizontal="center" vertical="center"/>
    </xf>
    <xf numFmtId="0" fontId="50" fillId="0" borderId="11" xfId="10" applyFont="1" applyBorder="1" applyAlignment="1">
      <alignment vertical="center" wrapText="1"/>
    </xf>
    <xf numFmtId="0" fontId="93" fillId="0" borderId="0" xfId="13" applyFont="1" applyFill="1" applyBorder="1" applyAlignment="1" applyProtection="1">
      <alignment horizontal="left" vertical="center"/>
      <protection hidden="1"/>
    </xf>
    <xf numFmtId="0" fontId="23" fillId="12" borderId="0" xfId="6" applyFont="1" applyFill="1" applyAlignment="1"/>
    <xf numFmtId="0" fontId="23" fillId="0" borderId="11" xfId="6" applyFont="1" applyFill="1" applyBorder="1"/>
    <xf numFmtId="0" fontId="23" fillId="0" borderId="11" xfId="6" applyFont="1" applyBorder="1" applyAlignment="1">
      <alignment horizontal="center" vertical="center"/>
    </xf>
    <xf numFmtId="0" fontId="23" fillId="0" borderId="11" xfId="6" applyFont="1" applyFill="1" applyBorder="1" applyAlignment="1">
      <alignment horizontal="center" vertical="center"/>
    </xf>
    <xf numFmtId="0" fontId="23" fillId="0" borderId="11" xfId="6" applyFont="1" applyBorder="1" applyAlignment="1">
      <alignment horizontal="center" vertical="center" wrapText="1"/>
    </xf>
    <xf numFmtId="0" fontId="8" fillId="0" borderId="0" xfId="0" applyFont="1" applyProtection="1"/>
    <xf numFmtId="0" fontId="10" fillId="0" borderId="11" xfId="0" applyFont="1" applyBorder="1" applyAlignment="1" applyProtection="1">
      <alignment horizontal="center"/>
    </xf>
    <xf numFmtId="0" fontId="4" fillId="0" borderId="11" xfId="0" applyFont="1" applyBorder="1" applyAlignment="1" applyProtection="1">
      <alignment horizontal="center"/>
    </xf>
    <xf numFmtId="0" fontId="39" fillId="0" borderId="11" xfId="0" applyFont="1" applyBorder="1" applyAlignment="1" applyProtection="1">
      <alignment horizontal="center"/>
    </xf>
    <xf numFmtId="0" fontId="47" fillId="0" borderId="7" xfId="0" applyFont="1" applyBorder="1" applyAlignment="1" applyProtection="1">
      <alignment vertical="top"/>
    </xf>
    <xf numFmtId="0" fontId="31" fillId="0" borderId="11" xfId="11" applyFont="1" applyBorder="1" applyAlignment="1">
      <alignment vertical="center"/>
    </xf>
    <xf numFmtId="0" fontId="4" fillId="0" borderId="0" xfId="0" applyFont="1" applyFill="1" applyProtection="1"/>
    <xf numFmtId="0" fontId="8" fillId="2" borderId="1"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shrinkToFit="1"/>
    </xf>
    <xf numFmtId="181" fontId="8" fillId="3" borderId="9" xfId="0" applyNumberFormat="1" applyFont="1" applyFill="1" applyBorder="1" applyAlignment="1" applyProtection="1">
      <alignment vertical="center"/>
    </xf>
    <xf numFmtId="0" fontId="8" fillId="2" borderId="8" xfId="0"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protection locked="0"/>
    </xf>
    <xf numFmtId="0" fontId="8" fillId="0" borderId="8" xfId="0" applyFont="1" applyFill="1" applyBorder="1" applyAlignment="1" applyProtection="1">
      <alignment horizontal="center" vertical="center" shrinkToFit="1"/>
    </xf>
    <xf numFmtId="181" fontId="8" fillId="2" borderId="11" xfId="0" applyNumberFormat="1" applyFont="1" applyFill="1" applyBorder="1" applyAlignment="1" applyProtection="1">
      <alignment vertical="center"/>
      <protection locked="0"/>
    </xf>
    <xf numFmtId="0" fontId="8" fillId="0" borderId="5" xfId="0" applyFont="1" applyFill="1" applyBorder="1" applyAlignment="1" applyProtection="1">
      <alignment vertical="center"/>
    </xf>
    <xf numFmtId="181" fontId="8" fillId="3" borderId="288" xfId="0" applyNumberFormat="1" applyFont="1" applyFill="1" applyBorder="1" applyAlignment="1" applyProtection="1">
      <alignment vertical="center"/>
    </xf>
    <xf numFmtId="0" fontId="8" fillId="2" borderId="289" xfId="0" applyFont="1" applyFill="1" applyBorder="1" applyAlignment="1" applyProtection="1">
      <alignment horizontal="distributed" vertical="center" wrapText="1"/>
      <protection locked="0"/>
    </xf>
    <xf numFmtId="0" fontId="8" fillId="2" borderId="289" xfId="0" applyFont="1" applyFill="1" applyBorder="1" applyAlignment="1" applyProtection="1">
      <alignment horizontal="center" vertical="center" shrinkToFit="1"/>
      <protection locked="0"/>
    </xf>
    <xf numFmtId="0" fontId="8" fillId="2" borderId="289" xfId="0" applyFont="1" applyFill="1" applyBorder="1" applyAlignment="1" applyProtection="1">
      <alignment horizontal="center" vertical="center"/>
      <protection locked="0"/>
    </xf>
    <xf numFmtId="0" fontId="8" fillId="0" borderId="289" xfId="0" applyFont="1" applyFill="1" applyBorder="1" applyAlignment="1" applyProtection="1">
      <alignment horizontal="center" vertical="center" shrinkToFit="1"/>
    </xf>
    <xf numFmtId="181" fontId="8" fillId="2" borderId="289" xfId="0" applyNumberFormat="1" applyFont="1" applyFill="1" applyBorder="1" applyAlignment="1" applyProtection="1">
      <alignment vertical="center"/>
      <protection locked="0"/>
    </xf>
    <xf numFmtId="0" fontId="8" fillId="2" borderId="290" xfId="0" applyFont="1" applyFill="1" applyBorder="1" applyAlignment="1" applyProtection="1">
      <alignment horizontal="distributed" vertical="center" wrapText="1"/>
      <protection locked="0"/>
    </xf>
    <xf numFmtId="0" fontId="8" fillId="2" borderId="290" xfId="0" applyFont="1" applyFill="1" applyBorder="1" applyAlignment="1" applyProtection="1">
      <alignment horizontal="center" vertical="center" shrinkToFit="1"/>
      <protection locked="0"/>
    </xf>
    <xf numFmtId="0" fontId="8" fillId="2" borderId="290" xfId="0" applyFont="1" applyFill="1" applyBorder="1" applyAlignment="1" applyProtection="1">
      <alignment horizontal="center" vertical="center"/>
      <protection locked="0"/>
    </xf>
    <xf numFmtId="0" fontId="8" fillId="0" borderId="290" xfId="0" applyFont="1" applyFill="1" applyBorder="1" applyAlignment="1" applyProtection="1">
      <alignment horizontal="center" vertical="center" shrinkToFit="1"/>
    </xf>
    <xf numFmtId="181" fontId="8" fillId="2" borderId="290" xfId="0" applyNumberFormat="1" applyFont="1" applyFill="1" applyBorder="1" applyAlignment="1" applyProtection="1">
      <alignment vertical="center"/>
      <protection locked="0"/>
    </xf>
    <xf numFmtId="181" fontId="8" fillId="2" borderId="9" xfId="0" applyNumberFormat="1" applyFont="1" applyFill="1" applyBorder="1" applyAlignment="1" applyProtection="1">
      <alignment vertical="center"/>
      <protection locked="0"/>
    </xf>
    <xf numFmtId="0" fontId="23" fillId="0" borderId="2" xfId="6" applyFont="1" applyBorder="1" applyAlignment="1">
      <alignment horizontal="center" vertical="center"/>
    </xf>
    <xf numFmtId="0" fontId="23" fillId="9" borderId="0" xfId="6" applyFont="1" applyFill="1" applyAlignment="1"/>
    <xf numFmtId="0" fontId="31" fillId="0" borderId="1" xfId="0" applyFont="1" applyBorder="1" applyAlignment="1" applyProtection="1">
      <alignment horizontal="center" vertical="center"/>
    </xf>
    <xf numFmtId="0" fontId="70" fillId="0" borderId="1" xfId="0" applyFont="1" applyBorder="1" applyAlignment="1" applyProtection="1">
      <alignment vertical="center"/>
    </xf>
    <xf numFmtId="0" fontId="20" fillId="0" borderId="15" xfId="0" applyFont="1" applyBorder="1" applyAlignment="1" applyProtection="1">
      <alignment horizontal="center"/>
    </xf>
    <xf numFmtId="0" fontId="20" fillId="0" borderId="3" xfId="0" applyFont="1" applyBorder="1" applyAlignment="1" applyProtection="1">
      <alignment vertical="center"/>
    </xf>
    <xf numFmtId="0" fontId="20" fillId="0" borderId="3" xfId="0" applyFont="1" applyBorder="1" applyAlignment="1" applyProtection="1">
      <alignment vertical="top" wrapText="1"/>
    </xf>
    <xf numFmtId="0" fontId="23" fillId="0" borderId="0" xfId="6" applyFont="1" applyBorder="1" applyAlignment="1">
      <alignment horizontal="center" vertical="center"/>
    </xf>
    <xf numFmtId="0" fontId="23" fillId="0" borderId="7" xfId="6" applyFont="1" applyBorder="1" applyAlignment="1">
      <alignment horizontal="center" vertical="center"/>
    </xf>
    <xf numFmtId="0" fontId="23" fillId="0" borderId="7" xfId="6" applyFont="1" applyBorder="1" applyAlignment="1">
      <alignment vertical="center"/>
    </xf>
    <xf numFmtId="0" fontId="23" fillId="0" borderId="3" xfId="6" applyFont="1" applyFill="1" applyBorder="1" applyAlignment="1">
      <alignment horizontal="center" vertical="center"/>
    </xf>
    <xf numFmtId="0" fontId="50" fillId="0" borderId="11" xfId="11" applyFont="1" applyBorder="1" applyAlignment="1">
      <alignment horizontal="center" vertical="center" wrapText="1"/>
    </xf>
    <xf numFmtId="0" fontId="12" fillId="0" borderId="11" xfId="0" applyFont="1" applyBorder="1"/>
    <xf numFmtId="0" fontId="50" fillId="0" borderId="11" xfId="11" applyFont="1" applyBorder="1" applyAlignment="1">
      <alignment vertical="top" wrapText="1"/>
    </xf>
    <xf numFmtId="0" fontId="12" fillId="0" borderId="9" xfId="0" applyFont="1" applyBorder="1"/>
    <xf numFmtId="0" fontId="50" fillId="0" borderId="11" xfId="11" applyFont="1" applyFill="1" applyBorder="1" applyAlignment="1">
      <alignment vertical="center" wrapText="1"/>
    </xf>
    <xf numFmtId="0" fontId="50" fillId="0" borderId="11" xfId="15" applyFont="1" applyBorder="1" applyAlignment="1">
      <alignment vertical="top" wrapText="1"/>
    </xf>
    <xf numFmtId="0" fontId="95" fillId="0" borderId="11" xfId="15" applyFont="1" applyBorder="1" applyAlignment="1">
      <alignment vertical="center" wrapText="1"/>
    </xf>
    <xf numFmtId="0" fontId="95" fillId="0" borderId="11" xfId="15" applyFont="1" applyBorder="1" applyAlignment="1">
      <alignment horizontal="left" vertical="center" wrapText="1"/>
    </xf>
    <xf numFmtId="0" fontId="50" fillId="0" borderId="11" xfId="11" applyFont="1" applyBorder="1" applyAlignment="1">
      <alignment horizontal="left" vertical="top" wrapText="1"/>
    </xf>
    <xf numFmtId="0" fontId="95" fillId="0" borderId="11" xfId="11" applyFont="1" applyBorder="1" applyAlignment="1">
      <alignment horizontal="left" vertical="top" wrapText="1"/>
    </xf>
    <xf numFmtId="0" fontId="50" fillId="0" borderId="11" xfId="11" applyFont="1" applyBorder="1" applyAlignment="1">
      <alignment vertical="center" wrapText="1"/>
    </xf>
    <xf numFmtId="0" fontId="95" fillId="0" borderId="11" xfId="11" applyFont="1" applyBorder="1" applyAlignment="1">
      <alignment vertical="center" wrapText="1"/>
    </xf>
    <xf numFmtId="0" fontId="50" fillId="0" borderId="11" xfId="11" applyFont="1" applyFill="1" applyBorder="1" applyAlignment="1">
      <alignment vertical="top" wrapText="1"/>
    </xf>
    <xf numFmtId="0" fontId="95" fillId="0" borderId="11" xfId="11" applyFont="1" applyBorder="1" applyAlignment="1">
      <alignment vertical="top" wrapText="1"/>
    </xf>
    <xf numFmtId="0" fontId="98" fillId="0" borderId="11" xfId="0" applyFont="1" applyBorder="1"/>
    <xf numFmtId="0" fontId="98" fillId="0" borderId="11" xfId="0" applyFont="1" applyBorder="1" applyAlignment="1">
      <alignment wrapText="1"/>
    </xf>
    <xf numFmtId="0" fontId="31" fillId="9" borderId="0" xfId="0" applyFont="1" applyFill="1" applyProtection="1"/>
    <xf numFmtId="0" fontId="10" fillId="9" borderId="0" xfId="0" applyFont="1" applyFill="1" applyAlignment="1">
      <alignment vertical="center"/>
    </xf>
    <xf numFmtId="0" fontId="31" fillId="9" borderId="0" xfId="0" applyFont="1" applyFill="1" applyAlignment="1" applyProtection="1">
      <alignment horizontal="center" vertical="center"/>
    </xf>
    <xf numFmtId="0" fontId="99" fillId="0" borderId="0" xfId="0" applyFont="1" applyAlignment="1" applyProtection="1">
      <alignment vertical="center"/>
    </xf>
    <xf numFmtId="0" fontId="99" fillId="0" borderId="0" xfId="0" applyNumberFormat="1" applyFont="1" applyAlignment="1" applyProtection="1">
      <alignment vertical="center"/>
    </xf>
    <xf numFmtId="0" fontId="100" fillId="0" borderId="0" xfId="0" applyFont="1" applyBorder="1" applyAlignment="1" applyProtection="1">
      <alignment horizontal="distributed" vertical="center"/>
    </xf>
    <xf numFmtId="0" fontId="99" fillId="0" borderId="0" xfId="0" applyFont="1" applyBorder="1" applyAlignment="1" applyProtection="1">
      <alignment vertical="center"/>
    </xf>
    <xf numFmtId="0" fontId="101" fillId="0" borderId="0" xfId="0" applyFont="1" applyAlignment="1">
      <alignment vertical="center"/>
    </xf>
    <xf numFmtId="0" fontId="10" fillId="0" borderId="0" xfId="0" applyFont="1" applyFill="1" applyProtection="1"/>
    <xf numFmtId="0" fontId="31" fillId="16" borderId="0" xfId="0" applyFont="1" applyFill="1" applyProtection="1"/>
    <xf numFmtId="0" fontId="31" fillId="16" borderId="0" xfId="0" applyFont="1" applyFill="1" applyAlignment="1" applyProtection="1">
      <alignment horizontal="center" vertical="center"/>
    </xf>
    <xf numFmtId="0" fontId="31" fillId="17" borderId="0" xfId="0" applyFont="1" applyFill="1" applyProtection="1"/>
    <xf numFmtId="0" fontId="31" fillId="18" borderId="0" xfId="0" applyFont="1" applyFill="1" applyAlignment="1" applyProtection="1">
      <alignment horizontal="center" vertical="center" wrapText="1"/>
    </xf>
    <xf numFmtId="0" fontId="31" fillId="19" borderId="11" xfId="0" applyFont="1" applyFill="1" applyBorder="1" applyProtection="1"/>
    <xf numFmtId="0" fontId="23" fillId="19" borderId="0" xfId="6" applyFont="1" applyFill="1" applyAlignment="1"/>
    <xf numFmtId="0" fontId="23" fillId="0" borderId="11" xfId="6" applyFont="1" applyBorder="1" applyAlignment="1">
      <alignment wrapText="1"/>
    </xf>
    <xf numFmtId="0" fontId="23" fillId="0" borderId="9" xfId="6" applyFont="1" applyFill="1" applyBorder="1" applyAlignment="1">
      <alignment horizontal="center" vertical="center"/>
    </xf>
    <xf numFmtId="0" fontId="23" fillId="0" borderId="9" xfId="6" applyFont="1" applyFill="1" applyBorder="1"/>
    <xf numFmtId="0" fontId="23" fillId="0" borderId="0" xfId="6" applyFont="1" applyFill="1" applyBorder="1" applyAlignment="1">
      <alignment horizontal="center" vertical="center"/>
    </xf>
    <xf numFmtId="0" fontId="23" fillId="0" borderId="0" xfId="6" applyFont="1" applyFill="1" applyBorder="1"/>
    <xf numFmtId="0" fontId="27" fillId="9" borderId="0" xfId="6" applyFont="1" applyFill="1" applyAlignment="1">
      <alignment vertical="center"/>
    </xf>
    <xf numFmtId="0" fontId="23" fillId="9" borderId="0" xfId="6" applyFont="1" applyFill="1" applyAlignment="1">
      <alignment vertical="center"/>
    </xf>
    <xf numFmtId="0" fontId="86" fillId="9" borderId="0" xfId="6" applyFont="1" applyFill="1" applyAlignment="1">
      <alignment vertical="center"/>
    </xf>
    <xf numFmtId="0" fontId="86" fillId="9" borderId="0" xfId="5" applyFont="1" applyFill="1" applyBorder="1" applyAlignment="1" applyProtection="1">
      <alignment vertical="center"/>
      <protection hidden="1"/>
    </xf>
    <xf numFmtId="0" fontId="33" fillId="9" borderId="0" xfId="5" applyFont="1" applyFill="1" applyBorder="1" applyAlignment="1" applyProtection="1">
      <alignment vertical="center" wrapText="1"/>
      <protection hidden="1"/>
    </xf>
    <xf numFmtId="0" fontId="23" fillId="0" borderId="1" xfId="6" applyFont="1" applyBorder="1" applyAlignment="1"/>
    <xf numFmtId="0" fontId="23" fillId="0" borderId="1" xfId="6" applyFont="1" applyFill="1" applyBorder="1"/>
    <xf numFmtId="0" fontId="50" fillId="11" borderId="6" xfId="9" applyFont="1" applyFill="1" applyBorder="1" applyAlignment="1">
      <alignment horizontal="center" vertical="center" wrapText="1"/>
    </xf>
    <xf numFmtId="0" fontId="50" fillId="11" borderId="11" xfId="15" applyFont="1" applyFill="1" applyBorder="1" applyAlignment="1">
      <alignment horizontal="center" vertical="center"/>
    </xf>
    <xf numFmtId="186" fontId="8" fillId="2" borderId="11" xfId="0" applyNumberFormat="1" applyFont="1" applyFill="1" applyBorder="1" applyAlignment="1" applyProtection="1">
      <alignment vertical="center" shrinkToFit="1"/>
      <protection locked="0"/>
    </xf>
    <xf numFmtId="186" fontId="8" fillId="3" borderId="8" xfId="0" applyNumberFormat="1" applyFont="1" applyFill="1" applyBorder="1" applyAlignment="1" applyProtection="1">
      <alignment vertical="center"/>
    </xf>
    <xf numFmtId="186" fontId="8" fillId="3" borderId="6" xfId="0" applyNumberFormat="1" applyFont="1" applyFill="1" applyBorder="1" applyAlignment="1" applyProtection="1">
      <alignment horizontal="center" vertical="center" shrinkToFit="1"/>
    </xf>
    <xf numFmtId="186" fontId="8" fillId="3" borderId="6" xfId="0" applyNumberFormat="1" applyFont="1" applyFill="1" applyBorder="1" applyAlignment="1" applyProtection="1">
      <alignment vertical="center"/>
    </xf>
    <xf numFmtId="186" fontId="8" fillId="2" borderId="289" xfId="0" applyNumberFormat="1" applyFont="1" applyFill="1" applyBorder="1" applyAlignment="1" applyProtection="1">
      <alignment vertical="center" shrinkToFit="1"/>
      <protection locked="0"/>
    </xf>
    <xf numFmtId="186" fontId="8" fillId="3" borderId="289" xfId="0" applyNumberFormat="1" applyFont="1" applyFill="1" applyBorder="1" applyAlignment="1" applyProtection="1">
      <alignment vertical="center"/>
    </xf>
    <xf numFmtId="186" fontId="8" fillId="2" borderId="290" xfId="0" applyNumberFormat="1" applyFont="1" applyFill="1" applyBorder="1" applyAlignment="1" applyProtection="1">
      <alignment vertical="center" shrinkToFit="1"/>
      <protection locked="0"/>
    </xf>
    <xf numFmtId="186" fontId="8" fillId="3" borderId="290" xfId="0" applyNumberFormat="1" applyFont="1" applyFill="1" applyBorder="1" applyAlignment="1" applyProtection="1">
      <alignment vertical="center"/>
    </xf>
    <xf numFmtId="186" fontId="8" fillId="2" borderId="23" xfId="0" applyNumberFormat="1" applyFont="1" applyFill="1" applyBorder="1" applyAlignment="1" applyProtection="1">
      <alignment vertical="center" shrinkToFit="1"/>
      <protection locked="0"/>
    </xf>
    <xf numFmtId="186" fontId="8" fillId="3" borderId="11" xfId="0" applyNumberFormat="1" applyFont="1" applyFill="1" applyBorder="1" applyAlignment="1" applyProtection="1">
      <alignment vertical="center"/>
    </xf>
    <xf numFmtId="186" fontId="8" fillId="2" borderId="10" xfId="0" applyNumberFormat="1" applyFont="1" applyFill="1" applyBorder="1" applyAlignment="1" applyProtection="1">
      <alignment vertical="center" shrinkToFit="1"/>
      <protection locked="0"/>
    </xf>
    <xf numFmtId="186" fontId="8" fillId="3" borderId="15" xfId="0" applyNumberFormat="1" applyFont="1" applyFill="1" applyBorder="1" applyAlignment="1" applyProtection="1">
      <alignment vertical="center"/>
    </xf>
    <xf numFmtId="186" fontId="8" fillId="3" borderId="208" xfId="0" applyNumberFormat="1" applyFont="1" applyFill="1" applyBorder="1" applyAlignment="1" applyProtection="1">
      <alignment horizontal="center" vertical="center" shrinkToFit="1"/>
    </xf>
    <xf numFmtId="186" fontId="8" fillId="3" borderId="207" xfId="0" applyNumberFormat="1" applyFont="1" applyFill="1" applyBorder="1" applyAlignment="1" applyProtection="1">
      <alignment horizontal="center" vertical="center" shrinkToFit="1"/>
    </xf>
    <xf numFmtId="186" fontId="8" fillId="3" borderId="207" xfId="0" applyNumberFormat="1" applyFont="1" applyFill="1" applyBorder="1" applyAlignment="1" applyProtection="1">
      <alignment vertical="center"/>
    </xf>
    <xf numFmtId="0" fontId="10" fillId="20" borderId="0" xfId="0" applyFont="1" applyFill="1" applyAlignment="1">
      <alignment vertical="center"/>
    </xf>
    <xf numFmtId="0" fontId="7" fillId="0" borderId="0" xfId="0" applyFont="1" applyFill="1" applyBorder="1" applyAlignment="1">
      <alignment horizontal="center"/>
    </xf>
    <xf numFmtId="0" fontId="0" fillId="0" borderId="11" xfId="0" applyFill="1" applyBorder="1" applyAlignment="1">
      <alignment vertical="center" textRotation="255"/>
    </xf>
    <xf numFmtId="0" fontId="0" fillId="0" borderId="293" xfId="0" applyFill="1" applyBorder="1" applyAlignment="1">
      <alignment vertical="center"/>
    </xf>
    <xf numFmtId="0" fontId="23" fillId="0" borderId="128" xfId="6" applyFont="1" applyFill="1" applyBorder="1" applyAlignment="1">
      <alignment vertical="center"/>
    </xf>
    <xf numFmtId="0" fontId="23" fillId="0" borderId="275" xfId="6" applyFont="1" applyFill="1" applyBorder="1"/>
    <xf numFmtId="0" fontId="23" fillId="0" borderId="294" xfId="6" applyFont="1" applyFill="1" applyBorder="1" applyAlignment="1">
      <alignment horizontal="distributed" vertical="center"/>
    </xf>
    <xf numFmtId="0" fontId="23" fillId="3" borderId="295" xfId="6" applyFont="1" applyFill="1" applyBorder="1" applyAlignment="1" applyProtection="1">
      <alignment horizontal="centerContinuous" vertical="center"/>
    </xf>
    <xf numFmtId="0" fontId="0" fillId="3" borderId="296" xfId="0" applyFill="1" applyBorder="1" applyAlignment="1" applyProtection="1">
      <alignment horizontal="centerContinuous"/>
    </xf>
    <xf numFmtId="38" fontId="26" fillId="3" borderId="294" xfId="2" applyFont="1" applyFill="1" applyBorder="1" applyAlignment="1" applyProtection="1">
      <alignment vertical="center" wrapText="1"/>
    </xf>
    <xf numFmtId="38" fontId="26" fillId="3" borderId="297" xfId="2" applyFont="1" applyFill="1" applyBorder="1" applyAlignment="1" applyProtection="1">
      <alignment vertical="center" wrapText="1"/>
    </xf>
    <xf numFmtId="187" fontId="26" fillId="3" borderId="297" xfId="2" applyNumberFormat="1" applyFont="1" applyFill="1" applyBorder="1" applyAlignment="1" applyProtection="1">
      <alignment vertical="center" wrapText="1"/>
    </xf>
    <xf numFmtId="38" fontId="26" fillId="3" borderId="296" xfId="2" applyFont="1" applyFill="1" applyBorder="1" applyAlignment="1" applyProtection="1">
      <alignment vertical="center" wrapText="1"/>
    </xf>
    <xf numFmtId="38" fontId="26" fillId="3" borderId="284" xfId="2" applyFont="1" applyFill="1" applyBorder="1" applyAlignment="1" applyProtection="1">
      <alignment vertical="center" wrapText="1"/>
    </xf>
    <xf numFmtId="38" fontId="26" fillId="3" borderId="298" xfId="2" applyFont="1" applyFill="1" applyBorder="1" applyAlignment="1" applyProtection="1">
      <alignment vertical="center" wrapText="1"/>
    </xf>
    <xf numFmtId="0" fontId="23" fillId="0" borderId="296" xfId="6" applyFont="1" applyFill="1" applyBorder="1" applyAlignment="1">
      <alignment horizontal="distributed" vertical="center"/>
    </xf>
    <xf numFmtId="38" fontId="26" fillId="0" borderId="299" xfId="2" applyFont="1" applyFill="1" applyBorder="1" applyAlignment="1" applyProtection="1">
      <alignment vertical="center" wrapText="1"/>
    </xf>
    <xf numFmtId="38" fontId="26" fillId="0" borderId="300" xfId="2" applyFont="1" applyFill="1" applyBorder="1" applyAlignment="1" applyProtection="1">
      <alignment vertical="center" wrapText="1"/>
    </xf>
    <xf numFmtId="187" fontId="26" fillId="0" borderId="300" xfId="2" applyNumberFormat="1" applyFont="1" applyFill="1" applyBorder="1" applyAlignment="1" applyProtection="1">
      <alignment vertical="center" wrapText="1"/>
    </xf>
    <xf numFmtId="38" fontId="26" fillId="0" borderId="301" xfId="2" applyFont="1" applyFill="1" applyBorder="1" applyAlignment="1" applyProtection="1">
      <alignment vertical="center" wrapText="1"/>
    </xf>
    <xf numFmtId="0" fontId="8" fillId="2" borderId="302" xfId="0" applyFont="1" applyFill="1" applyBorder="1" applyAlignment="1" applyProtection="1">
      <alignment horizontal="distributed" vertical="center" wrapText="1"/>
      <protection locked="0"/>
    </xf>
    <xf numFmtId="0" fontId="8" fillId="2" borderId="303" xfId="0" applyFont="1" applyFill="1" applyBorder="1" applyAlignment="1" applyProtection="1">
      <alignment horizontal="distributed" vertical="center" wrapText="1"/>
      <protection locked="0"/>
    </xf>
    <xf numFmtId="0" fontId="103" fillId="0" borderId="0" xfId="6" applyFont="1" applyAlignment="1"/>
    <xf numFmtId="0" fontId="103" fillId="0" borderId="0" xfId="6" applyFont="1" applyFill="1" applyAlignment="1">
      <alignment vertical="center"/>
    </xf>
    <xf numFmtId="0" fontId="103" fillId="0" borderId="0" xfId="6" applyFont="1" applyAlignment="1">
      <alignment vertical="center"/>
    </xf>
    <xf numFmtId="0" fontId="31" fillId="0" borderId="9" xfId="0" applyFont="1" applyBorder="1" applyAlignment="1" applyProtection="1">
      <alignment vertical="center"/>
    </xf>
    <xf numFmtId="49" fontId="31" fillId="0" borderId="9" xfId="0" applyNumberFormat="1" applyFont="1" applyBorder="1" applyAlignment="1" applyProtection="1">
      <alignment vertical="center"/>
      <protection hidden="1"/>
    </xf>
    <xf numFmtId="0" fontId="31" fillId="0" borderId="0" xfId="0" applyFont="1" applyFill="1" applyBorder="1" applyAlignment="1" applyProtection="1">
      <alignment vertical="center"/>
    </xf>
    <xf numFmtId="0" fontId="31" fillId="0" borderId="0" xfId="0" applyFont="1" applyFill="1" applyBorder="1" applyAlignment="1" applyProtection="1">
      <alignment vertical="center" wrapText="1"/>
    </xf>
    <xf numFmtId="0" fontId="31" fillId="0" borderId="9" xfId="0" applyFont="1" applyBorder="1" applyAlignment="1" applyProtection="1">
      <alignment vertical="center"/>
    </xf>
    <xf numFmtId="0" fontId="31" fillId="0" borderId="135" xfId="0" applyFont="1" applyBorder="1" applyAlignment="1" applyProtection="1">
      <alignment vertical="center"/>
    </xf>
    <xf numFmtId="0" fontId="31" fillId="0" borderId="238" xfId="0" applyFont="1" applyBorder="1" applyAlignment="1" applyProtection="1">
      <alignment vertical="center"/>
    </xf>
    <xf numFmtId="0" fontId="31" fillId="0" borderId="7" xfId="0" applyFont="1" applyBorder="1" applyAlignment="1" applyProtection="1">
      <alignment vertical="center"/>
    </xf>
    <xf numFmtId="0" fontId="4" fillId="0" borderId="11" xfId="0" applyFont="1" applyBorder="1" applyProtection="1"/>
    <xf numFmtId="0" fontId="99" fillId="0" borderId="4" xfId="0" applyFont="1" applyBorder="1" applyAlignment="1" applyProtection="1">
      <alignment vertical="center"/>
    </xf>
    <xf numFmtId="0" fontId="31" fillId="0" borderId="12" xfId="0" applyFont="1" applyBorder="1" applyAlignment="1" applyProtection="1">
      <alignment vertical="center"/>
    </xf>
    <xf numFmtId="0" fontId="31" fillId="0" borderId="10" xfId="0" applyFont="1" applyBorder="1" applyAlignment="1" applyProtection="1">
      <alignment vertical="center"/>
    </xf>
    <xf numFmtId="0" fontId="18" fillId="0" borderId="0" xfId="0" applyFont="1" applyBorder="1" applyAlignment="1" applyProtection="1">
      <alignment horizontal="left" vertical="center" wrapText="1"/>
    </xf>
    <xf numFmtId="0" fontId="0" fillId="0" borderId="0" xfId="0" applyAlignment="1">
      <alignment vertical="center"/>
    </xf>
    <xf numFmtId="0" fontId="31" fillId="0" borderId="0" xfId="0" applyFont="1" applyFill="1" applyAlignment="1">
      <alignment horizontal="left" vertical="center"/>
    </xf>
    <xf numFmtId="38" fontId="31" fillId="0" borderId="0" xfId="0" applyNumberFormat="1" applyFont="1" applyFill="1" applyAlignment="1">
      <alignment horizontal="left" vertical="center"/>
    </xf>
    <xf numFmtId="188" fontId="31" fillId="0" borderId="0" xfId="0" applyNumberFormat="1" applyFont="1" applyFill="1" applyBorder="1" applyAlignment="1">
      <alignment horizontal="left" vertical="center"/>
    </xf>
    <xf numFmtId="0" fontId="31" fillId="0" borderId="0" xfId="0" applyNumberFormat="1" applyFont="1" applyFill="1" applyBorder="1" applyAlignment="1">
      <alignment horizontal="left" vertical="center"/>
    </xf>
    <xf numFmtId="0" fontId="31" fillId="0" borderId="0" xfId="0" applyNumberFormat="1" applyFont="1" applyFill="1" applyBorder="1" applyAlignment="1">
      <alignment horizontal="right" vertical="center"/>
    </xf>
    <xf numFmtId="0" fontId="18" fillId="0" borderId="0" xfId="0" applyFont="1" applyBorder="1" applyAlignment="1" applyProtection="1">
      <alignment vertical="top" wrapText="1"/>
    </xf>
    <xf numFmtId="0" fontId="50" fillId="0" borderId="11" xfId="26" applyFont="1" applyBorder="1" applyAlignment="1">
      <alignment vertical="center"/>
    </xf>
    <xf numFmtId="0" fontId="50" fillId="0" borderId="11" xfId="28" applyFont="1" applyBorder="1" applyAlignment="1">
      <alignment vertical="center" wrapText="1"/>
    </xf>
    <xf numFmtId="0" fontId="105" fillId="0" borderId="112" xfId="6" applyFont="1" applyFill="1" applyBorder="1" applyAlignment="1">
      <alignment vertical="center"/>
    </xf>
    <xf numFmtId="0" fontId="105" fillId="0" borderId="8" xfId="6" applyFont="1" applyFill="1" applyBorder="1" applyAlignment="1">
      <alignment vertical="center"/>
    </xf>
    <xf numFmtId="0" fontId="18" fillId="0" borderId="0" xfId="0" applyFont="1" applyBorder="1" applyAlignment="1" applyProtection="1">
      <alignment vertical="top" wrapText="1"/>
    </xf>
    <xf numFmtId="0" fontId="31" fillId="0" borderId="9" xfId="0" applyFont="1" applyBorder="1" applyAlignment="1" applyProtection="1">
      <alignment vertical="center"/>
    </xf>
    <xf numFmtId="0" fontId="31" fillId="0" borderId="40" xfId="0" applyFont="1" applyBorder="1" applyAlignment="1" applyProtection="1">
      <alignment vertical="center"/>
    </xf>
    <xf numFmtId="0" fontId="31" fillId="0" borderId="135" xfId="0" applyFont="1" applyBorder="1" applyAlignment="1" applyProtection="1">
      <alignment vertical="center"/>
    </xf>
    <xf numFmtId="0" fontId="4" fillId="0" borderId="238" xfId="0" applyFont="1" applyBorder="1" applyAlignment="1" applyProtection="1"/>
    <xf numFmtId="0" fontId="4" fillId="0" borderId="126" xfId="0" applyFont="1" applyBorder="1" applyAlignment="1" applyProtection="1"/>
    <xf numFmtId="0" fontId="4" fillId="0" borderId="3" xfId="0" applyFont="1" applyBorder="1" applyProtection="1"/>
    <xf numFmtId="0" fontId="4" fillId="0" borderId="5" xfId="0" applyFont="1" applyBorder="1" applyProtection="1"/>
    <xf numFmtId="0" fontId="71" fillId="0" borderId="1" xfId="0" applyFont="1" applyBorder="1" applyProtection="1"/>
    <xf numFmtId="0" fontId="71" fillId="0" borderId="0" xfId="0" applyFont="1" applyBorder="1" applyProtection="1"/>
    <xf numFmtId="0" fontId="8" fillId="0" borderId="4" xfId="0" applyFont="1" applyBorder="1" applyProtection="1"/>
    <xf numFmtId="0" fontId="20" fillId="0" borderId="76" xfId="0" applyFont="1" applyBorder="1" applyProtection="1"/>
    <xf numFmtId="0" fontId="20" fillId="0" borderId="77" xfId="0" applyFont="1" applyBorder="1" applyProtection="1"/>
    <xf numFmtId="0" fontId="6" fillId="0" borderId="15" xfId="0" applyFont="1" applyBorder="1" applyProtection="1"/>
    <xf numFmtId="0" fontId="6" fillId="0" borderId="7" xfId="0" applyFont="1" applyBorder="1" applyProtection="1"/>
    <xf numFmtId="0" fontId="20" fillId="0" borderId="7" xfId="0" applyFont="1" applyBorder="1" applyProtection="1"/>
    <xf numFmtId="0" fontId="4" fillId="0" borderId="16" xfId="0" applyFont="1" applyBorder="1" applyProtection="1"/>
    <xf numFmtId="0" fontId="23" fillId="0" borderId="2" xfId="6" applyFont="1" applyBorder="1" applyAlignment="1">
      <alignment horizontal="center" vertical="center"/>
    </xf>
    <xf numFmtId="38" fontId="26" fillId="0" borderId="124" xfId="2" applyFont="1" applyFill="1" applyBorder="1" applyAlignment="1" applyProtection="1">
      <alignment vertical="center" wrapText="1"/>
    </xf>
    <xf numFmtId="0" fontId="22" fillId="0" borderId="0" xfId="15"/>
    <xf numFmtId="0" fontId="50" fillId="11" borderId="6" xfId="28" applyFont="1" applyFill="1" applyBorder="1" applyAlignment="1">
      <alignment horizontal="center" vertical="center"/>
    </xf>
    <xf numFmtId="0" fontId="50" fillId="0" borderId="11" xfId="29" applyFont="1" applyBorder="1" applyAlignment="1">
      <alignment vertical="center"/>
    </xf>
    <xf numFmtId="0" fontId="50" fillId="0" borderId="6" xfId="28" applyFont="1" applyBorder="1" applyAlignment="1">
      <alignment vertical="center"/>
    </xf>
    <xf numFmtId="0" fontId="50" fillId="0" borderId="11" xfId="28" applyFont="1" applyBorder="1" applyAlignment="1">
      <alignment vertical="center"/>
    </xf>
    <xf numFmtId="0" fontId="50" fillId="0" borderId="12" xfId="28" applyFont="1" applyBorder="1" applyAlignment="1">
      <alignment vertical="center"/>
    </xf>
    <xf numFmtId="0" fontId="50" fillId="0" borderId="10" xfId="28" applyFont="1" applyBorder="1" applyAlignment="1">
      <alignment vertical="center"/>
    </xf>
    <xf numFmtId="0" fontId="31" fillId="0" borderId="129" xfId="0" applyFont="1" applyBorder="1" applyAlignment="1" applyProtection="1">
      <alignment horizontal="right" vertical="center" wrapText="1"/>
      <protection hidden="1"/>
    </xf>
    <xf numFmtId="0" fontId="50" fillId="0" borderId="129" xfId="0" applyFont="1" applyBorder="1" applyAlignment="1" applyProtection="1">
      <alignment vertical="center" wrapText="1"/>
      <protection hidden="1"/>
    </xf>
    <xf numFmtId="0" fontId="31" fillId="0" borderId="2" xfId="0" applyFont="1" applyBorder="1" applyAlignment="1" applyProtection="1">
      <alignment horizontal="center" vertical="center"/>
    </xf>
    <xf numFmtId="0" fontId="31" fillId="0" borderId="0" xfId="26" applyFont="1" applyAlignment="1">
      <alignment vertical="center"/>
    </xf>
    <xf numFmtId="0" fontId="31" fillId="0" borderId="0" xfId="0" applyFont="1" applyAlignment="1">
      <alignment horizontal="right" vertical="center"/>
    </xf>
    <xf numFmtId="49" fontId="31" fillId="0" borderId="1" xfId="0" applyNumberFormat="1" applyFont="1" applyFill="1" applyBorder="1" applyAlignment="1" applyProtection="1">
      <alignment vertical="center"/>
      <protection hidden="1"/>
    </xf>
    <xf numFmtId="0" fontId="110" fillId="0" borderId="23" xfId="0" applyFont="1" applyBorder="1" applyAlignment="1" applyProtection="1">
      <alignment vertical="center"/>
      <protection hidden="1"/>
    </xf>
    <xf numFmtId="0" fontId="110" fillId="0" borderId="131" xfId="0" applyFont="1" applyBorder="1" applyAlignment="1" applyProtection="1">
      <alignment vertical="center"/>
      <protection hidden="1"/>
    </xf>
    <xf numFmtId="0" fontId="110" fillId="0" borderId="59" xfId="0" applyFont="1" applyBorder="1" applyAlignment="1" applyProtection="1">
      <alignment vertical="center"/>
      <protection hidden="1"/>
    </xf>
    <xf numFmtId="38" fontId="110" fillId="0" borderId="132" xfId="3" applyFont="1" applyFill="1" applyBorder="1" applyAlignment="1" applyProtection="1">
      <alignment horizontal="left" vertical="center" indent="2"/>
    </xf>
    <xf numFmtId="0" fontId="99" fillId="0" borderId="0" xfId="0" applyFont="1" applyFill="1" applyBorder="1" applyAlignment="1" applyProtection="1">
      <alignment vertical="center"/>
    </xf>
    <xf numFmtId="0" fontId="111" fillId="0" borderId="11" xfId="0" applyFont="1" applyBorder="1" applyAlignment="1" applyProtection="1">
      <alignment horizontal="center"/>
    </xf>
    <xf numFmtId="0" fontId="22" fillId="0" borderId="9" xfId="0" applyFont="1" applyFill="1" applyBorder="1" applyAlignment="1" applyProtection="1">
      <alignment vertical="center"/>
      <protection hidden="1"/>
    </xf>
    <xf numFmtId="0" fontId="31" fillId="23" borderId="0" xfId="15" applyFont="1" applyFill="1" applyAlignment="1" applyProtection="1">
      <alignment vertical="center"/>
      <protection hidden="1"/>
    </xf>
    <xf numFmtId="0" fontId="31" fillId="23" borderId="0" xfId="15" applyFont="1" applyFill="1" applyAlignment="1" applyProtection="1">
      <alignment horizontal="center" vertical="center"/>
      <protection hidden="1"/>
    </xf>
    <xf numFmtId="0" fontId="31" fillId="9" borderId="0" xfId="15" applyFont="1" applyFill="1" applyAlignment="1" applyProtection="1">
      <alignment vertical="center"/>
      <protection hidden="1"/>
    </xf>
    <xf numFmtId="0" fontId="31" fillId="0" borderId="15" xfId="15" applyFont="1" applyBorder="1" applyAlignment="1" applyProtection="1">
      <alignment vertical="center"/>
      <protection hidden="1"/>
    </xf>
    <xf numFmtId="0" fontId="31" fillId="0" borderId="0" xfId="15" applyFont="1" applyAlignment="1" applyProtection="1">
      <alignment vertical="center"/>
      <protection hidden="1"/>
    </xf>
    <xf numFmtId="0" fontId="31" fillId="0" borderId="0" xfId="15" applyFont="1" applyAlignment="1" applyProtection="1">
      <alignment horizontal="center" vertical="center"/>
      <protection hidden="1"/>
    </xf>
    <xf numFmtId="0" fontId="49" fillId="3" borderId="11" xfId="15" applyFont="1" applyFill="1" applyBorder="1" applyAlignment="1">
      <alignment horizontal="center" vertical="center"/>
    </xf>
    <xf numFmtId="0" fontId="52" fillId="0" borderId="1" xfId="34" applyFont="1" applyBorder="1" applyAlignment="1">
      <alignment vertical="center" wrapText="1"/>
    </xf>
    <xf numFmtId="0" fontId="32" fillId="0" borderId="35" xfId="34" applyFont="1" applyBorder="1" applyAlignment="1" applyProtection="1">
      <alignment horizontal="center" vertical="center"/>
      <protection hidden="1"/>
    </xf>
    <xf numFmtId="0" fontId="31" fillId="0" borderId="10" xfId="34" applyFont="1" applyBorder="1" applyAlignment="1">
      <alignment horizontal="center" vertical="center" wrapText="1"/>
    </xf>
    <xf numFmtId="0" fontId="31" fillId="0" borderId="11" xfId="34" applyFont="1" applyBorder="1" applyAlignment="1">
      <alignment horizontal="center" vertical="center" wrapText="1"/>
    </xf>
    <xf numFmtId="0" fontId="49" fillId="0" borderId="0" xfId="34" applyFont="1" applyAlignment="1" applyProtection="1">
      <alignment horizontal="right" vertical="center" wrapText="1"/>
      <protection hidden="1"/>
    </xf>
    <xf numFmtId="0" fontId="78" fillId="9" borderId="0" xfId="15" applyFont="1" applyFill="1" applyAlignment="1" applyProtection="1">
      <alignment vertical="center"/>
      <protection hidden="1"/>
    </xf>
    <xf numFmtId="0" fontId="31" fillId="4" borderId="0" xfId="15" applyFont="1" applyFill="1" applyAlignment="1" applyProtection="1">
      <alignment horizontal="center" vertical="center"/>
      <protection hidden="1"/>
    </xf>
    <xf numFmtId="0" fontId="49" fillId="0" borderId="0" xfId="35" applyFont="1" applyAlignment="1" applyProtection="1">
      <alignment horizontal="right" vertical="center" wrapText="1"/>
      <protection hidden="1"/>
    </xf>
    <xf numFmtId="0" fontId="31" fillId="9" borderId="0" xfId="15" applyFont="1" applyFill="1" applyAlignment="1" applyProtection="1">
      <alignment horizontal="center" vertical="center"/>
      <protection hidden="1"/>
    </xf>
    <xf numFmtId="0" fontId="31" fillId="0" borderId="6" xfId="11" applyFont="1" applyBorder="1" applyAlignment="1">
      <alignment vertical="center"/>
    </xf>
    <xf numFmtId="0" fontId="31" fillId="0" borderId="2" xfId="0" applyFont="1" applyBorder="1" applyAlignment="1" applyProtection="1">
      <alignment horizontal="center" vertical="center"/>
    </xf>
    <xf numFmtId="49" fontId="31" fillId="0" borderId="40" xfId="0" applyNumberFormat="1" applyFont="1" applyBorder="1" applyAlignment="1" applyProtection="1">
      <alignment vertical="center"/>
      <protection hidden="1"/>
    </xf>
    <xf numFmtId="49" fontId="31" fillId="0" borderId="9" xfId="0" applyNumberFormat="1" applyFont="1" applyBorder="1" applyAlignment="1" applyProtection="1">
      <alignment vertical="center"/>
      <protection hidden="1"/>
    </xf>
    <xf numFmtId="49" fontId="31" fillId="0" borderId="82" xfId="0" applyNumberFormat="1" applyFont="1" applyBorder="1" applyAlignment="1" applyProtection="1">
      <alignment vertical="center"/>
      <protection hidden="1"/>
    </xf>
    <xf numFmtId="49" fontId="31" fillId="0" borderId="135" xfId="0" applyNumberFormat="1" applyFont="1" applyBorder="1" applyAlignment="1" applyProtection="1">
      <alignment vertical="center"/>
      <protection hidden="1"/>
    </xf>
    <xf numFmtId="38" fontId="31" fillId="0" borderId="9" xfId="3" applyFont="1" applyFill="1" applyBorder="1" applyAlignment="1" applyProtection="1">
      <alignment vertical="center"/>
    </xf>
    <xf numFmtId="0" fontId="31" fillId="0" borderId="2" xfId="0" applyFont="1" applyBorder="1" applyAlignment="1" applyProtection="1">
      <alignment horizontal="center" vertical="center"/>
      <protection hidden="1"/>
    </xf>
    <xf numFmtId="49" fontId="31" fillId="0" borderId="12" xfId="0" applyNumberFormat="1" applyFont="1" applyBorder="1" applyAlignment="1" applyProtection="1">
      <alignment horizontal="center" vertical="center"/>
      <protection hidden="1"/>
    </xf>
    <xf numFmtId="49" fontId="31" fillId="0" borderId="53" xfId="0" applyNumberFormat="1" applyFont="1" applyBorder="1" applyAlignment="1" applyProtection="1">
      <alignment horizontal="center" vertical="center"/>
      <protection hidden="1"/>
    </xf>
    <xf numFmtId="49" fontId="31" fillId="0" borderId="39" xfId="0" applyNumberFormat="1" applyFont="1" applyBorder="1" applyAlignment="1" applyProtection="1">
      <alignment horizontal="center" vertical="center"/>
      <protection hidden="1"/>
    </xf>
    <xf numFmtId="49" fontId="31" fillId="0" borderId="10" xfId="0" applyNumberFormat="1" applyFont="1" applyBorder="1" applyAlignment="1" applyProtection="1">
      <alignment horizontal="center" vertical="center"/>
      <protection hidden="1"/>
    </xf>
    <xf numFmtId="49" fontId="31" fillId="0" borderId="54" xfId="0" applyNumberFormat="1" applyFont="1" applyBorder="1" applyAlignment="1" applyProtection="1">
      <alignment horizontal="center" vertical="center"/>
      <protection hidden="1"/>
    </xf>
    <xf numFmtId="0" fontId="8" fillId="0" borderId="11" xfId="0" applyFont="1" applyBorder="1" applyAlignment="1" applyProtection="1">
      <alignment horizontal="left" vertical="top" wrapText="1"/>
    </xf>
    <xf numFmtId="0" fontId="4" fillId="0" borderId="11" xfId="0" applyFont="1" applyBorder="1" applyAlignment="1" applyProtection="1">
      <alignment horizontal="center" vertical="center"/>
    </xf>
    <xf numFmtId="0" fontId="31" fillId="0" borderId="1" xfId="0" applyFont="1" applyBorder="1" applyAlignment="1" applyProtection="1">
      <alignment horizontal="center" vertical="center"/>
    </xf>
    <xf numFmtId="0" fontId="18" fillId="0" borderId="0" xfId="0" applyFont="1" applyBorder="1" applyAlignment="1" applyProtection="1">
      <alignment vertical="top" wrapText="1"/>
    </xf>
    <xf numFmtId="0" fontId="85" fillId="0" borderId="0" xfId="0" applyFont="1" applyAlignment="1">
      <alignment horizontal="center" vertical="center"/>
    </xf>
    <xf numFmtId="0" fontId="32" fillId="0" borderId="0" xfId="12" applyFont="1" applyAlignment="1">
      <alignment horizontal="center" vertical="center"/>
    </xf>
    <xf numFmtId="0" fontId="8" fillId="0" borderId="311" xfId="0" applyFont="1" applyFill="1" applyBorder="1" applyAlignment="1">
      <alignment vertical="center"/>
    </xf>
    <xf numFmtId="0" fontId="22" fillId="0" borderId="0" xfId="15" applyAlignment="1" applyProtection="1">
      <alignment vertical="center"/>
      <protection hidden="1"/>
    </xf>
    <xf numFmtId="0" fontId="48" fillId="0" borderId="0" xfId="15" applyFont="1" applyAlignment="1" applyProtection="1">
      <alignment vertical="center"/>
      <protection hidden="1"/>
    </xf>
    <xf numFmtId="0" fontId="51" fillId="0" borderId="0" xfId="15" applyFont="1" applyAlignment="1">
      <alignment vertical="center"/>
    </xf>
    <xf numFmtId="0" fontId="31" fillId="0" borderId="0" xfId="15" applyFont="1" applyAlignment="1">
      <alignment vertical="center"/>
    </xf>
    <xf numFmtId="0" fontId="31" fillId="0" borderId="10" xfId="15" applyFont="1" applyBorder="1" applyAlignment="1">
      <alignment vertical="center"/>
    </xf>
    <xf numFmtId="0" fontId="49" fillId="3" borderId="10" xfId="15" applyFont="1" applyFill="1" applyBorder="1" applyAlignment="1">
      <alignment horizontal="center" vertical="center"/>
    </xf>
    <xf numFmtId="0" fontId="40" fillId="0" borderId="0" xfId="15" applyFont="1" applyAlignment="1">
      <alignment vertical="center"/>
    </xf>
    <xf numFmtId="0" fontId="32" fillId="0" borderId="38" xfId="15" applyFont="1" applyBorder="1" applyAlignment="1" applyProtection="1">
      <alignment horizontal="center" vertical="center"/>
      <protection hidden="1"/>
    </xf>
    <xf numFmtId="0" fontId="32" fillId="0" borderId="0" xfId="15" applyFont="1" applyAlignment="1">
      <alignment vertical="center"/>
    </xf>
    <xf numFmtId="0" fontId="32" fillId="0" borderId="35" xfId="15" applyFont="1" applyBorder="1" applyAlignment="1" applyProtection="1">
      <alignment horizontal="center" vertical="center"/>
      <protection hidden="1"/>
    </xf>
    <xf numFmtId="179" fontId="32" fillId="3" borderId="38" xfId="15" applyNumberFormat="1" applyFont="1" applyFill="1" applyBorder="1" applyAlignment="1">
      <alignment vertical="center"/>
    </xf>
    <xf numFmtId="179" fontId="32" fillId="0" borderId="0" xfId="15" applyNumberFormat="1" applyFont="1" applyAlignment="1">
      <alignment vertical="center"/>
    </xf>
    <xf numFmtId="179" fontId="32" fillId="3" borderId="35" xfId="15" applyNumberFormat="1" applyFont="1" applyFill="1" applyBorder="1" applyAlignment="1">
      <alignment vertical="center"/>
    </xf>
    <xf numFmtId="0" fontId="22" fillId="0" borderId="0" xfId="15" applyAlignment="1">
      <alignment vertical="center"/>
    </xf>
    <xf numFmtId="0" fontId="49" fillId="0" borderId="0" xfId="15" applyFont="1" applyAlignment="1">
      <alignment vertical="center"/>
    </xf>
    <xf numFmtId="0" fontId="31" fillId="0" borderId="10" xfId="15" applyFont="1" applyBorder="1" applyAlignment="1">
      <alignment horizontal="distributed" vertical="center"/>
    </xf>
    <xf numFmtId="0" fontId="31" fillId="0" borderId="11" xfId="15" applyFont="1" applyBorder="1" applyAlignment="1">
      <alignment horizontal="distributed" vertical="center"/>
    </xf>
    <xf numFmtId="0" fontId="49" fillId="0" borderId="0" xfId="15" applyFont="1" applyAlignment="1" applyProtection="1">
      <alignment horizontal="right" vertical="center" wrapText="1"/>
      <protection hidden="1"/>
    </xf>
    <xf numFmtId="0" fontId="31" fillId="0" borderId="78" xfId="15" applyFont="1" applyBorder="1" applyAlignment="1" applyProtection="1">
      <alignment horizontal="center" vertical="center" wrapText="1"/>
      <protection hidden="1"/>
    </xf>
    <xf numFmtId="179" fontId="31" fillId="3" borderId="36" xfId="15" applyNumberFormat="1" applyFont="1" applyFill="1" applyBorder="1" applyAlignment="1" applyProtection="1">
      <alignment vertical="center" wrapText="1"/>
      <protection hidden="1"/>
    </xf>
    <xf numFmtId="0" fontId="31" fillId="0" borderId="39" xfId="15" applyFont="1" applyBorder="1" applyAlignment="1" applyProtection="1">
      <alignment horizontal="center" vertical="center" wrapText="1"/>
      <protection hidden="1"/>
    </xf>
    <xf numFmtId="179" fontId="31" fillId="2" borderId="36" xfId="15" applyNumberFormat="1" applyFont="1" applyFill="1" applyBorder="1" applyAlignment="1" applyProtection="1">
      <alignment vertical="center" wrapText="1"/>
      <protection locked="0"/>
    </xf>
    <xf numFmtId="179" fontId="31" fillId="2" borderId="41" xfId="15" applyNumberFormat="1" applyFont="1" applyFill="1" applyBorder="1" applyAlignment="1" applyProtection="1">
      <alignment vertical="center" wrapText="1"/>
      <protection locked="0"/>
    </xf>
    <xf numFmtId="0" fontId="49" fillId="21" borderId="0" xfId="15" applyFont="1" applyFill="1" applyAlignment="1" applyProtection="1">
      <alignment horizontal="right" vertical="center" wrapText="1"/>
      <protection hidden="1"/>
    </xf>
    <xf numFmtId="0" fontId="31" fillId="0" borderId="40" xfId="15" applyFont="1" applyBorder="1" applyAlignment="1" applyProtection="1">
      <alignment horizontal="center" vertical="center" wrapText="1"/>
      <protection hidden="1"/>
    </xf>
    <xf numFmtId="0" fontId="31" fillId="0" borderId="15" xfId="15" applyFont="1" applyBorder="1" applyAlignment="1" applyProtection="1">
      <alignment horizontal="center" vertical="center" wrapText="1"/>
      <protection hidden="1"/>
    </xf>
    <xf numFmtId="0" fontId="31" fillId="0" borderId="7" xfId="15" applyFont="1" applyBorder="1" applyAlignment="1" applyProtection="1">
      <alignment horizontal="center" vertical="center" wrapText="1"/>
      <protection hidden="1"/>
    </xf>
    <xf numFmtId="179" fontId="31" fillId="2" borderId="58" xfId="15" applyNumberFormat="1" applyFont="1" applyFill="1" applyBorder="1" applyAlignment="1" applyProtection="1">
      <alignment vertical="center" wrapText="1"/>
      <protection locked="0"/>
    </xf>
    <xf numFmtId="0" fontId="31" fillId="0" borderId="0" xfId="15" applyFont="1" applyAlignment="1">
      <alignment horizontal="right" vertical="center"/>
    </xf>
    <xf numFmtId="38" fontId="31" fillId="0" borderId="8" xfId="15" applyNumberFormat="1" applyFont="1" applyBorder="1" applyAlignment="1">
      <alignment vertical="center"/>
    </xf>
    <xf numFmtId="38" fontId="31" fillId="0" borderId="9" xfId="15" applyNumberFormat="1" applyFont="1" applyBorder="1" applyAlignment="1">
      <alignment vertical="center"/>
    </xf>
    <xf numFmtId="0" fontId="31" fillId="0" borderId="0" xfId="15" applyFont="1" applyAlignment="1">
      <alignment horizontal="left" vertical="center" indent="1"/>
    </xf>
    <xf numFmtId="0" fontId="22" fillId="0" borderId="0" xfId="15" applyAlignment="1">
      <alignment horizontal="right" vertical="center"/>
    </xf>
    <xf numFmtId="0" fontId="22" fillId="0" borderId="0" xfId="15" applyAlignment="1">
      <alignment horizontal="left" vertical="center"/>
    </xf>
    <xf numFmtId="179" fontId="31" fillId="2" borderId="24" xfId="15" applyNumberFormat="1" applyFont="1" applyFill="1" applyBorder="1" applyAlignment="1" applyProtection="1">
      <alignment vertical="center"/>
      <protection locked="0"/>
    </xf>
    <xf numFmtId="0" fontId="31" fillId="0" borderId="11" xfId="15" applyFont="1" applyBorder="1" applyAlignment="1">
      <alignment vertical="center"/>
    </xf>
    <xf numFmtId="0" fontId="50" fillId="0" borderId="0" xfId="26" applyFont="1" applyAlignment="1">
      <alignment horizontal="center" vertical="center"/>
    </xf>
    <xf numFmtId="179" fontId="31" fillId="2" borderId="36" xfId="15" applyNumberFormat="1" applyFont="1" applyFill="1" applyBorder="1" applyAlignment="1" applyProtection="1">
      <alignment vertical="center"/>
      <protection locked="0"/>
    </xf>
    <xf numFmtId="179" fontId="31" fillId="2" borderId="45" xfId="15" applyNumberFormat="1" applyFont="1" applyFill="1" applyBorder="1" applyAlignment="1" applyProtection="1">
      <alignment vertical="center" wrapText="1"/>
      <protection locked="0"/>
    </xf>
    <xf numFmtId="0" fontId="50" fillId="0" borderId="11" xfId="26" applyFont="1" applyBorder="1" applyAlignment="1">
      <alignment horizontal="center" vertical="center"/>
    </xf>
    <xf numFmtId="0" fontId="50" fillId="0" borderId="11" xfId="36" applyFont="1" applyBorder="1" applyAlignment="1">
      <alignment vertical="top"/>
    </xf>
    <xf numFmtId="0" fontId="50" fillId="0" borderId="11" xfId="36" applyFont="1" applyBorder="1" applyAlignment="1">
      <alignment horizontal="center" vertical="center"/>
    </xf>
    <xf numFmtId="0" fontId="50" fillId="0" borderId="0" xfId="36" applyFont="1" applyAlignment="1">
      <alignment vertical="top"/>
    </xf>
    <xf numFmtId="0" fontId="50" fillId="0" borderId="11" xfId="26" applyFont="1" applyBorder="1" applyAlignment="1">
      <alignment vertical="top"/>
    </xf>
    <xf numFmtId="0" fontId="50" fillId="0" borderId="11" xfId="36" applyFont="1" applyBorder="1" applyAlignment="1">
      <alignment vertical="center"/>
    </xf>
    <xf numFmtId="0" fontId="50" fillId="20" borderId="11" xfId="36" applyFont="1" applyFill="1" applyBorder="1" applyAlignment="1">
      <alignment vertical="center"/>
    </xf>
    <xf numFmtId="179" fontId="31" fillId="2" borderId="25" xfId="15" applyNumberFormat="1" applyFont="1" applyFill="1" applyBorder="1" applyAlignment="1" applyProtection="1">
      <alignment vertical="center"/>
      <protection locked="0"/>
    </xf>
    <xf numFmtId="0" fontId="31" fillId="2" borderId="49" xfId="15" applyFont="1" applyFill="1" applyBorder="1" applyAlignment="1" applyProtection="1">
      <alignment vertical="center" wrapText="1"/>
      <protection locked="0"/>
    </xf>
    <xf numFmtId="38" fontId="31" fillId="0" borderId="15" xfId="15" applyNumberFormat="1" applyFont="1" applyBorder="1" applyAlignment="1">
      <alignment vertical="center"/>
    </xf>
    <xf numFmtId="38" fontId="31" fillId="0" borderId="7" xfId="15" applyNumberFormat="1" applyFont="1" applyBorder="1" applyAlignment="1">
      <alignment vertical="center"/>
    </xf>
    <xf numFmtId="179" fontId="31" fillId="3" borderId="10" xfId="15" applyNumberFormat="1" applyFont="1" applyFill="1" applyBorder="1" applyAlignment="1">
      <alignment vertical="center"/>
    </xf>
    <xf numFmtId="0" fontId="50" fillId="20" borderId="11" xfId="26" applyFont="1" applyFill="1" applyBorder="1" applyAlignment="1">
      <alignment horizontal="center" vertical="center"/>
    </xf>
    <xf numFmtId="0" fontId="50" fillId="20" borderId="11" xfId="36" applyFont="1" applyFill="1" applyBorder="1" applyAlignment="1">
      <alignment horizontal="center" vertical="center"/>
    </xf>
    <xf numFmtId="0" fontId="22" fillId="9" borderId="0" xfId="15" applyFill="1" applyAlignment="1" applyProtection="1">
      <alignment vertical="center"/>
      <protection hidden="1"/>
    </xf>
    <xf numFmtId="0" fontId="22" fillId="0" borderId="1" xfId="15" applyBorder="1" applyAlignment="1" applyProtection="1">
      <alignment vertical="center"/>
      <protection hidden="1"/>
    </xf>
    <xf numFmtId="0" fontId="34" fillId="0" borderId="0" xfId="15" applyFont="1" applyAlignment="1" applyProtection="1">
      <alignment horizontal="center" vertical="center"/>
      <protection hidden="1"/>
    </xf>
    <xf numFmtId="0" fontId="32" fillId="0" borderId="0" xfId="15" applyFont="1" applyAlignment="1">
      <alignment horizontal="center" vertical="center"/>
    </xf>
    <xf numFmtId="0" fontId="97" fillId="0" borderId="0" xfId="15" applyFont="1" applyAlignment="1" applyProtection="1">
      <alignment vertical="center"/>
      <protection hidden="1"/>
    </xf>
    <xf numFmtId="0" fontId="31" fillId="0" borderId="0" xfId="15" applyFont="1" applyAlignment="1">
      <alignment horizontal="distributed" vertical="center"/>
    </xf>
    <xf numFmtId="0" fontId="31" fillId="0" borderId="9" xfId="15" applyFont="1" applyBorder="1" applyAlignment="1">
      <alignment horizontal="left" vertical="center"/>
    </xf>
    <xf numFmtId="179" fontId="31" fillId="3" borderId="11" xfId="15" applyNumberFormat="1" applyFont="1" applyFill="1" applyBorder="1" applyAlignment="1">
      <alignment vertical="center"/>
    </xf>
    <xf numFmtId="179" fontId="31" fillId="2" borderId="24" xfId="15" applyNumberFormat="1" applyFont="1" applyFill="1" applyBorder="1" applyAlignment="1" applyProtection="1">
      <alignment vertical="center" wrapText="1"/>
      <protection locked="0"/>
    </xf>
    <xf numFmtId="179" fontId="31" fillId="2" borderId="25" xfId="15" applyNumberFormat="1" applyFont="1" applyFill="1" applyBorder="1" applyAlignment="1" applyProtection="1">
      <alignment vertical="center" wrapText="1"/>
      <protection locked="0"/>
    </xf>
    <xf numFmtId="0" fontId="31" fillId="0" borderId="3" xfId="15" applyFont="1" applyBorder="1" applyAlignment="1">
      <alignment vertical="center"/>
    </xf>
    <xf numFmtId="0" fontId="31" fillId="15" borderId="0" xfId="15" applyFont="1" applyFill="1" applyAlignment="1" applyProtection="1">
      <alignment vertical="center"/>
      <protection hidden="1"/>
    </xf>
    <xf numFmtId="0" fontId="22" fillId="15" borderId="0" xfId="15" applyFill="1" applyAlignment="1" applyProtection="1">
      <alignment vertical="center"/>
      <protection hidden="1"/>
    </xf>
    <xf numFmtId="0" fontId="97" fillId="0" borderId="3" xfId="15" applyFont="1" applyBorder="1" applyAlignment="1" applyProtection="1">
      <alignment vertical="center"/>
      <protection hidden="1"/>
    </xf>
    <xf numFmtId="0" fontId="31" fillId="0" borderId="7" xfId="15" applyFont="1" applyBorder="1" applyAlignment="1" applyProtection="1">
      <alignment vertical="center"/>
      <protection hidden="1"/>
    </xf>
    <xf numFmtId="179" fontId="31" fillId="2" borderId="6" xfId="15" applyNumberFormat="1" applyFont="1" applyFill="1" applyBorder="1" applyAlignment="1" applyProtection="1">
      <alignment vertical="center"/>
      <protection locked="0"/>
    </xf>
    <xf numFmtId="0" fontId="50" fillId="9" borderId="0" xfId="15" applyFont="1" applyFill="1" applyAlignment="1" applyProtection="1">
      <alignment vertical="center"/>
      <protection hidden="1"/>
    </xf>
    <xf numFmtId="0" fontId="78" fillId="0" borderId="0" xfId="15" applyFont="1" applyAlignment="1" applyProtection="1">
      <alignment vertical="center"/>
      <protection hidden="1"/>
    </xf>
    <xf numFmtId="179" fontId="31" fillId="0" borderId="0" xfId="15" applyNumberFormat="1" applyFont="1" applyAlignment="1">
      <alignment vertical="center"/>
    </xf>
    <xf numFmtId="179" fontId="31" fillId="3" borderId="50" xfId="15" applyNumberFormat="1" applyFont="1" applyFill="1" applyBorder="1" applyAlignment="1">
      <alignment vertical="center"/>
    </xf>
    <xf numFmtId="179" fontId="48" fillId="3" borderId="35" xfId="15" applyNumberFormat="1" applyFont="1" applyFill="1" applyBorder="1" applyAlignment="1">
      <alignment vertical="center"/>
    </xf>
    <xf numFmtId="0" fontId="31" fillId="0" borderId="11" xfId="15" applyFont="1" applyBorder="1" applyAlignment="1" applyProtection="1">
      <alignment horizontal="center" vertical="center"/>
      <protection hidden="1"/>
    </xf>
    <xf numFmtId="0" fontId="31" fillId="0" borderId="1" xfId="15" applyFont="1" applyBorder="1" applyAlignment="1" applyProtection="1">
      <alignment horizontal="center" vertical="center" wrapText="1"/>
      <protection hidden="1"/>
    </xf>
    <xf numFmtId="179" fontId="31" fillId="2" borderId="12" xfId="15" applyNumberFormat="1" applyFont="1" applyFill="1" applyBorder="1" applyAlignment="1" applyProtection="1">
      <alignment vertical="center" wrapText="1"/>
      <protection locked="0"/>
    </xf>
    <xf numFmtId="0" fontId="31" fillId="0" borderId="0" xfId="15" applyFont="1" applyAlignment="1" applyProtection="1">
      <alignment horizontal="left" vertical="center" indent="2"/>
      <protection hidden="1"/>
    </xf>
    <xf numFmtId="0" fontId="31" fillId="0" borderId="2" xfId="15" applyFont="1" applyBorder="1" applyAlignment="1">
      <alignment horizontal="left" vertical="center"/>
    </xf>
    <xf numFmtId="38" fontId="31" fillId="0" borderId="5" xfId="15" applyNumberFormat="1" applyFont="1" applyBorder="1" applyAlignment="1" applyProtection="1">
      <alignment vertical="center" wrapText="1"/>
      <protection hidden="1"/>
    </xf>
    <xf numFmtId="0" fontId="31" fillId="0" borderId="8" xfId="15" applyFont="1" applyBorder="1" applyAlignment="1">
      <alignment horizontal="center" vertical="center"/>
    </xf>
    <xf numFmtId="0" fontId="61" fillId="0" borderId="0" xfId="15" applyFont="1" applyAlignment="1" applyProtection="1">
      <alignment vertical="center"/>
      <protection hidden="1"/>
    </xf>
    <xf numFmtId="0" fontId="31" fillId="2" borderId="45" xfId="15" applyFont="1" applyFill="1" applyBorder="1" applyAlignment="1" applyProtection="1">
      <alignment vertical="center" wrapText="1"/>
      <protection locked="0"/>
    </xf>
    <xf numFmtId="179" fontId="31" fillId="2" borderId="45" xfId="15" applyNumberFormat="1" applyFont="1" applyFill="1" applyBorder="1" applyAlignment="1" applyProtection="1">
      <alignment vertical="center"/>
      <protection locked="0"/>
    </xf>
    <xf numFmtId="0" fontId="61" fillId="0" borderId="0" xfId="15" applyFont="1" applyAlignment="1" applyProtection="1">
      <alignment horizontal="left" vertical="center" indent="2"/>
      <protection hidden="1"/>
    </xf>
    <xf numFmtId="0" fontId="31" fillId="2" borderId="36" xfId="15" applyFont="1" applyFill="1" applyBorder="1" applyAlignment="1" applyProtection="1">
      <alignment vertical="center" wrapText="1"/>
      <protection locked="0"/>
    </xf>
    <xf numFmtId="0" fontId="31" fillId="2" borderId="25" xfId="15" applyFont="1" applyFill="1" applyBorder="1" applyAlignment="1" applyProtection="1">
      <alignment vertical="center" wrapText="1"/>
      <protection locked="0"/>
    </xf>
    <xf numFmtId="179" fontId="31" fillId="2" borderId="41" xfId="15" applyNumberFormat="1" applyFont="1" applyFill="1" applyBorder="1" applyAlignment="1" applyProtection="1">
      <alignment vertical="center"/>
      <protection locked="0"/>
    </xf>
    <xf numFmtId="0" fontId="31" fillId="0" borderId="10" xfId="15" applyFont="1" applyBorder="1" applyAlignment="1" applyProtection="1">
      <alignment horizontal="center" vertical="center" wrapText="1"/>
      <protection hidden="1"/>
    </xf>
    <xf numFmtId="0" fontId="31" fillId="0" borderId="24" xfId="15" applyFont="1" applyBorder="1" applyAlignment="1">
      <alignment horizontal="right" vertical="center"/>
    </xf>
    <xf numFmtId="179" fontId="31" fillId="3" borderId="24" xfId="15" applyNumberFormat="1" applyFont="1" applyFill="1" applyBorder="1" applyAlignment="1" applyProtection="1">
      <alignment vertical="center" wrapText="1"/>
      <protection hidden="1"/>
    </xf>
    <xf numFmtId="0" fontId="31" fillId="0" borderId="9" xfId="15" applyFont="1" applyBorder="1" applyAlignment="1">
      <alignment horizontal="distributed" vertical="center"/>
    </xf>
    <xf numFmtId="0" fontId="31" fillId="0" borderId="0" xfId="15" applyFont="1" applyAlignment="1">
      <alignment vertical="top"/>
    </xf>
    <xf numFmtId="0" fontId="31" fillId="0" borderId="3" xfId="15" applyFont="1" applyBorder="1" applyAlignment="1" applyProtection="1">
      <alignment vertical="center"/>
      <protection hidden="1"/>
    </xf>
    <xf numFmtId="179" fontId="31" fillId="2" borderId="11" xfId="15" applyNumberFormat="1" applyFont="1" applyFill="1" applyBorder="1" applyAlignment="1" applyProtection="1">
      <alignment vertical="center" wrapText="1"/>
      <protection locked="0"/>
    </xf>
    <xf numFmtId="0" fontId="31" fillId="0" borderId="1" xfId="15" applyFont="1" applyBorder="1" applyAlignment="1">
      <alignment horizontal="left" vertical="center"/>
    </xf>
    <xf numFmtId="0" fontId="31" fillId="0" borderId="5" xfId="15" applyFont="1" applyBorder="1" applyAlignment="1">
      <alignment vertical="center"/>
    </xf>
    <xf numFmtId="0" fontId="31" fillId="0" borderId="11" xfId="15" applyFont="1" applyBorder="1" applyAlignment="1">
      <alignment horizontal="right" vertical="center"/>
    </xf>
    <xf numFmtId="179" fontId="31" fillId="3" borderId="11" xfId="15" applyNumberFormat="1" applyFont="1" applyFill="1" applyBorder="1" applyAlignment="1" applyProtection="1">
      <alignment vertical="center" wrapText="1"/>
      <protection hidden="1"/>
    </xf>
    <xf numFmtId="0" fontId="31" fillId="0" borderId="0" xfId="15" applyFont="1" applyAlignment="1">
      <alignment horizontal="left" vertical="center" indent="2"/>
    </xf>
    <xf numFmtId="0" fontId="22" fillId="0" borderId="0" xfId="15" applyAlignment="1">
      <alignment horizontal="left"/>
    </xf>
    <xf numFmtId="0" fontId="22" fillId="0" borderId="8" xfId="15" applyBorder="1" applyAlignment="1">
      <alignment horizontal="left" vertical="center" indent="2"/>
    </xf>
    <xf numFmtId="0" fontId="50" fillId="0" borderId="11" xfId="15" applyFont="1" applyBorder="1" applyAlignment="1">
      <alignment horizontal="distributed" vertical="center"/>
    </xf>
    <xf numFmtId="0" fontId="22" fillId="0" borderId="53" xfId="15" applyBorder="1" applyAlignment="1">
      <alignment horizontal="left" vertical="center" indent="2"/>
    </xf>
    <xf numFmtId="184" fontId="31" fillId="2" borderId="24" xfId="15" applyNumberFormat="1" applyFont="1" applyFill="1" applyBorder="1" applyAlignment="1" applyProtection="1">
      <alignment horizontal="right" vertical="center"/>
      <protection locked="0"/>
    </xf>
    <xf numFmtId="0" fontId="22" fillId="0" borderId="39" xfId="15" applyBorder="1" applyAlignment="1">
      <alignment horizontal="left" vertical="center" indent="2"/>
    </xf>
    <xf numFmtId="184" fontId="31" fillId="2" borderId="36" xfId="15" applyNumberFormat="1" applyFont="1" applyFill="1" applyBorder="1" applyAlignment="1" applyProtection="1">
      <alignment horizontal="right" vertical="center"/>
      <protection locked="0"/>
    </xf>
    <xf numFmtId="0" fontId="22" fillId="0" borderId="54" xfId="15" applyBorder="1" applyAlignment="1">
      <alignment horizontal="left" vertical="center" indent="2"/>
    </xf>
    <xf numFmtId="184" fontId="31" fillId="2" borderId="25" xfId="15" applyNumberFormat="1" applyFont="1" applyFill="1" applyBorder="1" applyAlignment="1" applyProtection="1">
      <alignment horizontal="right" vertical="center"/>
      <protection locked="0"/>
    </xf>
    <xf numFmtId="0" fontId="50" fillId="0" borderId="0" xfId="15" applyFont="1" applyAlignment="1" applyProtection="1">
      <alignment vertical="center"/>
      <protection hidden="1"/>
    </xf>
    <xf numFmtId="179" fontId="22" fillId="0" borderId="0" xfId="15" applyNumberFormat="1" applyAlignment="1">
      <alignment vertical="center"/>
    </xf>
    <xf numFmtId="0" fontId="31" fillId="0" borderId="11" xfId="15" applyFont="1" applyBorder="1" applyAlignment="1">
      <alignment horizontal="center" vertical="center"/>
    </xf>
    <xf numFmtId="0" fontId="84" fillId="0" borderId="0" xfId="15" applyFont="1" applyAlignment="1" applyProtection="1">
      <alignment horizontal="left" vertical="center"/>
      <protection hidden="1"/>
    </xf>
    <xf numFmtId="181" fontId="31" fillId="2" borderId="11" xfId="15" applyNumberFormat="1" applyFont="1" applyFill="1" applyBorder="1" applyAlignment="1" applyProtection="1">
      <alignment horizontal="right" vertical="center"/>
      <protection locked="0"/>
    </xf>
    <xf numFmtId="38" fontId="31" fillId="0" borderId="3" xfId="15" applyNumberFormat="1" applyFont="1" applyBorder="1" applyAlignment="1" applyProtection="1">
      <alignment vertical="center" wrapText="1"/>
      <protection hidden="1"/>
    </xf>
    <xf numFmtId="0" fontId="31" fillId="0" borderId="23" xfId="15" applyFont="1" applyBorder="1" applyAlignment="1">
      <alignment vertical="center"/>
    </xf>
    <xf numFmtId="0" fontId="61" fillId="0" borderId="0" xfId="15" applyFont="1" applyAlignment="1" applyProtection="1">
      <alignment horizontal="left" vertical="center" indent="1"/>
      <protection hidden="1"/>
    </xf>
    <xf numFmtId="181" fontId="31" fillId="2" borderId="6" xfId="15" applyNumberFormat="1" applyFont="1" applyFill="1" applyBorder="1" applyAlignment="1" applyProtection="1">
      <alignment horizontal="right" vertical="center"/>
      <protection locked="0"/>
    </xf>
    <xf numFmtId="181" fontId="31" fillId="2" borderId="36" xfId="15" applyNumberFormat="1" applyFont="1" applyFill="1" applyBorder="1" applyAlignment="1" applyProtection="1">
      <alignment horizontal="right" vertical="center"/>
      <protection locked="0"/>
    </xf>
    <xf numFmtId="181" fontId="31" fillId="2" borderId="25" xfId="15" applyNumberFormat="1" applyFont="1" applyFill="1" applyBorder="1" applyAlignment="1" applyProtection="1">
      <alignment horizontal="right" vertical="center"/>
      <protection locked="0"/>
    </xf>
    <xf numFmtId="179" fontId="31" fillId="3" borderId="11" xfId="15" applyNumberFormat="1" applyFont="1" applyFill="1" applyBorder="1" applyAlignment="1" applyProtection="1">
      <alignment vertical="center"/>
      <protection hidden="1"/>
    </xf>
    <xf numFmtId="0" fontId="31" fillId="0" borderId="0" xfId="15" applyFont="1" applyAlignment="1" applyProtection="1">
      <alignment horizontal="left" vertical="center" indent="1"/>
      <protection hidden="1"/>
    </xf>
    <xf numFmtId="0" fontId="31" fillId="0" borderId="8" xfId="15" applyFont="1" applyBorder="1" applyAlignment="1">
      <alignment horizontal="distributed" vertical="center"/>
    </xf>
    <xf numFmtId="0" fontId="31" fillId="0" borderId="6" xfId="15" applyFont="1" applyBorder="1" applyAlignment="1">
      <alignment horizontal="distributed" vertical="center"/>
    </xf>
    <xf numFmtId="0" fontId="31" fillId="0" borderId="53" xfId="15" applyFont="1" applyBorder="1" applyAlignment="1">
      <alignment horizontal="left" vertical="center"/>
    </xf>
    <xf numFmtId="0" fontId="31" fillId="0" borderId="39" xfId="15" applyFont="1" applyBorder="1" applyAlignment="1">
      <alignment horizontal="left" vertical="center"/>
    </xf>
    <xf numFmtId="0" fontId="31" fillId="0" borderId="54" xfId="15" applyFont="1" applyBorder="1" applyAlignment="1">
      <alignment horizontal="left" vertical="center"/>
    </xf>
    <xf numFmtId="38" fontId="31" fillId="0" borderId="4" xfId="15" applyNumberFormat="1" applyFont="1" applyBorder="1" applyAlignment="1" applyProtection="1">
      <alignment vertical="center" wrapText="1"/>
      <protection hidden="1"/>
    </xf>
    <xf numFmtId="0" fontId="61" fillId="0" borderId="0" xfId="15" applyFont="1" applyAlignment="1">
      <alignment vertical="center"/>
    </xf>
    <xf numFmtId="0" fontId="61" fillId="0" borderId="0" xfId="15" applyFont="1" applyAlignment="1" applyProtection="1">
      <alignment horizontal="left" vertical="center"/>
      <protection hidden="1"/>
    </xf>
    <xf numFmtId="0" fontId="31" fillId="0" borderId="1" xfId="15" applyFont="1" applyBorder="1" applyAlignment="1">
      <alignment horizontal="left" vertical="center" indent="2"/>
    </xf>
    <xf numFmtId="0" fontId="31" fillId="0" borderId="55" xfId="15" applyFont="1" applyBorder="1" applyAlignment="1">
      <alignment vertical="center"/>
    </xf>
    <xf numFmtId="181" fontId="31" fillId="2" borderId="47" xfId="15" applyNumberFormat="1" applyFont="1" applyFill="1" applyBorder="1" applyAlignment="1" applyProtection="1">
      <alignment vertical="center" wrapText="1"/>
      <protection locked="0"/>
    </xf>
    <xf numFmtId="0" fontId="31" fillId="0" borderId="15" xfId="15" applyFont="1" applyBorder="1" applyAlignment="1">
      <alignment horizontal="left" vertical="center" indent="2"/>
    </xf>
    <xf numFmtId="0" fontId="31" fillId="0" borderId="56" xfId="15" applyFont="1" applyBorder="1" applyAlignment="1">
      <alignment vertical="center"/>
    </xf>
    <xf numFmtId="0" fontId="32" fillId="0" borderId="3" xfId="15" applyFont="1" applyBorder="1" applyAlignment="1">
      <alignment vertical="center"/>
    </xf>
    <xf numFmtId="0" fontId="22" fillId="0" borderId="3" xfId="15" applyBorder="1" applyAlignment="1">
      <alignment vertical="center" wrapText="1"/>
    </xf>
    <xf numFmtId="0" fontId="31" fillId="0" borderId="4" xfId="15" applyFont="1" applyBorder="1" applyAlignment="1" applyProtection="1">
      <alignment vertical="center"/>
      <protection hidden="1"/>
    </xf>
    <xf numFmtId="0" fontId="31" fillId="0" borderId="11" xfId="15" applyFont="1" applyBorder="1" applyAlignment="1">
      <alignment horizontal="center" vertical="center" wrapText="1"/>
    </xf>
    <xf numFmtId="0" fontId="87" fillId="0" borderId="0" xfId="15" applyFont="1" applyAlignment="1" applyProtection="1">
      <alignment horizontal="left" vertical="center"/>
      <protection hidden="1"/>
    </xf>
    <xf numFmtId="0" fontId="61" fillId="0" borderId="12" xfId="15" applyFont="1" applyBorder="1" applyAlignment="1" applyProtection="1">
      <alignment horizontal="left" vertical="center" indent="1"/>
      <protection hidden="1"/>
    </xf>
    <xf numFmtId="0" fontId="31" fillId="0" borderId="4" xfId="15" applyFont="1" applyBorder="1" applyAlignment="1" applyProtection="1">
      <alignment horizontal="center" vertical="center" wrapText="1"/>
      <protection hidden="1"/>
    </xf>
    <xf numFmtId="0" fontId="32" fillId="0" borderId="8" xfId="15" applyFont="1" applyBorder="1" applyAlignment="1">
      <alignment horizontal="center" vertical="center"/>
    </xf>
    <xf numFmtId="0" fontId="112" fillId="0" borderId="0" xfId="34" applyFont="1">
      <alignment vertical="center"/>
    </xf>
    <xf numFmtId="0" fontId="31" fillId="0" borderId="0" xfId="34" applyFont="1">
      <alignment vertical="center"/>
    </xf>
    <xf numFmtId="0" fontId="31" fillId="0" borderId="11" xfId="34" applyFont="1" applyBorder="1">
      <alignment vertical="center"/>
    </xf>
    <xf numFmtId="0" fontId="31" fillId="0" borderId="1" xfId="34" applyFont="1" applyBorder="1">
      <alignment vertical="center"/>
    </xf>
    <xf numFmtId="0" fontId="22" fillId="0" borderId="0" xfId="34" applyAlignment="1">
      <alignment wrapText="1"/>
    </xf>
    <xf numFmtId="0" fontId="51" fillId="0" borderId="0" xfId="34" applyFont="1">
      <alignment vertical="center"/>
    </xf>
    <xf numFmtId="0" fontId="32" fillId="0" borderId="0" xfId="34" applyFont="1" applyAlignment="1" applyProtection="1">
      <alignment horizontal="center" vertical="center"/>
      <protection hidden="1"/>
    </xf>
    <xf numFmtId="179" fontId="32" fillId="3" borderId="35" xfId="34" applyNumberFormat="1" applyFont="1" applyFill="1" applyBorder="1">
      <alignment vertical="center"/>
    </xf>
    <xf numFmtId="179" fontId="32" fillId="0" borderId="0" xfId="34" applyNumberFormat="1" applyFont="1">
      <alignment vertical="center"/>
    </xf>
    <xf numFmtId="0" fontId="32" fillId="0" borderId="0" xfId="34" applyFont="1">
      <alignment vertical="center"/>
    </xf>
    <xf numFmtId="0" fontId="22" fillId="0" borderId="0" xfId="34">
      <alignment vertical="center"/>
    </xf>
    <xf numFmtId="0" fontId="31" fillId="0" borderId="11" xfId="34" applyFont="1" applyBorder="1" applyAlignment="1">
      <alignment horizontal="left" vertical="center"/>
    </xf>
    <xf numFmtId="179" fontId="31" fillId="3" borderId="11" xfId="34" applyNumberFormat="1" applyFont="1" applyFill="1" applyBorder="1">
      <alignment vertical="center"/>
    </xf>
    <xf numFmtId="179" fontId="31" fillId="0" borderId="0" xfId="34" applyNumberFormat="1" applyFont="1">
      <alignment vertical="center"/>
    </xf>
    <xf numFmtId="0" fontId="31" fillId="0" borderId="11" xfId="34" applyFont="1" applyBorder="1" applyAlignment="1" applyProtection="1">
      <alignment horizontal="center" vertical="center" wrapText="1"/>
      <protection hidden="1"/>
    </xf>
    <xf numFmtId="0" fontId="31" fillId="0" borderId="0" xfId="34" applyFont="1" applyAlignment="1">
      <alignment horizontal="center" vertical="center" wrapText="1"/>
    </xf>
    <xf numFmtId="0" fontId="31" fillId="0" borderId="36" xfId="34" applyFont="1" applyBorder="1" applyAlignment="1">
      <alignment vertical="center" wrapText="1"/>
    </xf>
    <xf numFmtId="179" fontId="31" fillId="2" borderId="36" xfId="34" applyNumberFormat="1" applyFont="1" applyFill="1" applyBorder="1" applyProtection="1">
      <alignment vertical="center"/>
      <protection locked="0"/>
    </xf>
    <xf numFmtId="179" fontId="31" fillId="2" borderId="6" xfId="34" applyNumberFormat="1" applyFont="1" applyFill="1" applyBorder="1" applyProtection="1">
      <alignment vertical="center"/>
      <protection locked="0"/>
    </xf>
    <xf numFmtId="181" fontId="31" fillId="2" borderId="6" xfId="34" applyNumberFormat="1" applyFont="1" applyFill="1" applyBorder="1" applyProtection="1">
      <alignment vertical="center"/>
      <protection locked="0"/>
    </xf>
    <xf numFmtId="181" fontId="31" fillId="2" borderId="36" xfId="34" applyNumberFormat="1" applyFont="1" applyFill="1" applyBorder="1" applyProtection="1">
      <alignment vertical="center"/>
      <protection locked="0"/>
    </xf>
    <xf numFmtId="0" fontId="31" fillId="0" borderId="41" xfId="34" applyFont="1" applyBorder="1" applyAlignment="1">
      <alignment vertical="center" wrapText="1"/>
    </xf>
    <xf numFmtId="179" fontId="31" fillId="2" borderId="41" xfId="34" applyNumberFormat="1" applyFont="1" applyFill="1" applyBorder="1" applyProtection="1">
      <alignment vertical="center"/>
      <protection locked="0"/>
    </xf>
    <xf numFmtId="181" fontId="31" fillId="2" borderId="41" xfId="34" applyNumberFormat="1" applyFont="1" applyFill="1" applyBorder="1" applyProtection="1">
      <alignment vertical="center"/>
      <protection locked="0"/>
    </xf>
    <xf numFmtId="0" fontId="31" fillId="0" borderId="25" xfId="34" applyFont="1" applyBorder="1" applyAlignment="1">
      <alignment vertical="center" wrapText="1"/>
    </xf>
    <xf numFmtId="179" fontId="31" fillId="2" borderId="25" xfId="34" applyNumberFormat="1" applyFont="1" applyFill="1" applyBorder="1" applyProtection="1">
      <alignment vertical="center"/>
      <protection locked="0"/>
    </xf>
    <xf numFmtId="181" fontId="31" fillId="2" borderId="25" xfId="34" applyNumberFormat="1" applyFont="1" applyFill="1" applyBorder="1" applyProtection="1">
      <alignment vertical="center"/>
      <protection locked="0"/>
    </xf>
    <xf numFmtId="0" fontId="31" fillId="0" borderId="9" xfId="15" applyFont="1" applyBorder="1" applyAlignment="1">
      <alignment horizontal="right" vertical="center"/>
    </xf>
    <xf numFmtId="179" fontId="31" fillId="14" borderId="41" xfId="34" applyNumberFormat="1" applyFont="1" applyFill="1" applyBorder="1" applyProtection="1">
      <alignment vertical="center"/>
      <protection locked="0"/>
    </xf>
    <xf numFmtId="181" fontId="31" fillId="14" borderId="41" xfId="34" applyNumberFormat="1" applyFont="1" applyFill="1" applyBorder="1" applyProtection="1">
      <alignment vertical="center"/>
      <protection locked="0"/>
    </xf>
    <xf numFmtId="0" fontId="22" fillId="0" borderId="0" xfId="35">
      <alignment vertical="center"/>
    </xf>
    <xf numFmtId="0" fontId="22" fillId="0" borderId="11" xfId="35" applyBorder="1">
      <alignment vertical="center"/>
    </xf>
    <xf numFmtId="0" fontId="31" fillId="0" borderId="0" xfId="35" applyFont="1">
      <alignment vertical="center"/>
    </xf>
    <xf numFmtId="0" fontId="31" fillId="0" borderId="11" xfId="35" applyFont="1" applyBorder="1">
      <alignment vertical="center"/>
    </xf>
    <xf numFmtId="179" fontId="31" fillId="2" borderId="10" xfId="34" applyNumberFormat="1" applyFont="1" applyFill="1" applyBorder="1" applyProtection="1">
      <alignment vertical="center"/>
      <protection locked="0"/>
    </xf>
    <xf numFmtId="181" fontId="31" fillId="2" borderId="10" xfId="34" applyNumberFormat="1" applyFont="1" applyFill="1" applyBorder="1" applyProtection="1">
      <alignment vertical="center"/>
      <protection locked="0"/>
    </xf>
    <xf numFmtId="0" fontId="4" fillId="9" borderId="0" xfId="0" applyFont="1" applyFill="1" applyProtection="1"/>
    <xf numFmtId="49" fontId="31" fillId="0" borderId="7" xfId="0" applyNumberFormat="1" applyFont="1" applyBorder="1" applyAlignment="1" applyProtection="1">
      <alignment vertical="center"/>
      <protection hidden="1"/>
    </xf>
    <xf numFmtId="38" fontId="31" fillId="2" borderId="139" xfId="2" applyFont="1" applyFill="1" applyBorder="1" applyAlignment="1" applyProtection="1">
      <alignment vertical="center"/>
      <protection locked="0"/>
    </xf>
    <xf numFmtId="38" fontId="31" fillId="2" borderId="81" xfId="2" applyFont="1" applyFill="1" applyBorder="1" applyAlignment="1" applyProtection="1">
      <alignment vertical="center"/>
      <protection locked="0"/>
    </xf>
    <xf numFmtId="0" fontId="111" fillId="0" borderId="11" xfId="0" applyFont="1" applyBorder="1" applyAlignment="1" applyProtection="1">
      <alignment horizontal="center" vertical="center"/>
    </xf>
    <xf numFmtId="49" fontId="31" fillId="0" borderId="1" xfId="0" applyNumberFormat="1" applyFont="1" applyFill="1" applyBorder="1" applyAlignment="1" applyProtection="1">
      <alignment vertical="center"/>
    </xf>
    <xf numFmtId="0" fontId="31" fillId="0" borderId="1" xfId="0" applyFont="1" applyFill="1" applyBorder="1" applyAlignment="1" applyProtection="1">
      <alignment vertical="center"/>
    </xf>
    <xf numFmtId="0" fontId="31" fillId="0" borderId="55" xfId="0" applyFont="1" applyFill="1" applyBorder="1" applyAlignment="1" applyProtection="1">
      <alignment horizontal="right" vertical="center" wrapText="1"/>
      <protection hidden="1"/>
    </xf>
    <xf numFmtId="0" fontId="50" fillId="0" borderId="40" xfId="0" applyFont="1" applyFill="1" applyBorder="1" applyAlignment="1" applyProtection="1">
      <alignment vertical="center" wrapText="1"/>
      <protection hidden="1"/>
    </xf>
    <xf numFmtId="0" fontId="31" fillId="0" borderId="40" xfId="0" applyFont="1" applyFill="1" applyBorder="1" applyAlignment="1" applyProtection="1">
      <alignment horizontal="right" vertical="center" wrapText="1"/>
      <protection hidden="1"/>
    </xf>
    <xf numFmtId="0" fontId="31" fillId="0" borderId="1" xfId="0" applyFont="1" applyFill="1" applyBorder="1" applyAlignment="1" applyProtection="1">
      <alignment horizontal="center" vertical="center"/>
    </xf>
    <xf numFmtId="0" fontId="31" fillId="0" borderId="80" xfId="0" applyFont="1" applyFill="1" applyBorder="1" applyAlignment="1" applyProtection="1">
      <alignment horizontal="center" vertical="center"/>
    </xf>
    <xf numFmtId="49" fontId="31" fillId="0" borderId="129" xfId="0" applyNumberFormat="1" applyFont="1" applyBorder="1" applyAlignment="1" applyProtection="1">
      <alignment vertical="center"/>
      <protection hidden="1"/>
    </xf>
    <xf numFmtId="38" fontId="31" fillId="2" borderId="309" xfId="2" applyFont="1" applyFill="1" applyBorder="1" applyAlignment="1" applyProtection="1">
      <alignment vertical="center"/>
      <protection locked="0"/>
    </xf>
    <xf numFmtId="38" fontId="22" fillId="0" borderId="9" xfId="0" applyNumberFormat="1" applyFont="1" applyFill="1" applyBorder="1" applyAlignment="1" applyProtection="1">
      <alignment vertical="center"/>
      <protection hidden="1"/>
    </xf>
    <xf numFmtId="0" fontId="22" fillId="25" borderId="0" xfId="15" applyFill="1"/>
    <xf numFmtId="0" fontId="22" fillId="25" borderId="11" xfId="15" applyFill="1" applyBorder="1"/>
    <xf numFmtId="0" fontId="93" fillId="8" borderId="0" xfId="13" applyFont="1" applyFill="1" applyAlignment="1" applyProtection="1">
      <alignment horizontal="left" vertical="center"/>
      <protection hidden="1"/>
    </xf>
    <xf numFmtId="0" fontId="18" fillId="4" borderId="0" xfId="13" applyFont="1" applyFill="1" applyAlignment="1" applyProtection="1">
      <alignment horizontal="left" vertical="center"/>
      <protection hidden="1"/>
    </xf>
    <xf numFmtId="0" fontId="18" fillId="4" borderId="0" xfId="13" applyFont="1" applyFill="1" applyAlignment="1">
      <alignment horizontal="left" vertical="center"/>
    </xf>
    <xf numFmtId="0" fontId="22" fillId="0" borderId="0" xfId="0" applyFont="1" applyAlignment="1">
      <alignment horizontal="left"/>
    </xf>
    <xf numFmtId="0" fontId="113" fillId="0" borderId="0" xfId="0" applyFont="1" applyAlignment="1">
      <alignment horizontal="left" vertical="top"/>
    </xf>
    <xf numFmtId="0" fontId="113" fillId="0" borderId="0" xfId="0" applyFont="1" applyAlignment="1">
      <alignment horizontal="left"/>
    </xf>
    <xf numFmtId="0" fontId="0" fillId="0" borderId="0" xfId="0" applyAlignment="1">
      <alignment horizontal="left"/>
    </xf>
    <xf numFmtId="0" fontId="26" fillId="2" borderId="319" xfId="6" applyFont="1" applyFill="1" applyBorder="1" applyAlignment="1" applyProtection="1">
      <alignment horizontal="left" vertical="center" wrapText="1"/>
      <protection locked="0"/>
    </xf>
    <xf numFmtId="0" fontId="26" fillId="2" borderId="320" xfId="6" applyFont="1" applyFill="1" applyBorder="1" applyAlignment="1" applyProtection="1">
      <alignment horizontal="left" vertical="center" wrapText="1"/>
      <protection locked="0"/>
    </xf>
    <xf numFmtId="0" fontId="26" fillId="2" borderId="321" xfId="6" applyFont="1" applyFill="1" applyBorder="1" applyAlignment="1" applyProtection="1">
      <alignment horizontal="left" vertical="center" wrapText="1"/>
      <protection locked="0"/>
    </xf>
    <xf numFmtId="0" fontId="26" fillId="2" borderId="322" xfId="6" applyFont="1" applyFill="1" applyBorder="1" applyAlignment="1" applyProtection="1">
      <alignment horizontal="left" vertical="center" wrapText="1"/>
      <protection locked="0"/>
    </xf>
    <xf numFmtId="199" fontId="8" fillId="2" borderId="53" xfId="0" applyNumberFormat="1" applyFont="1" applyFill="1" applyBorder="1" applyAlignment="1" applyProtection="1">
      <alignment horizontal="center" vertical="center" shrinkToFit="1"/>
      <protection locked="0"/>
    </xf>
    <xf numFmtId="0" fontId="50" fillId="0" borderId="0" xfId="26" applyFont="1"/>
    <xf numFmtId="0" fontId="50" fillId="0" borderId="0" xfId="26" applyFont="1" applyAlignment="1">
      <alignment vertical="center"/>
    </xf>
    <xf numFmtId="0" fontId="50" fillId="11" borderId="0" xfId="26" applyFont="1" applyFill="1" applyAlignment="1">
      <alignment vertical="center"/>
    </xf>
    <xf numFmtId="0" fontId="50" fillId="0" borderId="0" xfId="28" applyFont="1" applyAlignment="1">
      <alignment vertical="center"/>
    </xf>
    <xf numFmtId="0" fontId="44" fillId="0" borderId="0" xfId="28" applyFont="1" applyAlignment="1">
      <alignment vertical="center" wrapText="1"/>
    </xf>
    <xf numFmtId="0" fontId="22" fillId="0" borderId="0" xfId="28" applyAlignment="1">
      <alignment vertical="center"/>
    </xf>
    <xf numFmtId="0" fontId="22" fillId="0" borderId="0" xfId="28" applyAlignment="1">
      <alignment vertical="center" wrapText="1"/>
    </xf>
    <xf numFmtId="0" fontId="50" fillId="0" borderId="0" xfId="28" applyFont="1" applyAlignment="1">
      <alignment vertical="center" wrapText="1"/>
    </xf>
    <xf numFmtId="0" fontId="31" fillId="0" borderId="11" xfId="15" applyFont="1" applyBorder="1" applyAlignment="1" applyProtection="1">
      <alignment vertical="center"/>
      <protection hidden="1"/>
    </xf>
    <xf numFmtId="0" fontId="31" fillId="0" borderId="8" xfId="15" applyFont="1" applyBorder="1" applyAlignment="1">
      <alignment vertical="center"/>
    </xf>
    <xf numFmtId="0" fontId="22" fillId="0" borderId="11" xfId="15" applyBorder="1" applyAlignment="1">
      <alignment vertical="center"/>
    </xf>
    <xf numFmtId="0" fontId="50" fillId="0" borderId="0" xfId="28" applyFont="1" applyAlignment="1">
      <alignment horizontal="center" vertical="center"/>
    </xf>
    <xf numFmtId="0" fontId="31" fillId="0" borderId="6" xfId="15" applyFont="1" applyBorder="1" applyAlignment="1">
      <alignment vertical="center"/>
    </xf>
    <xf numFmtId="0" fontId="31" fillId="0" borderId="6" xfId="15" applyFont="1" applyBorder="1" applyAlignment="1" applyProtection="1">
      <alignment vertical="center"/>
      <protection hidden="1"/>
    </xf>
    <xf numFmtId="0" fontId="31" fillId="0" borderId="2" xfId="15" applyFont="1" applyBorder="1" applyAlignment="1" applyProtection="1">
      <alignment vertical="center"/>
      <protection hidden="1"/>
    </xf>
    <xf numFmtId="0" fontId="31" fillId="0" borderId="8" xfId="15" applyFont="1" applyBorder="1" applyAlignment="1" applyProtection="1">
      <alignment vertical="center"/>
      <protection hidden="1"/>
    </xf>
    <xf numFmtId="0" fontId="50" fillId="0" borderId="8" xfId="26" applyFont="1" applyBorder="1" applyAlignment="1">
      <alignment vertical="center"/>
    </xf>
    <xf numFmtId="0" fontId="31" fillId="2" borderId="323" xfId="0" applyFont="1" applyFill="1" applyBorder="1" applyAlignment="1" applyProtection="1">
      <alignment vertical="center"/>
      <protection locked="0"/>
    </xf>
    <xf numFmtId="0" fontId="31" fillId="2" borderId="47" xfId="0" applyFont="1" applyFill="1" applyBorder="1" applyAlignment="1" applyProtection="1">
      <alignment vertical="center"/>
      <protection locked="0"/>
    </xf>
    <xf numFmtId="0" fontId="31" fillId="2" borderId="88" xfId="0" applyFont="1" applyFill="1" applyBorder="1" applyAlignment="1" applyProtection="1">
      <alignment vertical="center"/>
      <protection locked="0"/>
    </xf>
    <xf numFmtId="0" fontId="31" fillId="0" borderId="44" xfId="0" applyFont="1" applyBorder="1" applyAlignment="1">
      <alignment vertical="center" shrinkToFit="1"/>
    </xf>
    <xf numFmtId="179" fontId="31" fillId="2" borderId="24" xfId="0" applyNumberFormat="1" applyFont="1" applyFill="1" applyBorder="1" applyAlignment="1" applyProtection="1">
      <alignment vertical="center"/>
      <protection locked="0"/>
    </xf>
    <xf numFmtId="0" fontId="31" fillId="2" borderId="47" xfId="0" applyFont="1" applyFill="1" applyBorder="1" applyAlignment="1" applyProtection="1">
      <alignment vertical="center" wrapText="1"/>
      <protection locked="0"/>
    </xf>
    <xf numFmtId="179" fontId="31" fillId="2" borderId="36" xfId="0" applyNumberFormat="1" applyFont="1" applyFill="1" applyBorder="1" applyAlignment="1" applyProtection="1">
      <alignment vertical="center"/>
      <protection locked="0"/>
    </xf>
    <xf numFmtId="0" fontId="31" fillId="2" borderId="49" xfId="0" applyFont="1" applyFill="1" applyBorder="1" applyAlignment="1" applyProtection="1">
      <alignment vertical="center" wrapText="1"/>
      <protection locked="0"/>
    </xf>
    <xf numFmtId="179" fontId="31" fillId="2" borderId="25" xfId="0" applyNumberFormat="1" applyFont="1" applyFill="1" applyBorder="1" applyAlignment="1" applyProtection="1">
      <alignment vertical="center"/>
      <protection locked="0"/>
    </xf>
    <xf numFmtId="0" fontId="31" fillId="0" borderId="1" xfId="0" applyFont="1" applyBorder="1" applyAlignment="1" applyProtection="1">
      <alignment horizontal="center" vertical="center"/>
    </xf>
    <xf numFmtId="0" fontId="31" fillId="0" borderId="40" xfId="0" applyFont="1" applyBorder="1" applyAlignment="1" applyProtection="1">
      <alignment vertical="center"/>
    </xf>
    <xf numFmtId="49" fontId="31" fillId="0" borderId="82" xfId="0" applyNumberFormat="1" applyFont="1" applyBorder="1" applyAlignment="1" applyProtection="1">
      <alignment vertical="center"/>
      <protection hidden="1"/>
    </xf>
    <xf numFmtId="0" fontId="18" fillId="0" borderId="0" xfId="0" applyFont="1" applyBorder="1" applyAlignment="1" applyProtection="1">
      <alignment vertical="top" wrapText="1"/>
    </xf>
    <xf numFmtId="49" fontId="31" fillId="0" borderId="40" xfId="0" applyNumberFormat="1" applyFont="1" applyBorder="1" applyAlignment="1" applyProtection="1">
      <alignment vertical="center"/>
      <protection hidden="1"/>
    </xf>
    <xf numFmtId="0" fontId="31" fillId="0" borderId="54" xfId="0" applyFont="1" applyBorder="1" applyAlignment="1" applyProtection="1">
      <alignment horizontal="center" vertical="center"/>
    </xf>
    <xf numFmtId="0" fontId="31" fillId="2" borderId="49" xfId="0" applyFont="1" applyFill="1" applyBorder="1" applyAlignment="1" applyProtection="1">
      <alignment vertical="center"/>
      <protection locked="0"/>
    </xf>
    <xf numFmtId="0" fontId="49" fillId="0" borderId="0" xfId="0" applyFont="1" applyAlignment="1" applyProtection="1">
      <alignment horizontal="right" vertical="center" wrapText="1"/>
      <protection hidden="1"/>
    </xf>
    <xf numFmtId="0" fontId="31" fillId="23" borderId="0" xfId="0" applyFont="1" applyFill="1" applyAlignment="1" applyProtection="1">
      <alignment vertical="center"/>
      <protection hidden="1"/>
    </xf>
    <xf numFmtId="0" fontId="31" fillId="23" borderId="0" xfId="0" applyFont="1" applyFill="1" applyAlignment="1" applyProtection="1">
      <alignment horizontal="center" vertical="center"/>
      <protection hidden="1"/>
    </xf>
    <xf numFmtId="0" fontId="22" fillId="0" borderId="0" xfId="0" applyFont="1" applyAlignment="1" applyProtection="1">
      <alignment vertical="center"/>
      <protection hidden="1"/>
    </xf>
    <xf numFmtId="179" fontId="31" fillId="14" borderId="25" xfId="34" applyNumberFormat="1" applyFont="1" applyFill="1" applyBorder="1" applyProtection="1">
      <alignment vertical="center"/>
      <protection locked="0" hidden="1"/>
    </xf>
    <xf numFmtId="181" fontId="31" fillId="14" borderId="25" xfId="34" applyNumberFormat="1" applyFont="1" applyFill="1" applyBorder="1" applyProtection="1">
      <alignment vertical="center"/>
      <protection locked="0" hidden="1"/>
    </xf>
    <xf numFmtId="49" fontId="31" fillId="0" borderId="326" xfId="0" applyNumberFormat="1" applyFont="1" applyBorder="1" applyAlignment="1" applyProtection="1">
      <alignment vertical="center"/>
      <protection hidden="1"/>
    </xf>
    <xf numFmtId="49" fontId="31" fillId="0" borderId="55" xfId="0" applyNumberFormat="1" applyFont="1" applyBorder="1" applyAlignment="1" applyProtection="1">
      <alignment vertical="center"/>
      <protection hidden="1"/>
    </xf>
    <xf numFmtId="49" fontId="31" fillId="0" borderId="327" xfId="0" applyNumberFormat="1" applyFont="1" applyBorder="1" applyAlignment="1" applyProtection="1">
      <alignment vertical="center"/>
      <protection hidden="1"/>
    </xf>
    <xf numFmtId="49" fontId="31" fillId="0" borderId="0" xfId="0" applyNumberFormat="1" applyFont="1" applyAlignment="1" applyProtection="1">
      <alignment vertical="center"/>
      <protection hidden="1"/>
    </xf>
    <xf numFmtId="38" fontId="31" fillId="2" borderId="253" xfId="2" applyFont="1" applyFill="1" applyBorder="1" applyAlignment="1" applyProtection="1">
      <alignment vertical="center"/>
      <protection locked="0"/>
    </xf>
    <xf numFmtId="49" fontId="31" fillId="0" borderId="3" xfId="0" applyNumberFormat="1" applyFont="1" applyBorder="1" applyAlignment="1" applyProtection="1">
      <alignment vertical="center"/>
      <protection hidden="1"/>
    </xf>
    <xf numFmtId="49" fontId="31" fillId="0" borderId="39" xfId="0" applyNumberFormat="1" applyFont="1" applyBorder="1" applyAlignment="1" applyProtection="1">
      <alignment vertical="center"/>
      <protection hidden="1"/>
    </xf>
    <xf numFmtId="38" fontId="31" fillId="2" borderId="328" xfId="2" applyFont="1" applyFill="1" applyBorder="1" applyAlignment="1" applyProtection="1">
      <alignment vertical="center"/>
      <protection locked="0"/>
    </xf>
    <xf numFmtId="38" fontId="31" fillId="2" borderId="149" xfId="2" applyFont="1" applyFill="1" applyBorder="1" applyAlignment="1" applyProtection="1">
      <alignment vertical="center"/>
      <protection locked="0"/>
    </xf>
    <xf numFmtId="0" fontId="31" fillId="2" borderId="45" xfId="15" applyNumberFormat="1" applyFont="1" applyFill="1" applyBorder="1" applyAlignment="1" applyProtection="1">
      <alignment vertical="center" wrapText="1"/>
      <protection locked="0"/>
    </xf>
    <xf numFmtId="0" fontId="31" fillId="2" borderId="45" xfId="15" applyNumberFormat="1" applyFont="1" applyFill="1" applyBorder="1" applyAlignment="1" applyProtection="1">
      <alignment vertical="center"/>
      <protection locked="0"/>
    </xf>
    <xf numFmtId="0" fontId="31" fillId="2" borderId="6" xfId="15" applyNumberFormat="1" applyFont="1" applyFill="1" applyBorder="1" applyAlignment="1" applyProtection="1">
      <alignment horizontal="right" vertical="center"/>
      <protection locked="0"/>
    </xf>
    <xf numFmtId="0" fontId="31" fillId="2" borderId="36" xfId="15" applyNumberFormat="1" applyFont="1" applyFill="1" applyBorder="1" applyAlignment="1" applyProtection="1">
      <alignment vertical="center" wrapText="1"/>
      <protection locked="0"/>
    </xf>
    <xf numFmtId="0" fontId="31" fillId="2" borderId="36" xfId="15" applyNumberFormat="1" applyFont="1" applyFill="1" applyBorder="1" applyAlignment="1" applyProtection="1">
      <alignment vertical="center"/>
      <protection locked="0"/>
    </xf>
    <xf numFmtId="0" fontId="31" fillId="2" borderId="36" xfId="15" applyNumberFormat="1" applyFont="1" applyFill="1" applyBorder="1" applyAlignment="1" applyProtection="1">
      <alignment horizontal="right" vertical="center"/>
      <protection locked="0"/>
    </xf>
    <xf numFmtId="0" fontId="31" fillId="2" borderId="25" xfId="15" applyNumberFormat="1" applyFont="1" applyFill="1" applyBorder="1" applyAlignment="1" applyProtection="1">
      <alignment horizontal="right" vertical="center"/>
      <protection locked="0"/>
    </xf>
    <xf numFmtId="0" fontId="18" fillId="0" borderId="0" xfId="13" applyFont="1" applyAlignment="1">
      <alignment horizontal="left" vertical="center"/>
    </xf>
    <xf numFmtId="0" fontId="106" fillId="0" borderId="0" xfId="13" applyFont="1">
      <alignment vertical="center"/>
    </xf>
    <xf numFmtId="0" fontId="22" fillId="0" borderId="0" xfId="15" applyFill="1" applyAlignment="1" applyProtection="1">
      <alignment vertical="center"/>
      <protection hidden="1"/>
    </xf>
    <xf numFmtId="0" fontId="31" fillId="0" borderId="0" xfId="15" applyFont="1" applyFill="1" applyAlignment="1" applyProtection="1">
      <alignment vertical="center"/>
      <protection hidden="1"/>
    </xf>
    <xf numFmtId="0" fontId="31" fillId="0" borderId="0" xfId="34" applyFont="1" applyFill="1">
      <alignment vertical="center"/>
    </xf>
    <xf numFmtId="0" fontId="51" fillId="0" borderId="0" xfId="34" applyFont="1" applyFill="1">
      <alignment vertical="center"/>
    </xf>
    <xf numFmtId="0" fontId="22" fillId="0" borderId="0" xfId="34" applyFill="1">
      <alignment vertical="center"/>
    </xf>
    <xf numFmtId="0" fontId="33" fillId="0" borderId="39" xfId="0" applyFont="1" applyBorder="1" applyAlignment="1">
      <alignment vertical="center"/>
    </xf>
    <xf numFmtId="0" fontId="33" fillId="0" borderId="59" xfId="0" applyFont="1" applyBorder="1" applyAlignment="1">
      <alignment vertical="center"/>
    </xf>
    <xf numFmtId="0" fontId="5" fillId="0" borderId="15" xfId="0" applyFont="1" applyBorder="1" applyProtection="1"/>
    <xf numFmtId="0" fontId="7" fillId="0" borderId="16" xfId="0" applyFont="1" applyBorder="1" applyAlignment="1" applyProtection="1">
      <alignment horizontal="distributed"/>
    </xf>
    <xf numFmtId="0" fontId="31" fillId="0" borderId="0" xfId="0" applyFont="1" applyAlignment="1" applyProtection="1">
      <alignment vertical="center"/>
      <protection hidden="1"/>
    </xf>
    <xf numFmtId="0" fontId="31" fillId="0" borderId="1" xfId="0" applyFont="1" applyBorder="1" applyAlignment="1" applyProtection="1">
      <alignment horizontal="center" vertical="center" wrapText="1"/>
      <protection hidden="1"/>
    </xf>
    <xf numFmtId="0" fontId="31" fillId="0" borderId="329" xfId="0" applyFont="1" applyBorder="1" applyAlignment="1" applyProtection="1">
      <alignment horizontal="center" vertical="center" wrapText="1"/>
      <protection hidden="1"/>
    </xf>
    <xf numFmtId="0" fontId="31" fillId="0" borderId="330" xfId="0" applyFont="1" applyBorder="1" applyAlignment="1">
      <alignment vertical="center" wrapText="1"/>
    </xf>
    <xf numFmtId="179" fontId="31" fillId="2" borderId="331" xfId="0" applyNumberFormat="1" applyFont="1" applyFill="1" applyBorder="1" applyAlignment="1" applyProtection="1">
      <alignment vertical="center" wrapText="1"/>
      <protection locked="0"/>
    </xf>
    <xf numFmtId="0" fontId="31" fillId="0" borderId="0" xfId="0" applyFont="1" applyAlignment="1" applyProtection="1">
      <alignment horizontal="left" vertical="center" indent="2"/>
      <protection hidden="1"/>
    </xf>
    <xf numFmtId="0" fontId="31" fillId="0" borderId="51" xfId="0" applyFont="1" applyBorder="1" applyAlignment="1" applyProtection="1">
      <alignment horizontal="center" vertical="center" wrapText="1"/>
      <protection hidden="1"/>
    </xf>
    <xf numFmtId="0" fontId="114" fillId="0" borderId="332" xfId="0" applyFont="1" applyBorder="1" applyAlignment="1">
      <alignment vertical="center" wrapText="1"/>
    </xf>
    <xf numFmtId="179" fontId="31" fillId="2" borderId="52" xfId="0" applyNumberFormat="1" applyFont="1" applyFill="1" applyBorder="1" applyAlignment="1" applyProtection="1">
      <alignment vertical="center" wrapText="1"/>
      <protection locked="0"/>
    </xf>
    <xf numFmtId="0" fontId="50" fillId="11" borderId="11" xfId="26" applyFont="1" applyFill="1" applyBorder="1" applyAlignment="1">
      <alignment horizontal="center" vertical="center"/>
    </xf>
    <xf numFmtId="0" fontId="31" fillId="24" borderId="0" xfId="0" applyFont="1" applyFill="1" applyAlignment="1" applyProtection="1">
      <alignment vertical="center"/>
      <protection hidden="1"/>
    </xf>
    <xf numFmtId="0" fontId="22" fillId="24" borderId="0" xfId="0" applyFont="1" applyFill="1" applyAlignment="1" applyProtection="1">
      <alignment vertical="center"/>
      <protection hidden="1"/>
    </xf>
    <xf numFmtId="0" fontId="22" fillId="0" borderId="0" xfId="0" applyFont="1" applyAlignment="1" applyProtection="1">
      <alignment vertical="center" wrapText="1"/>
      <protection hidden="1"/>
    </xf>
    <xf numFmtId="0" fontId="31" fillId="0" borderId="0" xfId="0" applyFont="1" applyAlignment="1" applyProtection="1">
      <alignment vertical="center" wrapText="1"/>
      <protection hidden="1"/>
    </xf>
    <xf numFmtId="0" fontId="31" fillId="0" borderId="0" xfId="0" applyFont="1" applyAlignment="1" applyProtection="1">
      <alignment horizontal="center" vertical="center"/>
      <protection hidden="1"/>
    </xf>
    <xf numFmtId="0" fontId="31" fillId="0" borderId="0" xfId="0" applyFont="1" applyAlignment="1">
      <alignment vertical="center" wrapText="1"/>
    </xf>
    <xf numFmtId="0" fontId="51" fillId="0" borderId="0" xfId="0" applyFont="1" applyAlignment="1">
      <alignment vertical="center"/>
    </xf>
    <xf numFmtId="0" fontId="51" fillId="0" borderId="0" xfId="0" applyFont="1" applyAlignment="1">
      <alignment vertical="center" wrapText="1"/>
    </xf>
    <xf numFmtId="0" fontId="22" fillId="0" borderId="0" xfId="0" applyFont="1" applyAlignment="1">
      <alignment vertical="center" wrapText="1"/>
    </xf>
    <xf numFmtId="0" fontId="22" fillId="9" borderId="0" xfId="0" applyFont="1" applyFill="1" applyAlignment="1">
      <alignment vertical="center"/>
    </xf>
    <xf numFmtId="0" fontId="22" fillId="9" borderId="0" xfId="0" applyFont="1" applyFill="1" applyAlignment="1">
      <alignment vertical="center" wrapText="1"/>
    </xf>
    <xf numFmtId="0" fontId="31" fillId="0" borderId="11" xfId="0" applyFont="1" applyBorder="1" applyAlignment="1">
      <alignment vertical="center"/>
    </xf>
    <xf numFmtId="0" fontId="50" fillId="11" borderId="11" xfId="26" applyFont="1" applyFill="1" applyBorder="1" applyAlignment="1">
      <alignment horizontal="center" vertical="center" wrapText="1"/>
    </xf>
    <xf numFmtId="0" fontId="50" fillId="25" borderId="11" xfId="36" applyFont="1" applyFill="1" applyBorder="1" applyAlignment="1">
      <alignment vertical="top"/>
    </xf>
    <xf numFmtId="0" fontId="50" fillId="25" borderId="11" xfId="36" applyFont="1" applyFill="1" applyBorder="1" applyAlignment="1">
      <alignment horizontal="center" vertical="center"/>
    </xf>
    <xf numFmtId="0" fontId="50" fillId="25" borderId="11" xfId="26" applyFont="1" applyFill="1" applyBorder="1" applyAlignment="1">
      <alignment horizontal="left" vertical="center" wrapText="1"/>
    </xf>
    <xf numFmtId="0" fontId="50" fillId="25" borderId="11" xfId="26" applyFont="1" applyFill="1" applyBorder="1" applyAlignment="1">
      <alignment horizontal="center" vertical="center"/>
    </xf>
    <xf numFmtId="0" fontId="50" fillId="0" borderId="23" xfId="36" applyFont="1" applyBorder="1" applyAlignment="1">
      <alignment vertical="top"/>
    </xf>
    <xf numFmtId="0" fontId="50" fillId="25" borderId="11" xfId="36" applyFont="1" applyFill="1" applyBorder="1" applyAlignment="1">
      <alignment vertical="top" wrapText="1"/>
    </xf>
    <xf numFmtId="0" fontId="50" fillId="25" borderId="11" xfId="36" applyFont="1" applyFill="1" applyBorder="1" applyAlignment="1">
      <alignment vertical="center" wrapText="1"/>
    </xf>
    <xf numFmtId="0" fontId="50" fillId="25" borderId="11" xfId="26" applyFont="1" applyFill="1" applyBorder="1" applyAlignment="1">
      <alignment vertical="top" wrapText="1"/>
    </xf>
    <xf numFmtId="0" fontId="50" fillId="26" borderId="11" xfId="36" applyFont="1" applyFill="1" applyBorder="1" applyAlignment="1">
      <alignment vertical="top"/>
    </xf>
    <xf numFmtId="0" fontId="50" fillId="26" borderId="11" xfId="36" applyFont="1" applyFill="1" applyBorder="1" applyAlignment="1">
      <alignment horizontal="center" vertical="center"/>
    </xf>
    <xf numFmtId="0" fontId="50" fillId="26" borderId="11" xfId="26" applyFont="1" applyFill="1" applyBorder="1" applyAlignment="1">
      <alignment vertical="top" wrapText="1"/>
    </xf>
    <xf numFmtId="0" fontId="50" fillId="26" borderId="11" xfId="26" applyFont="1" applyFill="1" applyBorder="1" applyAlignment="1">
      <alignment horizontal="center" vertical="center"/>
    </xf>
    <xf numFmtId="0" fontId="50" fillId="26" borderId="11" xfId="36" applyFont="1" applyFill="1" applyBorder="1" applyAlignment="1">
      <alignment vertical="center" wrapText="1"/>
    </xf>
    <xf numFmtId="0" fontId="50" fillId="0" borderId="23" xfId="36" applyFont="1" applyBorder="1" applyAlignment="1">
      <alignment vertical="center"/>
    </xf>
    <xf numFmtId="0" fontId="50" fillId="26" borderId="11" xfId="36" applyFont="1" applyFill="1" applyBorder="1" applyAlignment="1">
      <alignment vertical="top" wrapText="1"/>
    </xf>
    <xf numFmtId="0" fontId="31" fillId="0" borderId="11" xfId="0" applyFont="1" applyBorder="1" applyAlignment="1">
      <alignment vertical="center" wrapText="1"/>
    </xf>
    <xf numFmtId="0" fontId="50" fillId="0" borderId="23" xfId="26" applyFont="1" applyBorder="1" applyAlignment="1">
      <alignment vertical="top"/>
    </xf>
    <xf numFmtId="0" fontId="50" fillId="0" borderId="11" xfId="36" applyFont="1" applyBorder="1" applyAlignment="1">
      <alignment vertical="center" wrapText="1"/>
    </xf>
    <xf numFmtId="0" fontId="50" fillId="0" borderId="11" xfId="36" applyFont="1" applyBorder="1" applyAlignment="1">
      <alignment vertical="top" wrapText="1"/>
    </xf>
    <xf numFmtId="0" fontId="31" fillId="0" borderId="11" xfId="0" applyFont="1" applyBorder="1" applyAlignment="1">
      <alignment horizontal="left" vertical="top" wrapText="1"/>
    </xf>
    <xf numFmtId="0" fontId="31" fillId="26" borderId="11" xfId="0" applyFont="1" applyFill="1" applyBorder="1" applyAlignment="1">
      <alignment horizontal="left" vertical="top" wrapText="1"/>
    </xf>
    <xf numFmtId="0" fontId="50" fillId="0" borderId="11" xfId="26" applyFont="1" applyBorder="1" applyAlignment="1">
      <alignment vertical="top" wrapText="1"/>
    </xf>
    <xf numFmtId="0" fontId="50" fillId="26" borderId="11" xfId="26" applyFont="1" applyFill="1" applyBorder="1" applyAlignment="1">
      <alignment vertical="top"/>
    </xf>
    <xf numFmtId="0" fontId="50" fillId="26" borderId="11" xfId="26" applyFont="1" applyFill="1" applyBorder="1" applyAlignment="1">
      <alignment horizontal="left" vertical="top"/>
    </xf>
    <xf numFmtId="0" fontId="50" fillId="20" borderId="11" xfId="26" applyFont="1" applyFill="1" applyBorder="1" applyAlignment="1">
      <alignment horizontal="center" vertical="top" wrapText="1"/>
    </xf>
    <xf numFmtId="0" fontId="50" fillId="20" borderId="11" xfId="36" applyFont="1" applyFill="1" applyBorder="1" applyAlignment="1">
      <alignment vertical="center" wrapText="1"/>
    </xf>
    <xf numFmtId="0" fontId="31" fillId="0" borderId="93" xfId="0" applyFont="1" applyBorder="1" applyAlignment="1" applyProtection="1">
      <alignment horizontal="center" vertical="center"/>
      <protection hidden="1"/>
    </xf>
    <xf numFmtId="0" fontId="31" fillId="0" borderId="10" xfId="0" applyFont="1" applyBorder="1" applyAlignment="1">
      <alignment horizontal="distributed" vertical="center"/>
    </xf>
    <xf numFmtId="0" fontId="31" fillId="2" borderId="323" xfId="0" applyFont="1" applyFill="1" applyBorder="1" applyAlignment="1" applyProtection="1">
      <alignment horizontal="left" vertical="center" wrapText="1"/>
      <protection locked="0"/>
    </xf>
    <xf numFmtId="0" fontId="31" fillId="2" borderId="47" xfId="0" applyFont="1" applyFill="1" applyBorder="1" applyAlignment="1" applyProtection="1">
      <alignment horizontal="left" vertical="center" wrapText="1"/>
      <protection locked="0"/>
    </xf>
    <xf numFmtId="0" fontId="31" fillId="2" borderId="334" xfId="0" applyFont="1" applyFill="1" applyBorder="1" applyAlignment="1" applyProtection="1">
      <alignment horizontal="left" vertical="center" wrapText="1"/>
      <protection locked="0"/>
    </xf>
    <xf numFmtId="38" fontId="31" fillId="0" borderId="23" xfId="15" applyNumberFormat="1" applyFont="1" applyBorder="1" applyAlignment="1">
      <alignment vertical="center"/>
    </xf>
    <xf numFmtId="0" fontId="31" fillId="2" borderId="49" xfId="0" applyFont="1" applyFill="1" applyBorder="1" applyAlignment="1" applyProtection="1">
      <alignment horizontal="left" vertical="center" wrapText="1"/>
      <protection locked="0"/>
    </xf>
    <xf numFmtId="0" fontId="18" fillId="4" borderId="0" xfId="37" applyFont="1" applyFill="1" applyAlignment="1">
      <alignment horizontal="left" vertical="center"/>
    </xf>
    <xf numFmtId="0" fontId="115" fillId="0" borderId="24" xfId="0" applyFont="1" applyFill="1" applyBorder="1" applyAlignment="1" applyProtection="1">
      <alignment horizontal="distributed" vertical="center"/>
    </xf>
    <xf numFmtId="0" fontId="116" fillId="0" borderId="0" xfId="0" applyFont="1" applyAlignment="1">
      <alignment vertical="center"/>
    </xf>
    <xf numFmtId="0" fontId="116" fillId="0" borderId="0" xfId="0" applyFont="1" applyAlignment="1">
      <alignment vertical="top"/>
    </xf>
    <xf numFmtId="0" fontId="114" fillId="0" borderId="0" xfId="0" applyFont="1" applyAlignment="1">
      <alignment horizontal="center" vertical="center"/>
    </xf>
    <xf numFmtId="0" fontId="117" fillId="0" borderId="135" xfId="0" applyFont="1" applyBorder="1" applyAlignment="1">
      <alignment horizontal="center" vertical="center" wrapText="1"/>
    </xf>
    <xf numFmtId="0" fontId="117" fillId="0" borderId="0" xfId="0" applyFont="1" applyAlignment="1">
      <alignment horizontal="center" vertical="center"/>
    </xf>
    <xf numFmtId="0" fontId="31" fillId="0" borderId="9" xfId="0" applyFont="1" applyBorder="1" applyAlignment="1">
      <alignment horizontal="center" vertical="center"/>
    </xf>
    <xf numFmtId="0" fontId="51" fillId="0" borderId="135" xfId="0" applyFont="1" applyBorder="1" applyAlignment="1">
      <alignment horizontal="center" vertical="center"/>
    </xf>
    <xf numFmtId="0" fontId="51" fillId="0" borderId="37" xfId="0" applyFont="1" applyBorder="1" applyAlignment="1">
      <alignment horizontal="center" vertical="center"/>
    </xf>
    <xf numFmtId="0" fontId="51" fillId="0" borderId="37" xfId="0" applyFont="1" applyBorder="1" applyAlignment="1">
      <alignment horizontal="center" vertical="center" wrapText="1"/>
    </xf>
    <xf numFmtId="0" fontId="51" fillId="0" borderId="0" xfId="0" applyFont="1" applyAlignment="1">
      <alignment horizontal="center" vertical="center"/>
    </xf>
    <xf numFmtId="0" fontId="51" fillId="0" borderId="40" xfId="0" applyFont="1" applyBorder="1" applyAlignment="1">
      <alignment horizontal="center" vertical="center" wrapText="1"/>
    </xf>
    <xf numFmtId="0" fontId="51" fillId="0" borderId="40" xfId="0" applyFont="1" applyBorder="1" applyAlignment="1">
      <alignment horizontal="center" vertical="center"/>
    </xf>
    <xf numFmtId="0" fontId="31" fillId="0" borderId="0" xfId="0" applyFont="1" applyAlignment="1">
      <alignment horizontal="center" vertical="center"/>
    </xf>
    <xf numFmtId="0" fontId="31" fillId="0" borderId="1" xfId="0" applyFont="1" applyBorder="1" applyAlignment="1" applyProtection="1">
      <alignment horizontal="center" vertical="center"/>
    </xf>
    <xf numFmtId="49" fontId="31" fillId="0" borderId="12" xfId="0" applyNumberFormat="1" applyFont="1" applyBorder="1" applyAlignment="1" applyProtection="1">
      <alignment horizontal="center" vertical="center"/>
      <protection hidden="1"/>
    </xf>
    <xf numFmtId="49" fontId="31" fillId="0" borderId="9" xfId="0" applyNumberFormat="1" applyFont="1" applyBorder="1" applyAlignment="1" applyProtection="1">
      <alignment vertical="center"/>
      <protection hidden="1"/>
    </xf>
    <xf numFmtId="49" fontId="31" fillId="0" borderId="82" xfId="0" applyNumberFormat="1" applyFont="1" applyBorder="1" applyAlignment="1" applyProtection="1">
      <alignment vertical="center"/>
      <protection hidden="1"/>
    </xf>
    <xf numFmtId="0" fontId="18" fillId="0" borderId="0" xfId="0" applyFont="1" applyBorder="1" applyAlignment="1" applyProtection="1">
      <alignment vertical="top" wrapText="1"/>
    </xf>
    <xf numFmtId="49" fontId="31" fillId="0" borderId="40" xfId="0" applyNumberFormat="1" applyFont="1" applyBorder="1" applyAlignment="1" applyProtection="1">
      <alignment vertical="center"/>
      <protection hidden="1"/>
    </xf>
    <xf numFmtId="49" fontId="31" fillId="0" borderId="135" xfId="0" applyNumberFormat="1" applyFont="1" applyBorder="1" applyAlignment="1" applyProtection="1">
      <alignment vertical="center"/>
      <protection hidden="1"/>
    </xf>
    <xf numFmtId="0" fontId="22" fillId="0" borderId="23" xfId="15" applyBorder="1" applyAlignment="1">
      <alignment horizontal="center" vertical="center"/>
    </xf>
    <xf numFmtId="0" fontId="22" fillId="0" borderId="0" xfId="15" applyAlignment="1">
      <alignment vertical="center" wrapText="1"/>
    </xf>
    <xf numFmtId="0" fontId="22" fillId="0" borderId="23" xfId="15" applyBorder="1" applyAlignment="1">
      <alignment wrapText="1"/>
    </xf>
    <xf numFmtId="0" fontId="22" fillId="0" borderId="9" xfId="15" applyBorder="1" applyAlignment="1">
      <alignment horizontal="center" vertical="center"/>
    </xf>
    <xf numFmtId="0" fontId="31" fillId="0" borderId="8" xfId="34" applyFont="1" applyBorder="1" applyAlignment="1">
      <alignment horizontal="center" vertical="center"/>
    </xf>
    <xf numFmtId="0" fontId="31" fillId="0" borderId="9" xfId="34" applyFont="1" applyBorder="1" applyAlignment="1">
      <alignment horizontal="center" vertical="center"/>
    </xf>
    <xf numFmtId="0" fontId="22" fillId="0" borderId="0" xfId="34" applyAlignment="1">
      <alignment horizontal="left" vertical="center" wrapText="1"/>
    </xf>
    <xf numFmtId="49" fontId="31" fillId="0" borderId="3" xfId="0" applyNumberFormat="1" applyFont="1" applyFill="1" applyBorder="1" applyAlignment="1" applyProtection="1">
      <alignment vertical="center"/>
      <protection hidden="1"/>
    </xf>
    <xf numFmtId="0" fontId="31" fillId="0" borderId="3" xfId="0" applyFont="1" applyFill="1" applyBorder="1" applyAlignment="1" applyProtection="1">
      <alignment vertical="center"/>
    </xf>
    <xf numFmtId="38" fontId="31" fillId="0" borderId="253" xfId="2" applyFont="1" applyFill="1" applyBorder="1" applyAlignment="1" applyProtection="1">
      <alignment vertical="center"/>
    </xf>
    <xf numFmtId="49" fontId="31" fillId="0" borderId="2" xfId="0" applyNumberFormat="1" applyFont="1" applyBorder="1" applyAlignment="1" applyProtection="1">
      <alignment horizontal="center" vertical="center"/>
      <protection hidden="1"/>
    </xf>
    <xf numFmtId="0" fontId="31" fillId="0" borderId="23" xfId="0" applyFont="1" applyBorder="1" applyAlignment="1" applyProtection="1">
      <alignment vertical="center"/>
      <protection hidden="1"/>
    </xf>
    <xf numFmtId="0" fontId="31" fillId="0" borderId="131" xfId="0" applyFont="1" applyBorder="1" applyAlignment="1" applyProtection="1">
      <alignment vertical="center"/>
      <protection hidden="1"/>
    </xf>
    <xf numFmtId="0" fontId="31" fillId="0" borderId="59" xfId="0" applyFont="1" applyBorder="1" applyAlignment="1" applyProtection="1">
      <alignment vertical="center"/>
      <protection hidden="1"/>
    </xf>
    <xf numFmtId="49" fontId="31" fillId="0" borderId="15" xfId="0" applyNumberFormat="1" applyFont="1" applyBorder="1" applyAlignment="1" applyProtection="1">
      <alignment vertical="center"/>
      <protection hidden="1"/>
    </xf>
    <xf numFmtId="0" fontId="31" fillId="0" borderId="132" xfId="0" applyFont="1" applyBorder="1" applyAlignment="1" applyProtection="1">
      <alignment vertical="center"/>
      <protection hidden="1"/>
    </xf>
    <xf numFmtId="0" fontId="108" fillId="0" borderId="0" xfId="33"/>
    <xf numFmtId="0" fontId="108" fillId="0" borderId="0" xfId="33" applyAlignment="1">
      <alignment vertical="center"/>
    </xf>
    <xf numFmtId="0" fontId="31" fillId="0" borderId="0" xfId="15" applyFont="1" applyAlignment="1" applyProtection="1">
      <alignment horizontal="left" vertical="center"/>
      <protection hidden="1"/>
    </xf>
    <xf numFmtId="0" fontId="31" fillId="0" borderId="0" xfId="33" applyFont="1" applyAlignment="1">
      <alignment vertical="center"/>
    </xf>
    <xf numFmtId="0" fontId="33" fillId="0" borderId="0" xfId="13" applyFont="1">
      <alignment vertical="center"/>
    </xf>
    <xf numFmtId="0" fontId="31" fillId="0" borderId="0" xfId="37" applyFont="1">
      <alignment vertical="center"/>
    </xf>
    <xf numFmtId="0" fontId="22" fillId="0" borderId="0" xfId="37" applyAlignment="1">
      <alignment horizontal="left" vertical="center" indent="1"/>
    </xf>
    <xf numFmtId="0" fontId="22" fillId="0" borderId="0" xfId="13">
      <alignment vertical="center"/>
    </xf>
    <xf numFmtId="0" fontId="21" fillId="0" borderId="0" xfId="13" applyFont="1">
      <alignment vertical="center"/>
    </xf>
    <xf numFmtId="0" fontId="22" fillId="0" borderId="0" xfId="37" applyAlignment="1" applyProtection="1">
      <alignment horizontal="center" vertical="center"/>
      <protection hidden="1"/>
    </xf>
    <xf numFmtId="0" fontId="110" fillId="0" borderId="0" xfId="37" applyFont="1" applyAlignment="1">
      <alignment horizontal="center" vertical="center"/>
    </xf>
    <xf numFmtId="0" fontId="49" fillId="3" borderId="11" xfId="15" applyFont="1" applyFill="1" applyBorder="1" applyAlignment="1" applyProtection="1">
      <alignment horizontal="center" vertical="center"/>
      <protection hidden="1"/>
    </xf>
    <xf numFmtId="0" fontId="110" fillId="0" borderId="0" xfId="37" applyFont="1">
      <alignment vertical="center"/>
    </xf>
    <xf numFmtId="0" fontId="108" fillId="0" borderId="4" xfId="33" applyBorder="1"/>
    <xf numFmtId="0" fontId="52" fillId="0" borderId="8" xfId="15" applyFont="1" applyBorder="1" applyAlignment="1" applyProtection="1">
      <alignment vertical="center" wrapText="1"/>
      <protection hidden="1"/>
    </xf>
    <xf numFmtId="179" fontId="32" fillId="3" borderId="35" xfId="15" applyNumberFormat="1" applyFont="1" applyFill="1" applyBorder="1" applyAlignment="1" applyProtection="1">
      <alignment vertical="center"/>
      <protection hidden="1"/>
    </xf>
    <xf numFmtId="0" fontId="119" fillId="0" borderId="57" xfId="33" applyFont="1" applyBorder="1" applyAlignment="1">
      <alignment vertical="center"/>
    </xf>
    <xf numFmtId="0" fontId="108" fillId="0" borderId="287" xfId="33" applyBorder="1" applyAlignment="1">
      <alignment vertical="center"/>
    </xf>
    <xf numFmtId="0" fontId="108" fillId="0" borderId="128" xfId="33" applyBorder="1"/>
    <xf numFmtId="0" fontId="108" fillId="0" borderId="128" xfId="33" applyBorder="1" applyAlignment="1">
      <alignment vertical="center"/>
    </xf>
    <xf numFmtId="0" fontId="108" fillId="0" borderId="128" xfId="33" applyBorder="1" applyAlignment="1">
      <alignment horizontal="right" vertical="center"/>
    </xf>
    <xf numFmtId="0" fontId="31" fillId="0" borderId="336" xfId="37" applyFont="1" applyBorder="1" applyAlignment="1">
      <alignment vertical="center" wrapText="1"/>
    </xf>
    <xf numFmtId="0" fontId="31" fillId="0" borderId="1" xfId="37" applyFont="1" applyBorder="1">
      <alignment vertical="center"/>
    </xf>
    <xf numFmtId="0" fontId="78" fillId="0" borderId="4" xfId="37" applyFont="1" applyBorder="1" applyAlignment="1">
      <alignment horizontal="right" vertical="center"/>
    </xf>
    <xf numFmtId="0" fontId="108" fillId="14" borderId="337" xfId="33" applyFill="1" applyBorder="1" applyAlignment="1" applyProtection="1">
      <alignment horizontal="right" vertical="center"/>
      <protection locked="0"/>
    </xf>
    <xf numFmtId="0" fontId="120" fillId="0" borderId="1" xfId="33" applyFont="1" applyBorder="1" applyAlignment="1">
      <alignment vertical="center" wrapText="1"/>
    </xf>
    <xf numFmtId="49" fontId="108" fillId="14" borderId="338" xfId="33" applyNumberFormat="1" applyFill="1" applyBorder="1" applyAlignment="1" applyProtection="1">
      <alignment horizontal="right" vertical="center"/>
      <protection locked="0"/>
    </xf>
    <xf numFmtId="0" fontId="122" fillId="0" borderId="0" xfId="33" applyFont="1"/>
    <xf numFmtId="0" fontId="31" fillId="0" borderId="78" xfId="37" applyFont="1" applyBorder="1">
      <alignment vertical="center"/>
    </xf>
    <xf numFmtId="0" fontId="78" fillId="0" borderId="139" xfId="37" applyFont="1" applyBorder="1" applyAlignment="1">
      <alignment horizontal="right" vertical="center"/>
    </xf>
    <xf numFmtId="38" fontId="0" fillId="14" borderId="339" xfId="31" applyFont="1" applyFill="1" applyBorder="1" applyAlignment="1" applyProtection="1">
      <alignment horizontal="right" vertical="center"/>
      <protection locked="0"/>
    </xf>
    <xf numFmtId="0" fontId="31" fillId="0" borderId="147" xfId="37" applyFont="1" applyBorder="1">
      <alignment vertical="center"/>
    </xf>
    <xf numFmtId="0" fontId="78" fillId="0" borderId="149" xfId="37" applyFont="1" applyBorder="1" applyAlignment="1">
      <alignment horizontal="right" vertical="center"/>
    </xf>
    <xf numFmtId="0" fontId="108" fillId="14" borderId="340" xfId="33" applyFill="1" applyBorder="1" applyAlignment="1" applyProtection="1">
      <alignment horizontal="right" vertical="center"/>
      <protection locked="0"/>
    </xf>
    <xf numFmtId="38" fontId="0" fillId="14" borderId="337" xfId="31" applyFont="1" applyFill="1" applyBorder="1" applyAlignment="1" applyProtection="1">
      <alignment horizontal="right" vertical="center"/>
      <protection locked="0"/>
    </xf>
    <xf numFmtId="0" fontId="31" fillId="0" borderId="341" xfId="37" applyFont="1" applyBorder="1">
      <alignment vertical="center"/>
    </xf>
    <xf numFmtId="0" fontId="78" fillId="0" borderId="342" xfId="37" applyFont="1" applyBorder="1" applyAlignment="1">
      <alignment horizontal="right" vertical="center"/>
    </xf>
    <xf numFmtId="38" fontId="0" fillId="13" borderId="343" xfId="31" applyFont="1" applyFill="1" applyBorder="1" applyAlignment="1" applyProtection="1">
      <alignment horizontal="right" vertical="center"/>
    </xf>
    <xf numFmtId="0" fontId="31" fillId="0" borderId="78" xfId="37" applyFont="1" applyBorder="1" applyAlignment="1">
      <alignment vertical="center" wrapText="1"/>
    </xf>
    <xf numFmtId="0" fontId="31" fillId="0" borderId="39" xfId="37" applyFont="1" applyBorder="1" applyAlignment="1">
      <alignment vertical="center" wrapText="1"/>
    </xf>
    <xf numFmtId="0" fontId="78" fillId="0" borderId="59" xfId="37" applyFont="1" applyBorder="1" applyAlignment="1">
      <alignment horizontal="right" vertical="center"/>
    </xf>
    <xf numFmtId="38" fontId="0" fillId="14" borderId="338" xfId="31" applyFont="1" applyFill="1" applyBorder="1" applyAlignment="1" applyProtection="1">
      <alignment horizontal="right" vertical="center"/>
      <protection locked="0"/>
    </xf>
    <xf numFmtId="0" fontId="31" fillId="0" borderId="147" xfId="37" applyFont="1" applyBorder="1" applyAlignment="1">
      <alignment vertical="center" wrapText="1"/>
    </xf>
    <xf numFmtId="38" fontId="0" fillId="14" borderId="340" xfId="31" applyFont="1" applyFill="1" applyBorder="1" applyAlignment="1" applyProtection="1">
      <alignment horizontal="right" vertical="center"/>
      <protection locked="0"/>
    </xf>
    <xf numFmtId="0" fontId="31" fillId="0" borderId="341" xfId="37" applyFont="1" applyBorder="1" applyAlignment="1">
      <alignment vertical="center" wrapText="1"/>
    </xf>
    <xf numFmtId="0" fontId="78" fillId="0" borderId="4" xfId="37" applyFont="1" applyBorder="1" applyAlignment="1">
      <alignment horizontal="right" vertical="center" wrapText="1"/>
    </xf>
    <xf numFmtId="0" fontId="108" fillId="14" borderId="339" xfId="33" applyFill="1" applyBorder="1" applyAlignment="1" applyProtection="1">
      <alignment horizontal="right" vertical="center"/>
      <protection locked="0"/>
    </xf>
    <xf numFmtId="0" fontId="120" fillId="0" borderId="1" xfId="37" applyFont="1" applyBorder="1">
      <alignment vertical="center"/>
    </xf>
    <xf numFmtId="0" fontId="108" fillId="14" borderId="338" xfId="33" applyFill="1" applyBorder="1" applyAlignment="1" applyProtection="1">
      <alignment horizontal="right" vertical="center"/>
      <protection locked="0"/>
    </xf>
    <xf numFmtId="179" fontId="31" fillId="0" borderId="336" xfId="35" applyNumberFormat="1" applyFont="1" applyBorder="1">
      <alignment vertical="center"/>
    </xf>
    <xf numFmtId="179" fontId="31" fillId="0" borderId="1" xfId="35" applyNumberFormat="1" applyFont="1" applyBorder="1">
      <alignment vertical="center"/>
    </xf>
    <xf numFmtId="0" fontId="123" fillId="0" borderId="4" xfId="33" applyFont="1" applyBorder="1" applyAlignment="1">
      <alignment horizontal="right" vertical="center"/>
    </xf>
    <xf numFmtId="0" fontId="78" fillId="0" borderId="149" xfId="37" applyFont="1" applyBorder="1" applyAlignment="1">
      <alignment horizontal="right" vertical="center" wrapText="1"/>
    </xf>
    <xf numFmtId="0" fontId="78" fillId="0" borderId="0" xfId="37" applyFont="1" applyAlignment="1">
      <alignment horizontal="right" vertical="center"/>
    </xf>
    <xf numFmtId="0" fontId="78" fillId="0" borderId="0" xfId="37" applyFont="1" applyAlignment="1">
      <alignment horizontal="right" vertical="center" wrapText="1"/>
    </xf>
    <xf numFmtId="0" fontId="31" fillId="0" borderId="344" xfId="37" applyFont="1" applyBorder="1">
      <alignment vertical="center"/>
    </xf>
    <xf numFmtId="0" fontId="78" fillId="0" borderId="345" xfId="37" applyFont="1" applyBorder="1" applyAlignment="1">
      <alignment horizontal="right" vertical="center" wrapText="1"/>
    </xf>
    <xf numFmtId="0" fontId="108" fillId="14" borderId="346" xfId="33" applyFill="1" applyBorder="1" applyAlignment="1" applyProtection="1">
      <alignment horizontal="right" vertical="center"/>
      <protection locked="0"/>
    </xf>
    <xf numFmtId="0" fontId="119" fillId="0" borderId="0" xfId="33" applyFont="1"/>
    <xf numFmtId="179" fontId="31" fillId="0" borderId="78" xfId="35" applyNumberFormat="1" applyFont="1" applyBorder="1">
      <alignment vertical="center"/>
    </xf>
    <xf numFmtId="179" fontId="31" fillId="0" borderId="341" xfId="35" applyNumberFormat="1" applyFont="1" applyBorder="1">
      <alignment vertical="center"/>
    </xf>
    <xf numFmtId="0" fontId="31" fillId="0" borderId="1" xfId="33" applyFont="1" applyBorder="1" applyAlignment="1">
      <alignment vertical="center"/>
    </xf>
    <xf numFmtId="0" fontId="110" fillId="0" borderId="78" xfId="33" applyFont="1" applyBorder="1" applyAlignment="1">
      <alignment vertical="center"/>
    </xf>
    <xf numFmtId="0" fontId="78" fillId="0" borderId="37" xfId="37" applyFont="1" applyBorder="1" applyAlignment="1">
      <alignment horizontal="right" vertical="center"/>
    </xf>
    <xf numFmtId="0" fontId="114" fillId="0" borderId="336" xfId="33" applyFont="1" applyBorder="1" applyAlignment="1">
      <alignment horizontal="left" vertical="top" wrapText="1"/>
    </xf>
    <xf numFmtId="0" fontId="114" fillId="0" borderId="336" xfId="33" applyFont="1" applyBorder="1" applyAlignment="1">
      <alignment horizontal="left" vertical="top"/>
    </xf>
    <xf numFmtId="0" fontId="110" fillId="0" borderId="1" xfId="33" applyFont="1" applyBorder="1" applyAlignment="1">
      <alignment vertical="center"/>
    </xf>
    <xf numFmtId="0" fontId="31" fillId="0" borderId="341" xfId="33" applyFont="1" applyBorder="1" applyAlignment="1">
      <alignment vertical="center"/>
    </xf>
    <xf numFmtId="0" fontId="78" fillId="0" borderId="348" xfId="37" applyFont="1" applyBorder="1" applyAlignment="1">
      <alignment horizontal="right" vertical="center"/>
    </xf>
    <xf numFmtId="0" fontId="108" fillId="0" borderId="336" xfId="33" applyBorder="1" applyAlignment="1">
      <alignment vertical="center"/>
    </xf>
    <xf numFmtId="0" fontId="120" fillId="0" borderId="78" xfId="37" applyFont="1" applyBorder="1">
      <alignment vertical="center"/>
    </xf>
    <xf numFmtId="0" fontId="124" fillId="0" borderId="0" xfId="33" applyFont="1" applyAlignment="1">
      <alignment horizontal="right" vertical="center"/>
    </xf>
    <xf numFmtId="0" fontId="120" fillId="0" borderId="78" xfId="33" applyFont="1" applyBorder="1" applyAlignment="1">
      <alignment vertical="center" wrapText="1"/>
    </xf>
    <xf numFmtId="0" fontId="124" fillId="0" borderId="37" xfId="33" applyFont="1" applyBorder="1" applyAlignment="1">
      <alignment horizontal="right" vertical="center"/>
    </xf>
    <xf numFmtId="0" fontId="31" fillId="0" borderId="147" xfId="33" applyFont="1" applyBorder="1" applyAlignment="1">
      <alignment vertical="center"/>
    </xf>
    <xf numFmtId="0" fontId="124" fillId="0" borderId="129" xfId="33" applyFont="1" applyBorder="1" applyAlignment="1">
      <alignment horizontal="right" vertical="center"/>
    </xf>
    <xf numFmtId="0" fontId="31" fillId="0" borderId="341" xfId="33" applyFont="1" applyBorder="1" applyAlignment="1">
      <alignment vertical="center" wrapText="1"/>
    </xf>
    <xf numFmtId="0" fontId="124" fillId="0" borderId="348" xfId="33" applyFont="1" applyBorder="1" applyAlignment="1">
      <alignment horizontal="right" vertical="center"/>
    </xf>
    <xf numFmtId="0" fontId="108" fillId="13" borderId="343" xfId="33" applyFill="1" applyBorder="1" applyAlignment="1">
      <alignment horizontal="right" vertical="center"/>
    </xf>
    <xf numFmtId="0" fontId="108" fillId="14" borderId="340" xfId="33" applyFill="1" applyBorder="1" applyAlignment="1" applyProtection="1">
      <alignment horizontal="left" vertical="center" wrapText="1"/>
      <protection locked="0"/>
    </xf>
    <xf numFmtId="0" fontId="125" fillId="0" borderId="0" xfId="33" applyFont="1"/>
    <xf numFmtId="0" fontId="108" fillId="14" borderId="338" xfId="33" applyFill="1" applyBorder="1" applyAlignment="1" applyProtection="1">
      <alignment horizontal="left" vertical="center" wrapText="1"/>
      <protection locked="0"/>
    </xf>
    <xf numFmtId="0" fontId="108" fillId="0" borderId="252" xfId="33" applyBorder="1" applyAlignment="1">
      <alignment vertical="center"/>
    </xf>
    <xf numFmtId="0" fontId="126" fillId="0" borderId="284" xfId="33" applyFont="1" applyBorder="1" applyAlignment="1">
      <alignment vertical="center"/>
    </xf>
    <xf numFmtId="0" fontId="108" fillId="0" borderId="285" xfId="33" applyBorder="1" applyAlignment="1">
      <alignment vertical="center"/>
    </xf>
    <xf numFmtId="0" fontId="108" fillId="13" borderId="276" xfId="33" applyFill="1" applyBorder="1" applyAlignment="1">
      <alignment vertical="center"/>
    </xf>
    <xf numFmtId="0" fontId="31" fillId="0" borderId="0" xfId="15" applyFont="1"/>
    <xf numFmtId="0" fontId="51" fillId="0" borderId="0" xfId="15" applyFont="1"/>
    <xf numFmtId="0" fontId="129" fillId="28" borderId="0" xfId="15" applyFont="1" applyFill="1" applyAlignment="1">
      <alignment vertical="center"/>
    </xf>
    <xf numFmtId="0" fontId="22" fillId="28" borderId="0" xfId="15" applyFill="1" applyAlignment="1">
      <alignment vertical="center"/>
    </xf>
    <xf numFmtId="0" fontId="22" fillId="28" borderId="0" xfId="15" applyFill="1" applyAlignment="1">
      <alignment horizontal="center" vertical="center"/>
    </xf>
    <xf numFmtId="0" fontId="22" fillId="0" borderId="8" xfId="15" applyBorder="1" applyAlignment="1">
      <alignment horizontal="center" vertical="center"/>
    </xf>
    <xf numFmtId="0" fontId="119" fillId="28" borderId="0" xfId="15" applyFont="1" applyFill="1" applyAlignment="1">
      <alignment horizontal="left" vertical="center" wrapText="1"/>
    </xf>
    <xf numFmtId="0" fontId="119" fillId="28" borderId="0" xfId="15" applyFont="1" applyFill="1" applyAlignment="1">
      <alignment vertical="center"/>
    </xf>
    <xf numFmtId="0" fontId="119" fillId="28" borderId="286" xfId="15" applyFont="1" applyFill="1" applyBorder="1" applyAlignment="1">
      <alignment horizontal="center" vertical="center"/>
    </xf>
    <xf numFmtId="0" fontId="119" fillId="28" borderId="354" xfId="15" applyFont="1" applyFill="1" applyBorder="1" applyAlignment="1">
      <alignment horizontal="center" vertical="center"/>
    </xf>
    <xf numFmtId="0" fontId="119" fillId="28" borderId="16" xfId="15" applyFont="1" applyFill="1" applyBorder="1" applyAlignment="1">
      <alignment horizontal="center" vertical="center"/>
    </xf>
    <xf numFmtId="0" fontId="119" fillId="28" borderId="1" xfId="15" applyFont="1" applyFill="1" applyBorder="1" applyAlignment="1">
      <alignment vertical="center"/>
    </xf>
    <xf numFmtId="0" fontId="119" fillId="28" borderId="4" xfId="15" applyFont="1" applyFill="1" applyBorder="1" applyAlignment="1">
      <alignment horizontal="center" vertical="center"/>
    </xf>
    <xf numFmtId="3" fontId="119" fillId="13" borderId="12" xfId="15" applyNumberFormat="1" applyFont="1" applyFill="1" applyBorder="1" applyAlignment="1">
      <alignment vertical="center"/>
    </xf>
    <xf numFmtId="0" fontId="119" fillId="28" borderId="355" xfId="15" applyFont="1" applyFill="1" applyBorder="1" applyAlignment="1">
      <alignment horizontal="center" vertical="center"/>
    </xf>
    <xf numFmtId="0" fontId="119" fillId="28" borderId="356" xfId="15" applyFont="1" applyFill="1" applyBorder="1" applyAlignment="1">
      <alignment horizontal="left" vertical="center"/>
    </xf>
    <xf numFmtId="0" fontId="119" fillId="28" borderId="78" xfId="15" applyFont="1" applyFill="1" applyBorder="1" applyAlignment="1">
      <alignment horizontal="center" vertical="center"/>
    </xf>
    <xf numFmtId="0" fontId="119" fillId="28" borderId="37" xfId="15" applyFont="1" applyFill="1" applyBorder="1" applyAlignment="1">
      <alignment horizontal="left" vertical="center"/>
    </xf>
    <xf numFmtId="0" fontId="119" fillId="28" borderId="39" xfId="15" applyFont="1" applyFill="1" applyBorder="1" applyAlignment="1">
      <alignment horizontal="center" vertical="center"/>
    </xf>
    <xf numFmtId="0" fontId="119" fillId="28" borderId="40" xfId="15" applyFont="1" applyFill="1" applyBorder="1" applyAlignment="1">
      <alignment horizontal="left" vertical="center"/>
    </xf>
    <xf numFmtId="0" fontId="119" fillId="28" borderId="5" xfId="15" applyFont="1" applyFill="1" applyBorder="1" applyAlignment="1">
      <alignment horizontal="center" vertical="center"/>
    </xf>
    <xf numFmtId="0" fontId="119" fillId="28" borderId="362" xfId="15" applyFont="1" applyFill="1" applyBorder="1" applyAlignment="1">
      <alignment horizontal="center" vertical="center"/>
    </xf>
    <xf numFmtId="0" fontId="119" fillId="28" borderId="162" xfId="15" applyFont="1" applyFill="1" applyBorder="1" applyAlignment="1">
      <alignment horizontal="left" vertical="center"/>
    </xf>
    <xf numFmtId="3" fontId="119" fillId="13" borderId="10" xfId="15" applyNumberFormat="1" applyFont="1" applyFill="1" applyBorder="1" applyAlignment="1">
      <alignment vertical="center"/>
    </xf>
    <xf numFmtId="0" fontId="119" fillId="28" borderId="0" xfId="15" applyFont="1" applyFill="1" applyAlignment="1">
      <alignment horizontal="center" vertical="center"/>
    </xf>
    <xf numFmtId="0" fontId="119" fillId="0" borderId="0" xfId="15" applyFont="1" applyAlignment="1">
      <alignment vertical="center"/>
    </xf>
    <xf numFmtId="0" fontId="33" fillId="0" borderId="0" xfId="34" applyFont="1">
      <alignment vertical="center"/>
    </xf>
    <xf numFmtId="0" fontId="49" fillId="3" borderId="11" xfId="34" applyFont="1" applyFill="1" applyBorder="1" applyAlignment="1">
      <alignment horizontal="center" vertical="center"/>
    </xf>
    <xf numFmtId="0" fontId="51" fillId="0" borderId="9" xfId="34" applyFont="1" applyBorder="1">
      <alignment vertical="center"/>
    </xf>
    <xf numFmtId="0" fontId="63" fillId="0" borderId="0" xfId="34" applyFont="1" applyAlignment="1">
      <alignment horizontal="left" vertical="center" wrapText="1"/>
    </xf>
    <xf numFmtId="0" fontId="31" fillId="0" borderId="23" xfId="34" applyFont="1" applyBorder="1" applyAlignment="1">
      <alignment horizontal="center" vertical="center"/>
    </xf>
    <xf numFmtId="0" fontId="22" fillId="0" borderId="0" xfId="34" applyAlignment="1">
      <alignment horizontal="center" vertical="center"/>
    </xf>
    <xf numFmtId="0" fontId="31" fillId="0" borderId="24" xfId="34" applyFont="1" applyBorder="1" applyAlignment="1">
      <alignment vertical="center" wrapText="1"/>
    </xf>
    <xf numFmtId="0" fontId="22" fillId="0" borderId="0" xfId="0" applyFont="1"/>
    <xf numFmtId="0" fontId="113" fillId="0" borderId="0" xfId="0" applyFont="1" applyAlignment="1">
      <alignment horizontal="right"/>
    </xf>
    <xf numFmtId="0" fontId="113" fillId="4" borderId="0" xfId="13" applyFont="1" applyFill="1" applyAlignment="1" applyProtection="1">
      <alignment vertical="top"/>
      <protection hidden="1"/>
    </xf>
    <xf numFmtId="179" fontId="32" fillId="3" borderId="35" xfId="34" applyNumberFormat="1" applyFont="1" applyFill="1" applyBorder="1" applyProtection="1">
      <alignment vertical="center"/>
    </xf>
    <xf numFmtId="38" fontId="26" fillId="0" borderId="297" xfId="2" applyFont="1" applyFill="1" applyBorder="1" applyAlignment="1" applyProtection="1">
      <alignment vertical="center" wrapText="1"/>
    </xf>
    <xf numFmtId="38" fontId="26" fillId="0" borderId="87" xfId="2" applyFont="1" applyFill="1" applyBorder="1" applyAlignment="1" applyProtection="1">
      <alignment vertical="center" wrapText="1"/>
    </xf>
    <xf numFmtId="38" fontId="26" fillId="0" borderId="364" xfId="2" applyFont="1" applyFill="1" applyBorder="1" applyAlignment="1" applyProtection="1">
      <alignment vertical="center" wrapText="1"/>
    </xf>
    <xf numFmtId="38" fontId="26" fillId="0" borderId="365" xfId="2" applyFont="1" applyFill="1" applyBorder="1" applyAlignment="1" applyProtection="1">
      <alignment vertical="center" wrapText="1"/>
    </xf>
    <xf numFmtId="38" fontId="26" fillId="0" borderId="366" xfId="2" applyFont="1" applyFill="1" applyBorder="1" applyAlignment="1" applyProtection="1">
      <alignment vertical="center" wrapText="1"/>
    </xf>
    <xf numFmtId="187" fontId="26" fillId="0" borderId="366" xfId="2" applyNumberFormat="1" applyFont="1" applyFill="1" applyBorder="1" applyAlignment="1" applyProtection="1">
      <alignment vertical="center" wrapText="1"/>
    </xf>
    <xf numFmtId="38" fontId="26" fillId="0" borderId="367" xfId="2" applyFont="1" applyFill="1" applyBorder="1" applyAlignment="1" applyProtection="1">
      <alignment vertical="center" wrapText="1"/>
    </xf>
    <xf numFmtId="38" fontId="26" fillId="0" borderId="368" xfId="2" applyFont="1" applyFill="1" applyBorder="1" applyAlignment="1" applyProtection="1">
      <alignment vertical="center" wrapText="1"/>
    </xf>
    <xf numFmtId="38" fontId="26" fillId="0" borderId="369" xfId="2" applyFont="1" applyFill="1" applyBorder="1" applyAlignment="1" applyProtection="1">
      <alignment vertical="center" wrapText="1"/>
    </xf>
    <xf numFmtId="187" fontId="26" fillId="0" borderId="369" xfId="2" applyNumberFormat="1" applyFont="1" applyFill="1" applyBorder="1" applyAlignment="1" applyProtection="1">
      <alignment vertical="center" wrapText="1"/>
    </xf>
    <xf numFmtId="38" fontId="26" fillId="0" borderId="370" xfId="2" applyFont="1" applyFill="1" applyBorder="1" applyAlignment="1" applyProtection="1">
      <alignment vertical="center" wrapText="1"/>
    </xf>
    <xf numFmtId="38" fontId="26" fillId="0" borderId="371" xfId="2" applyFont="1" applyFill="1" applyBorder="1" applyAlignment="1" applyProtection="1">
      <alignment vertical="center" wrapText="1"/>
    </xf>
    <xf numFmtId="38" fontId="26" fillId="0" borderId="372" xfId="2" applyFont="1" applyFill="1" applyBorder="1" applyAlignment="1" applyProtection="1">
      <alignment vertical="center" wrapText="1"/>
    </xf>
    <xf numFmtId="187" fontId="26" fillId="0" borderId="372" xfId="2" applyNumberFormat="1" applyFont="1" applyFill="1" applyBorder="1" applyAlignment="1" applyProtection="1">
      <alignment vertical="center" wrapText="1"/>
    </xf>
    <xf numFmtId="38" fontId="26" fillId="0" borderId="373" xfId="2" applyFont="1" applyFill="1" applyBorder="1" applyAlignment="1" applyProtection="1">
      <alignment vertical="center" wrapText="1"/>
    </xf>
    <xf numFmtId="187" fontId="26" fillId="0" borderId="99" xfId="2" applyNumberFormat="1" applyFont="1" applyFill="1" applyBorder="1" applyAlignment="1" applyProtection="1">
      <alignment vertical="center" wrapText="1"/>
      <protection locked="0"/>
    </xf>
    <xf numFmtId="38" fontId="26" fillId="0" borderId="118" xfId="2" applyFont="1" applyFill="1" applyBorder="1" applyAlignment="1" applyProtection="1">
      <alignment vertical="center" wrapText="1"/>
      <protection locked="0"/>
    </xf>
    <xf numFmtId="187" fontId="26" fillId="0" borderId="102" xfId="2" applyNumberFormat="1" applyFont="1" applyFill="1" applyBorder="1" applyAlignment="1" applyProtection="1">
      <alignment vertical="center" wrapText="1"/>
      <protection locked="0"/>
    </xf>
    <xf numFmtId="38" fontId="26" fillId="0" borderId="374" xfId="2" applyFont="1" applyFill="1" applyBorder="1" applyAlignment="1" applyProtection="1">
      <alignment vertical="center" wrapText="1"/>
      <protection locked="0"/>
    </xf>
    <xf numFmtId="187" fontId="26" fillId="0" borderId="105" xfId="2" applyNumberFormat="1" applyFont="1" applyFill="1" applyBorder="1" applyAlignment="1" applyProtection="1">
      <alignment vertical="center" wrapText="1"/>
      <protection locked="0"/>
    </xf>
    <xf numFmtId="38" fontId="26" fillId="0" borderId="375" xfId="2" applyFont="1" applyFill="1" applyBorder="1" applyAlignment="1" applyProtection="1">
      <alignment vertical="center" wrapText="1"/>
      <protection locked="0"/>
    </xf>
    <xf numFmtId="179" fontId="26" fillId="0" borderId="376" xfId="2" applyNumberFormat="1" applyFont="1" applyFill="1" applyBorder="1" applyAlignment="1" applyProtection="1">
      <alignment vertical="center" wrapText="1"/>
    </xf>
    <xf numFmtId="179" fontId="26" fillId="0" borderId="370" xfId="2" applyNumberFormat="1" applyFont="1" applyFill="1" applyBorder="1" applyAlignment="1" applyProtection="1">
      <alignment vertical="center" wrapText="1"/>
    </xf>
    <xf numFmtId="38" fontId="26" fillId="0" borderId="374" xfId="2" applyFont="1" applyFill="1" applyBorder="1" applyAlignment="1" applyProtection="1">
      <alignment vertical="center" wrapText="1"/>
    </xf>
    <xf numFmtId="38" fontId="26" fillId="0" borderId="375" xfId="2" applyFont="1" applyFill="1" applyBorder="1" applyAlignment="1" applyProtection="1">
      <alignment vertical="center" wrapText="1"/>
    </xf>
    <xf numFmtId="0" fontId="31" fillId="0" borderId="377" xfId="12" applyFont="1" applyBorder="1" applyAlignment="1">
      <alignment vertical="center"/>
    </xf>
    <xf numFmtId="0" fontId="32" fillId="0" borderId="378" xfId="12" applyFont="1" applyBorder="1" applyAlignment="1">
      <alignment vertical="center"/>
    </xf>
    <xf numFmtId="0" fontId="31" fillId="0" borderId="379" xfId="12" applyFont="1" applyBorder="1" applyAlignment="1">
      <alignment vertical="center"/>
    </xf>
    <xf numFmtId="0" fontId="31" fillId="0" borderId="380" xfId="12" applyFont="1" applyBorder="1" applyAlignment="1">
      <alignment vertical="center"/>
    </xf>
    <xf numFmtId="0" fontId="31" fillId="0" borderId="381" xfId="12" applyFont="1" applyBorder="1" applyAlignment="1">
      <alignment vertical="center"/>
    </xf>
    <xf numFmtId="0" fontId="132" fillId="0" borderId="0" xfId="12" applyFont="1" applyAlignment="1">
      <alignment vertical="top"/>
    </xf>
    <xf numFmtId="0" fontId="48" fillId="0" borderId="0" xfId="12" applyFont="1" applyAlignment="1">
      <alignment vertical="top"/>
    </xf>
    <xf numFmtId="0" fontId="22" fillId="0" borderId="0" xfId="12" applyAlignment="1">
      <alignment vertical="center"/>
    </xf>
    <xf numFmtId="0" fontId="22" fillId="0" borderId="0" xfId="12" applyAlignment="1">
      <alignment vertical="top" wrapText="1"/>
    </xf>
    <xf numFmtId="0" fontId="32" fillId="0" borderId="380" xfId="12" applyFont="1" applyBorder="1" applyAlignment="1">
      <alignment vertical="center"/>
    </xf>
    <xf numFmtId="0" fontId="32" fillId="0" borderId="382" xfId="12" applyFont="1" applyBorder="1" applyAlignment="1">
      <alignment vertical="center"/>
    </xf>
    <xf numFmtId="0" fontId="31" fillId="0" borderId="384" xfId="12" applyFont="1" applyBorder="1" applyAlignment="1">
      <alignment vertical="center"/>
    </xf>
    <xf numFmtId="0" fontId="22" fillId="14" borderId="9" xfId="15" applyFill="1" applyBorder="1" applyAlignment="1" applyProtection="1">
      <alignment horizontal="center" vertical="center"/>
      <protection locked="0"/>
    </xf>
    <xf numFmtId="3" fontId="119" fillId="14" borderId="351" xfId="15" applyNumberFormat="1" applyFont="1" applyFill="1" applyBorder="1" applyAlignment="1" applyProtection="1">
      <alignment vertical="center"/>
      <protection locked="0"/>
    </xf>
    <xf numFmtId="3" fontId="119" fillId="14" borderId="52" xfId="15" applyNumberFormat="1" applyFont="1" applyFill="1" applyBorder="1" applyAlignment="1" applyProtection="1">
      <alignment vertical="center"/>
      <protection locked="0"/>
    </xf>
    <xf numFmtId="3" fontId="119" fillId="14" borderId="361" xfId="15" applyNumberFormat="1" applyFont="1" applyFill="1" applyBorder="1" applyAlignment="1" applyProtection="1">
      <alignment vertical="center"/>
      <protection locked="0"/>
    </xf>
    <xf numFmtId="3" fontId="119" fillId="14" borderId="36" xfId="15" applyNumberFormat="1" applyFont="1" applyFill="1" applyBorder="1" applyAlignment="1" applyProtection="1">
      <alignment vertical="center"/>
      <protection locked="0"/>
    </xf>
    <xf numFmtId="3" fontId="119" fillId="14" borderId="363" xfId="15" applyNumberFormat="1" applyFont="1" applyFill="1" applyBorder="1" applyAlignment="1" applyProtection="1">
      <alignment vertical="center"/>
      <protection locked="0"/>
    </xf>
    <xf numFmtId="3" fontId="119" fillId="14" borderId="359" xfId="15" applyNumberFormat="1" applyFont="1" applyFill="1" applyBorder="1" applyAlignment="1" applyProtection="1">
      <alignment vertical="center"/>
      <protection locked="0"/>
    </xf>
    <xf numFmtId="3" fontId="119" fillId="14" borderId="10" xfId="15" applyNumberFormat="1" applyFont="1" applyFill="1" applyBorder="1" applyAlignment="1" applyProtection="1">
      <alignment vertical="center"/>
      <protection locked="0"/>
    </xf>
    <xf numFmtId="0" fontId="22" fillId="14" borderId="11" xfId="15" applyFill="1" applyBorder="1" applyAlignment="1" applyProtection="1">
      <alignment horizontal="center" vertical="center"/>
      <protection locked="0"/>
    </xf>
    <xf numFmtId="201" fontId="22" fillId="0" borderId="59" xfId="0" applyNumberFormat="1" applyFont="1" applyBorder="1" applyAlignment="1">
      <alignment horizontal="center" vertical="center" wrapText="1"/>
    </xf>
    <xf numFmtId="0" fontId="22" fillId="0" borderId="11" xfId="12" applyBorder="1" applyAlignment="1">
      <alignment vertical="center"/>
    </xf>
    <xf numFmtId="0" fontId="22" fillId="14" borderId="11" xfId="12" applyFill="1" applyBorder="1" applyAlignment="1" applyProtection="1">
      <alignment vertical="top" wrapText="1"/>
      <protection locked="0"/>
    </xf>
    <xf numFmtId="0" fontId="132" fillId="0" borderId="0" xfId="12" applyFont="1" applyAlignment="1">
      <alignment vertical="top" wrapText="1"/>
    </xf>
    <xf numFmtId="0" fontId="132" fillId="0" borderId="0" xfId="12" applyFont="1" applyAlignment="1">
      <alignment vertical="top"/>
    </xf>
    <xf numFmtId="0" fontId="132" fillId="0" borderId="383" xfId="12" applyFont="1" applyBorder="1" applyAlignment="1">
      <alignment vertical="top"/>
    </xf>
    <xf numFmtId="188" fontId="63" fillId="0" borderId="0" xfId="0" applyNumberFormat="1" applyFont="1" applyAlignment="1">
      <alignment horizontal="right" vertical="center"/>
    </xf>
    <xf numFmtId="188" fontId="109" fillId="0" borderId="0" xfId="0" applyNumberFormat="1" applyFont="1" applyBorder="1" applyAlignment="1">
      <alignment horizontal="right" vertical="center"/>
    </xf>
    <xf numFmtId="0" fontId="109" fillId="0" borderId="0" xfId="0" applyFont="1" applyBorder="1" applyAlignment="1">
      <alignment horizontal="left" vertical="center"/>
    </xf>
    <xf numFmtId="0" fontId="48" fillId="0" borderId="0" xfId="12" applyFont="1" applyAlignment="1">
      <alignment vertical="top" wrapText="1"/>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23" xfId="0" applyFont="1" applyBorder="1" applyAlignment="1">
      <alignment horizontal="center" vertical="center"/>
    </xf>
    <xf numFmtId="0" fontId="66" fillId="0" borderId="3" xfId="0" applyFont="1" applyFill="1" applyBorder="1" applyAlignment="1">
      <alignment horizontal="left" vertical="center" wrapText="1"/>
    </xf>
    <xf numFmtId="0" fontId="66" fillId="0" borderId="215" xfId="0" applyFont="1" applyFill="1" applyBorder="1" applyAlignment="1">
      <alignment horizontal="left" vertical="center" wrapText="1"/>
    </xf>
    <xf numFmtId="0" fontId="66" fillId="0" borderId="32" xfId="0" applyFont="1" applyFill="1" applyBorder="1" applyAlignment="1">
      <alignment horizontal="left" vertical="center" wrapText="1"/>
    </xf>
    <xf numFmtId="0" fontId="66" fillId="0" borderId="0" xfId="0" applyFont="1" applyFill="1" applyAlignment="1">
      <alignment horizontal="left" vertical="center" wrapText="1"/>
    </xf>
    <xf numFmtId="0" fontId="66" fillId="0" borderId="26" xfId="0" applyFont="1" applyFill="1" applyBorder="1" applyAlignment="1">
      <alignment horizontal="left" vertical="center" wrapText="1"/>
    </xf>
    <xf numFmtId="0" fontId="8" fillId="0" borderId="12" xfId="0" applyFont="1" applyBorder="1" applyAlignment="1">
      <alignment horizontal="distributed" vertical="center" wrapText="1"/>
    </xf>
    <xf numFmtId="0" fontId="8" fillId="0" borderId="12" xfId="0" applyFont="1" applyBorder="1" applyAlignment="1">
      <alignment horizontal="distributed" vertical="center"/>
    </xf>
    <xf numFmtId="0" fontId="8" fillId="3" borderId="2"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6" xfId="0" applyFont="1" applyFill="1" applyBorder="1" applyAlignment="1">
      <alignment horizontal="distributed" vertical="distributed" textRotation="255" justifyLastLine="1"/>
    </xf>
    <xf numFmtId="0" fontId="0" fillId="0" borderId="12" xfId="0" applyBorder="1" applyAlignment="1">
      <alignment horizontal="distributed" vertical="distributed" justifyLastLine="1"/>
    </xf>
    <xf numFmtId="0" fontId="0" fillId="0" borderId="160" xfId="0" applyBorder="1" applyAlignment="1">
      <alignment horizontal="distributed" vertical="distributed" justifyLastLine="1"/>
    </xf>
    <xf numFmtId="0" fontId="8" fillId="3" borderId="304" xfId="0" applyFont="1" applyFill="1" applyBorder="1" applyAlignment="1">
      <alignment vertical="distributed" textRotation="255" justifyLastLine="1"/>
    </xf>
    <xf numFmtId="0" fontId="8" fillId="3" borderId="12" xfId="0" applyFont="1" applyFill="1" applyBorder="1" applyAlignment="1">
      <alignment vertical="distributed" textRotation="255" justifyLastLine="1"/>
    </xf>
    <xf numFmtId="0" fontId="8" fillId="3" borderId="10" xfId="0" applyFont="1" applyFill="1" applyBorder="1" applyAlignment="1">
      <alignment vertical="distributed" textRotation="255" justifyLastLine="1"/>
    </xf>
    <xf numFmtId="0" fontId="8" fillId="0" borderId="12" xfId="0" applyFont="1" applyBorder="1" applyAlignment="1">
      <alignment horizontal="center" vertical="center"/>
    </xf>
    <xf numFmtId="0" fontId="8" fillId="0" borderId="1" xfId="0" applyFont="1" applyFill="1" applyBorder="1" applyAlignment="1">
      <alignment horizontal="distributed"/>
    </xf>
    <xf numFmtId="0" fontId="12" fillId="0" borderId="0" xfId="0" applyFont="1" applyFill="1" applyAlignment="1">
      <alignment horizontal="distributed"/>
    </xf>
    <xf numFmtId="0" fontId="12" fillId="0" borderId="4" xfId="0" applyFont="1" applyFill="1" applyBorder="1" applyAlignment="1">
      <alignment horizontal="distributed"/>
    </xf>
    <xf numFmtId="0" fontId="12" fillId="0" borderId="1" xfId="0" applyFont="1" applyFill="1" applyBorder="1" applyAlignment="1">
      <alignment horizontal="distributed"/>
    </xf>
    <xf numFmtId="0" fontId="8" fillId="0" borderId="1" xfId="0" applyFont="1" applyBorder="1" applyAlignment="1">
      <alignment horizontal="distributed"/>
    </xf>
    <xf numFmtId="0" fontId="12" fillId="0" borderId="0" xfId="0" applyFont="1" applyAlignment="1"/>
    <xf numFmtId="0" fontId="12" fillId="0" borderId="15" xfId="0" applyFont="1" applyBorder="1" applyAlignment="1"/>
    <xf numFmtId="0" fontId="12" fillId="0" borderId="7" xfId="0" applyFont="1" applyBorder="1" applyAlignment="1"/>
    <xf numFmtId="0" fontId="8" fillId="0" borderId="1" xfId="0" applyFont="1" applyBorder="1" applyAlignment="1">
      <alignment horizontal="distributed" vertical="center" wrapText="1"/>
    </xf>
    <xf numFmtId="0" fontId="8" fillId="0" borderId="12" xfId="0" applyFont="1" applyBorder="1" applyAlignment="1">
      <alignment horizontal="center" vertical="center" wrapText="1"/>
    </xf>
    <xf numFmtId="0" fontId="31" fillId="0" borderId="213" xfId="0" applyFont="1" applyFill="1" applyBorder="1" applyAlignment="1" applyProtection="1">
      <alignment horizontal="center" vertical="center"/>
    </xf>
    <xf numFmtId="0" fontId="31" fillId="0" borderId="214" xfId="0" applyFont="1" applyFill="1" applyBorder="1" applyAlignment="1" applyProtection="1">
      <alignment horizontal="center" vertical="center"/>
    </xf>
    <xf numFmtId="0" fontId="31" fillId="0" borderId="212" xfId="0" applyFont="1" applyFill="1" applyBorder="1" applyAlignment="1" applyProtection="1">
      <alignment horizontal="center" vertical="center"/>
    </xf>
    <xf numFmtId="0" fontId="31" fillId="0" borderId="211" xfId="0" applyFont="1" applyFill="1" applyBorder="1" applyAlignment="1" applyProtection="1">
      <alignment horizontal="center" vertical="center"/>
    </xf>
    <xf numFmtId="0" fontId="31" fillId="0" borderId="210" xfId="0" applyFont="1" applyFill="1" applyBorder="1" applyAlignment="1" applyProtection="1">
      <alignment horizontal="center" vertical="center"/>
    </xf>
    <xf numFmtId="0" fontId="31" fillId="0" borderId="144" xfId="0" applyFont="1" applyFill="1" applyBorder="1" applyAlignment="1" applyProtection="1">
      <alignment horizontal="center" vertical="center"/>
    </xf>
    <xf numFmtId="0" fontId="31" fillId="0" borderId="8" xfId="0" applyFont="1" applyFill="1" applyBorder="1" applyAlignment="1" applyProtection="1">
      <alignment horizontal="center" vertical="center"/>
    </xf>
    <xf numFmtId="0" fontId="31" fillId="0" borderId="23" xfId="0" applyFont="1" applyFill="1" applyBorder="1" applyAlignment="1" applyProtection="1">
      <alignment horizontal="center" vertical="center"/>
    </xf>
    <xf numFmtId="0" fontId="31" fillId="0" borderId="2" xfId="0" applyFont="1" applyFill="1" applyBorder="1" applyAlignment="1" applyProtection="1">
      <alignment horizontal="center" vertical="center"/>
    </xf>
    <xf numFmtId="0" fontId="31" fillId="0" borderId="3" xfId="0" applyFont="1" applyFill="1" applyBorder="1" applyAlignment="1" applyProtection="1">
      <alignment horizontal="center" vertical="center"/>
    </xf>
    <xf numFmtId="0" fontId="31" fillId="0" borderId="15" xfId="0" applyFont="1" applyFill="1" applyBorder="1" applyAlignment="1" applyProtection="1">
      <alignment horizontal="center" vertical="center"/>
    </xf>
    <xf numFmtId="0" fontId="31" fillId="0" borderId="7" xfId="0" applyFont="1" applyFill="1" applyBorder="1" applyAlignment="1" applyProtection="1">
      <alignment horizontal="center" vertical="center"/>
    </xf>
    <xf numFmtId="0" fontId="33" fillId="0" borderId="8" xfId="0" applyFont="1" applyBorder="1" applyAlignment="1">
      <alignment horizontal="center" vertical="center"/>
    </xf>
    <xf numFmtId="0" fontId="33" fillId="0" borderId="23" xfId="0" applyFont="1" applyBorder="1" applyAlignment="1">
      <alignment horizontal="center" vertical="center"/>
    </xf>
    <xf numFmtId="0" fontId="31" fillId="0" borderId="2" xfId="0" applyFont="1" applyBorder="1" applyAlignment="1" applyProtection="1">
      <alignment horizontal="center" vertical="center"/>
    </xf>
    <xf numFmtId="0" fontId="31" fillId="0" borderId="3" xfId="0" applyFont="1" applyBorder="1" applyAlignment="1" applyProtection="1">
      <alignment horizontal="center" vertical="center"/>
    </xf>
    <xf numFmtId="0" fontId="31" fillId="0" borderId="5" xfId="0" applyFont="1" applyBorder="1" applyAlignment="1" applyProtection="1">
      <alignment horizontal="center" vertical="center"/>
    </xf>
    <xf numFmtId="0" fontId="31" fillId="0" borderId="1" xfId="0" applyFont="1" applyBorder="1" applyAlignment="1" applyProtection="1">
      <alignment horizontal="center" vertical="center"/>
    </xf>
    <xf numFmtId="0" fontId="31" fillId="0" borderId="0" xfId="0" applyFont="1" applyBorder="1" applyAlignment="1" applyProtection="1">
      <alignment horizontal="center" vertical="center"/>
    </xf>
    <xf numFmtId="0" fontId="31" fillId="0" borderId="4" xfId="0" applyFont="1" applyBorder="1" applyAlignment="1" applyProtection="1">
      <alignment horizontal="center" vertical="center"/>
    </xf>
    <xf numFmtId="0" fontId="31" fillId="0" borderId="15" xfId="0" applyFont="1" applyBorder="1" applyAlignment="1" applyProtection="1">
      <alignment horizontal="center" vertical="center"/>
    </xf>
    <xf numFmtId="0" fontId="31" fillId="0" borderId="7" xfId="0" applyFont="1" applyBorder="1" applyAlignment="1" applyProtection="1">
      <alignment horizontal="center" vertical="center"/>
    </xf>
    <xf numFmtId="0" fontId="31" fillId="0" borderId="16" xfId="0" applyFont="1" applyBorder="1" applyAlignment="1" applyProtection="1">
      <alignment horizontal="center" vertical="center"/>
    </xf>
    <xf numFmtId="0" fontId="31" fillId="3" borderId="2" xfId="0" applyFont="1" applyFill="1" applyBorder="1" applyAlignment="1" applyProtection="1">
      <alignment horizontal="center" vertical="center"/>
    </xf>
    <xf numFmtId="0" fontId="31" fillId="3" borderId="15" xfId="0" applyFont="1" applyFill="1" applyBorder="1" applyAlignment="1" applyProtection="1">
      <alignment horizontal="center" vertical="center"/>
    </xf>
    <xf numFmtId="0" fontId="31" fillId="0" borderId="5" xfId="0" applyFont="1" applyFill="1" applyBorder="1" applyAlignment="1" applyProtection="1">
      <alignment vertical="center"/>
    </xf>
    <xf numFmtId="0" fontId="31" fillId="0" borderId="16" xfId="0" applyFont="1" applyFill="1" applyBorder="1" applyAlignment="1" applyProtection="1">
      <alignment vertical="center"/>
    </xf>
    <xf numFmtId="0" fontId="31" fillId="3" borderId="8" xfId="0" applyFont="1" applyFill="1" applyBorder="1" applyAlignment="1" applyProtection="1">
      <alignment horizontal="distributed" vertical="center" indent="3"/>
    </xf>
    <xf numFmtId="0" fontId="0" fillId="0" borderId="9" xfId="0" applyBorder="1" applyAlignment="1">
      <alignment horizontal="distributed" vertical="center" indent="3"/>
    </xf>
    <xf numFmtId="0" fontId="0" fillId="0" borderId="134" xfId="0" applyBorder="1" applyAlignment="1">
      <alignment horizontal="distributed" vertical="center" indent="3"/>
    </xf>
    <xf numFmtId="0" fontId="31" fillId="0" borderId="216" xfId="0" applyFont="1" applyFill="1" applyBorder="1" applyAlignment="1" applyProtection="1">
      <alignment horizontal="center" vertical="center" wrapText="1"/>
    </xf>
    <xf numFmtId="0" fontId="31" fillId="0" borderId="169" xfId="0" applyFont="1" applyFill="1" applyBorder="1" applyAlignment="1" applyProtection="1">
      <alignment horizontal="center" vertical="center" wrapText="1"/>
    </xf>
    <xf numFmtId="0" fontId="31" fillId="0" borderId="168" xfId="0" applyFont="1" applyFill="1" applyBorder="1" applyAlignment="1" applyProtection="1">
      <alignment horizontal="center" vertical="center" wrapText="1"/>
    </xf>
    <xf numFmtId="0" fontId="8" fillId="0" borderId="8" xfId="0" applyFont="1" applyFill="1" applyBorder="1" applyAlignment="1">
      <alignment horizontal="center" vertical="center"/>
    </xf>
    <xf numFmtId="0" fontId="8" fillId="0" borderId="29" xfId="0" applyFont="1" applyFill="1" applyBorder="1" applyAlignment="1">
      <alignment horizontal="center" vertical="center"/>
    </xf>
    <xf numFmtId="0" fontId="5" fillId="0" borderId="217" xfId="0" applyFont="1" applyBorder="1" applyAlignment="1">
      <alignment vertical="center"/>
    </xf>
    <xf numFmtId="0" fontId="29" fillId="0" borderId="218" xfId="0" applyFont="1" applyBorder="1" applyAlignment="1"/>
    <xf numFmtId="0" fontId="5" fillId="0" borderId="219" xfId="0" applyFont="1" applyBorder="1" applyAlignment="1">
      <alignment horizontal="center" vertical="center" wrapText="1"/>
    </xf>
    <xf numFmtId="0" fontId="29" fillId="0" borderId="220" xfId="0" applyFont="1" applyBorder="1" applyAlignment="1">
      <alignment horizontal="center" vertical="center" wrapText="1"/>
    </xf>
    <xf numFmtId="0" fontId="8" fillId="0" borderId="2" xfId="0" applyFont="1" applyBorder="1" applyAlignment="1">
      <alignment horizontal="center" vertical="center"/>
    </xf>
    <xf numFmtId="0" fontId="12" fillId="0" borderId="3" xfId="0" applyFont="1" applyBorder="1" applyAlignment="1"/>
    <xf numFmtId="0" fontId="5" fillId="3" borderId="221" xfId="0" applyFont="1" applyFill="1" applyBorder="1" applyAlignment="1" applyProtection="1">
      <alignment horizontal="right" vertical="center"/>
    </xf>
    <xf numFmtId="0" fontId="29" fillId="3" borderId="17" xfId="0" applyFont="1" applyFill="1" applyBorder="1" applyAlignment="1" applyProtection="1"/>
    <xf numFmtId="0" fontId="5" fillId="3" borderId="64" xfId="0" applyFont="1" applyFill="1" applyBorder="1" applyAlignment="1" applyProtection="1">
      <alignment horizontal="center" vertical="center" wrapText="1"/>
    </xf>
    <xf numFmtId="0" fontId="29" fillId="0" borderId="19" xfId="0" applyFont="1" applyBorder="1" applyAlignment="1">
      <alignment wrapText="1"/>
    </xf>
    <xf numFmtId="0" fontId="5" fillId="3" borderId="64" xfId="0" applyFont="1" applyFill="1" applyBorder="1" applyAlignment="1" applyProtection="1">
      <alignment horizontal="distributed" vertical="center" indent="3"/>
    </xf>
    <xf numFmtId="0" fontId="0" fillId="0" borderId="291" xfId="0" applyBorder="1" applyAlignment="1">
      <alignment horizontal="distributed" vertical="center" indent="3"/>
    </xf>
    <xf numFmtId="179" fontId="5" fillId="3" borderId="64" xfId="0" applyNumberFormat="1" applyFont="1" applyFill="1" applyBorder="1" applyAlignment="1" applyProtection="1">
      <alignment vertical="center"/>
    </xf>
    <xf numFmtId="179" fontId="5" fillId="0" borderId="19" xfId="0" applyNumberFormat="1" applyFont="1" applyBorder="1"/>
    <xf numFmtId="179" fontId="5" fillId="2" borderId="64" xfId="0" applyNumberFormat="1" applyFont="1" applyFill="1" applyBorder="1" applyAlignment="1" applyProtection="1">
      <alignment vertical="center"/>
      <protection locked="0"/>
    </xf>
    <xf numFmtId="179" fontId="5" fillId="0" borderId="19" xfId="0" applyNumberFormat="1" applyFont="1" applyBorder="1" applyAlignment="1" applyProtection="1">
      <alignment vertical="center"/>
      <protection locked="0"/>
    </xf>
    <xf numFmtId="179" fontId="5" fillId="2" borderId="8" xfId="0" applyNumberFormat="1" applyFont="1" applyFill="1" applyBorder="1" applyAlignment="1" applyProtection="1">
      <alignment vertical="center"/>
      <protection locked="0"/>
    </xf>
    <xf numFmtId="179" fontId="5" fillId="2" borderId="9" xfId="0" applyNumberFormat="1" applyFont="1" applyFill="1" applyBorder="1" applyAlignment="1" applyProtection="1">
      <alignment vertical="center"/>
      <protection locked="0"/>
    </xf>
    <xf numFmtId="0" fontId="29" fillId="2" borderId="23" xfId="0" applyFont="1" applyFill="1" applyBorder="1" applyAlignment="1" applyProtection="1">
      <alignment vertical="center"/>
      <protection locked="0"/>
    </xf>
    <xf numFmtId="179" fontId="5" fillId="2" borderId="54" xfId="0" applyNumberFormat="1" applyFont="1" applyFill="1" applyBorder="1" applyAlignment="1" applyProtection="1">
      <alignment vertical="center"/>
      <protection locked="0"/>
    </xf>
    <xf numFmtId="179" fontId="5" fillId="2" borderId="82" xfId="0" applyNumberFormat="1" applyFont="1" applyFill="1" applyBorder="1" applyAlignment="1" applyProtection="1">
      <alignment vertical="center"/>
      <protection locked="0"/>
    </xf>
    <xf numFmtId="179" fontId="5" fillId="2" borderId="132" xfId="0" applyNumberFormat="1" applyFont="1" applyFill="1" applyBorder="1" applyAlignment="1" applyProtection="1">
      <alignment vertical="center"/>
      <protection locked="0"/>
    </xf>
    <xf numFmtId="179" fontId="5" fillId="2" borderId="53" xfId="0" applyNumberFormat="1" applyFont="1" applyFill="1" applyBorder="1" applyAlignment="1" applyProtection="1">
      <alignment vertical="center"/>
      <protection locked="0"/>
    </xf>
    <xf numFmtId="179" fontId="5" fillId="2" borderId="135" xfId="0" applyNumberFormat="1" applyFont="1" applyFill="1" applyBorder="1" applyAlignment="1" applyProtection="1">
      <alignment vertical="center"/>
      <protection locked="0"/>
    </xf>
    <xf numFmtId="179" fontId="5" fillId="2" borderId="131" xfId="0" applyNumberFormat="1" applyFont="1" applyFill="1" applyBorder="1" applyAlignment="1" applyProtection="1">
      <alignment vertical="center"/>
      <protection locked="0"/>
    </xf>
    <xf numFmtId="0" fontId="28" fillId="0" borderId="8" xfId="6" applyFont="1" applyFill="1" applyBorder="1" applyAlignment="1">
      <alignment horizontal="distributed" vertical="center" justifyLastLine="1"/>
    </xf>
    <xf numFmtId="0" fontId="28" fillId="0" borderId="9" xfId="0" applyFont="1" applyFill="1" applyBorder="1" applyAlignment="1">
      <alignment horizontal="distributed" vertical="center" justifyLastLine="1"/>
    </xf>
    <xf numFmtId="179" fontId="26" fillId="3" borderId="8" xfId="6" applyNumberFormat="1" applyFont="1" applyFill="1" applyBorder="1" applyAlignment="1" applyProtection="1">
      <alignment vertical="center"/>
    </xf>
    <xf numFmtId="179" fontId="26" fillId="3" borderId="9" xfId="6" applyNumberFormat="1" applyFont="1" applyFill="1" applyBorder="1" applyAlignment="1" applyProtection="1">
      <alignment vertical="center"/>
    </xf>
    <xf numFmtId="0" fontId="29" fillId="0" borderId="23" xfId="0" applyFont="1" applyBorder="1" applyAlignment="1">
      <alignment vertical="center"/>
    </xf>
    <xf numFmtId="0" fontId="29" fillId="2" borderId="131" xfId="0" applyFont="1" applyFill="1" applyBorder="1" applyAlignment="1" applyProtection="1">
      <alignment vertical="center"/>
      <protection locked="0"/>
    </xf>
    <xf numFmtId="0" fontId="26" fillId="0" borderId="8" xfId="6" applyFont="1" applyBorder="1" applyAlignment="1">
      <alignment horizontal="center" vertical="center"/>
    </xf>
    <xf numFmtId="0" fontId="29" fillId="0" borderId="9" xfId="0" applyFont="1" applyBorder="1" applyAlignment="1">
      <alignment horizontal="center" vertical="center"/>
    </xf>
    <xf numFmtId="0" fontId="29" fillId="0" borderId="23" xfId="0" applyFont="1" applyBorder="1" applyAlignment="1">
      <alignment horizontal="center" vertical="center"/>
    </xf>
    <xf numFmtId="0" fontId="5" fillId="3" borderId="8" xfId="0" applyFont="1" applyFill="1" applyBorder="1" applyAlignment="1" applyProtection="1">
      <alignment horizontal="center" vertical="center"/>
    </xf>
    <xf numFmtId="0" fontId="5" fillId="3" borderId="9" xfId="0" applyFont="1" applyFill="1" applyBorder="1" applyAlignment="1" applyProtection="1">
      <alignment horizontal="center" vertical="center"/>
    </xf>
    <xf numFmtId="0" fontId="29" fillId="3" borderId="23" xfId="0" applyFont="1" applyFill="1" applyBorder="1" applyAlignment="1" applyProtection="1">
      <alignment horizontal="center" vertical="center"/>
    </xf>
    <xf numFmtId="0" fontId="5" fillId="3" borderId="64" xfId="0" applyFont="1" applyFill="1" applyBorder="1" applyAlignment="1">
      <alignment horizontal="distributed" vertical="center" indent="3"/>
    </xf>
    <xf numFmtId="0" fontId="26" fillId="0" borderId="2" xfId="6" applyFont="1" applyFill="1" applyBorder="1" applyAlignment="1">
      <alignment horizontal="center" vertical="center"/>
    </xf>
    <xf numFmtId="0" fontId="29" fillId="0" borderId="3" xfId="0" applyFont="1" applyFill="1" applyBorder="1" applyAlignment="1"/>
    <xf numFmtId="0" fontId="29" fillId="0" borderId="5" xfId="0" applyFont="1" applyFill="1" applyBorder="1" applyAlignment="1"/>
    <xf numFmtId="0" fontId="29" fillId="0" borderId="1" xfId="0" applyFont="1" applyFill="1" applyBorder="1" applyAlignment="1"/>
    <xf numFmtId="0" fontId="29" fillId="0" borderId="0" xfId="0" applyFont="1" applyFill="1" applyBorder="1" applyAlignment="1"/>
    <xf numFmtId="0" fontId="29" fillId="0" borderId="4" xfId="0" applyFont="1" applyFill="1" applyBorder="1" applyAlignment="1"/>
    <xf numFmtId="0" fontId="29" fillId="0" borderId="15" xfId="0" applyFont="1" applyFill="1" applyBorder="1" applyAlignment="1"/>
    <xf numFmtId="0" fontId="29" fillId="0" borderId="7" xfId="0" applyFont="1" applyFill="1" applyBorder="1" applyAlignment="1"/>
    <xf numFmtId="0" fontId="29" fillId="0" borderId="16" xfId="0" applyFont="1" applyFill="1" applyBorder="1" applyAlignment="1"/>
    <xf numFmtId="0" fontId="26" fillId="0" borderId="223" xfId="0" applyFont="1" applyBorder="1" applyAlignment="1">
      <alignment horizontal="center" vertical="center"/>
    </xf>
    <xf numFmtId="0" fontId="29" fillId="0" borderId="13" xfId="0" applyFont="1" applyBorder="1" applyAlignment="1"/>
    <xf numFmtId="0" fontId="29" fillId="0" borderId="224" xfId="0" applyFont="1" applyBorder="1" applyAlignment="1"/>
    <xf numFmtId="0" fontId="5" fillId="3" borderId="64" xfId="0" applyFont="1" applyFill="1" applyBorder="1" applyAlignment="1" applyProtection="1">
      <alignment horizontal="center" vertical="center"/>
    </xf>
    <xf numFmtId="0" fontId="0" fillId="0" borderId="9" xfId="0" applyBorder="1"/>
    <xf numFmtId="0" fontId="0" fillId="0" borderId="23" xfId="0" applyBorder="1"/>
    <xf numFmtId="0" fontId="29" fillId="3" borderId="17" xfId="0" applyFont="1" applyFill="1" applyBorder="1" applyAlignment="1" applyProtection="1">
      <alignment vertical="center"/>
    </xf>
    <xf numFmtId="0" fontId="26" fillId="0" borderId="3" xfId="6" applyFont="1" applyBorder="1" applyAlignment="1">
      <alignment vertical="center"/>
    </xf>
    <xf numFmtId="0" fontId="29" fillId="0" borderId="217" xfId="0" applyFont="1" applyBorder="1" applyAlignment="1">
      <alignment vertical="center"/>
    </xf>
    <xf numFmtId="0" fontId="29" fillId="0" borderId="7" xfId="0" applyFont="1" applyBorder="1" applyAlignment="1">
      <alignment vertical="center"/>
    </xf>
    <xf numFmtId="0" fontId="29" fillId="0" borderId="218" xfId="0" applyFont="1" applyBorder="1" applyAlignment="1">
      <alignment vertical="center"/>
    </xf>
    <xf numFmtId="0" fontId="29" fillId="3" borderId="9" xfId="0" applyFont="1" applyFill="1" applyBorder="1" applyAlignment="1" applyProtection="1">
      <alignment horizontal="center" wrapText="1"/>
    </xf>
    <xf numFmtId="0" fontId="29" fillId="3" borderId="19" xfId="0" applyFont="1" applyFill="1" applyBorder="1" applyAlignment="1" applyProtection="1">
      <alignment horizontal="center" wrapText="1"/>
    </xf>
    <xf numFmtId="0" fontId="29" fillId="2" borderId="9" xfId="0" applyFont="1" applyFill="1" applyBorder="1" applyAlignment="1" applyProtection="1">
      <alignment vertical="center"/>
      <protection locked="0"/>
    </xf>
    <xf numFmtId="0" fontId="26" fillId="0" borderId="64" xfId="6" applyFont="1" applyBorder="1" applyAlignment="1">
      <alignment horizontal="center" vertical="center"/>
    </xf>
    <xf numFmtId="0" fontId="29" fillId="2" borderId="9" xfId="0" applyFont="1" applyFill="1" applyBorder="1" applyAlignment="1" applyProtection="1">
      <protection locked="0"/>
    </xf>
    <xf numFmtId="0" fontId="29" fillId="2" borderId="19" xfId="0" applyFont="1" applyFill="1" applyBorder="1" applyAlignment="1" applyProtection="1">
      <protection locked="0"/>
    </xf>
    <xf numFmtId="179" fontId="5" fillId="2" borderId="225" xfId="0" applyNumberFormat="1" applyFont="1" applyFill="1" applyBorder="1" applyAlignment="1" applyProtection="1">
      <alignment vertical="center"/>
      <protection locked="0"/>
    </xf>
    <xf numFmtId="0" fontId="29" fillId="2" borderId="135" xfId="0" applyFont="1" applyFill="1" applyBorder="1" applyAlignment="1" applyProtection="1">
      <protection locked="0"/>
    </xf>
    <xf numFmtId="0" fontId="29" fillId="2" borderId="226" xfId="0" applyFont="1" applyFill="1" applyBorder="1" applyAlignment="1" applyProtection="1">
      <protection locked="0"/>
    </xf>
    <xf numFmtId="179" fontId="26" fillId="3" borderId="64" xfId="6" applyNumberFormat="1" applyFont="1" applyFill="1" applyBorder="1" applyAlignment="1" applyProtection="1">
      <alignment vertical="center"/>
    </xf>
    <xf numFmtId="0" fontId="29" fillId="0" borderId="9" xfId="0" applyFont="1" applyBorder="1" applyAlignment="1"/>
    <xf numFmtId="0" fontId="29" fillId="0" borderId="19" xfId="0" applyFont="1" applyBorder="1" applyAlignment="1"/>
    <xf numFmtId="0" fontId="29" fillId="0" borderId="9" xfId="0" applyFont="1" applyBorder="1" applyAlignment="1">
      <alignment vertical="center"/>
    </xf>
    <xf numFmtId="0" fontId="29" fillId="2" borderId="135" xfId="0" applyFont="1" applyFill="1" applyBorder="1" applyAlignment="1" applyProtection="1">
      <alignment vertical="center"/>
      <protection locked="0"/>
    </xf>
    <xf numFmtId="179" fontId="5" fillId="2" borderId="222" xfId="0" applyNumberFormat="1" applyFont="1" applyFill="1" applyBorder="1" applyAlignment="1" applyProtection="1">
      <alignment vertical="center"/>
      <protection locked="0"/>
    </xf>
    <xf numFmtId="179" fontId="5" fillId="2" borderId="227" xfId="0" applyNumberFormat="1" applyFont="1" applyFill="1" applyBorder="1" applyAlignment="1" applyProtection="1">
      <alignment vertical="center"/>
      <protection locked="0"/>
    </xf>
    <xf numFmtId="179" fontId="5" fillId="2" borderId="226" xfId="0" applyNumberFormat="1" applyFont="1" applyFill="1" applyBorder="1" applyAlignment="1" applyProtection="1">
      <alignment vertical="center"/>
      <protection locked="0"/>
    </xf>
    <xf numFmtId="0" fontId="27" fillId="0" borderId="8" xfId="6" applyFont="1" applyFill="1" applyBorder="1" applyAlignment="1">
      <alignment horizontal="center" vertical="center"/>
    </xf>
    <xf numFmtId="0" fontId="27" fillId="0" borderId="23" xfId="6" applyFont="1" applyFill="1" applyBorder="1" applyAlignment="1">
      <alignment horizontal="center" vertical="center"/>
    </xf>
    <xf numFmtId="0" fontId="23" fillId="0" borderId="9" xfId="6" applyFont="1" applyBorder="1" applyAlignment="1">
      <alignment horizontal="center" vertical="center"/>
    </xf>
    <xf numFmtId="0" fontId="23" fillId="0" borderId="23" xfId="6" applyFont="1" applyBorder="1" applyAlignment="1">
      <alignment horizontal="center" vertical="center"/>
    </xf>
    <xf numFmtId="0" fontId="23" fillId="0" borderId="2" xfId="6" applyFont="1"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5" xfId="0" applyBorder="1" applyAlignment="1">
      <alignment horizontal="center" vertical="center"/>
    </xf>
    <xf numFmtId="0" fontId="0" fillId="0" borderId="7" xfId="0" applyBorder="1" applyAlignment="1">
      <alignment horizontal="center" vertical="center"/>
    </xf>
    <xf numFmtId="0" fontId="0" fillId="0" borderId="16" xfId="0" applyBorder="1" applyAlignment="1">
      <alignment horizontal="center" vertical="center"/>
    </xf>
    <xf numFmtId="0" fontId="23" fillId="0" borderId="6" xfId="6" applyFont="1" applyBorder="1" applyAlignment="1">
      <alignment horizontal="center" vertical="center" wrapText="1"/>
    </xf>
    <xf numFmtId="0" fontId="23" fillId="0" borderId="228" xfId="6" applyFont="1" applyBorder="1" applyAlignment="1">
      <alignment horizontal="center" vertical="center" wrapText="1"/>
    </xf>
    <xf numFmtId="0" fontId="23" fillId="0" borderId="8" xfId="6" applyFont="1" applyBorder="1" applyAlignment="1">
      <alignment horizontal="center" vertical="center"/>
    </xf>
    <xf numFmtId="0" fontId="23" fillId="0" borderId="318" xfId="6" applyFont="1" applyBorder="1" applyAlignment="1">
      <alignment horizontal="center" vertical="center" wrapText="1"/>
    </xf>
    <xf numFmtId="0" fontId="23" fillId="0" borderId="31" xfId="6" applyFont="1" applyBorder="1" applyAlignment="1">
      <alignment horizontal="center" vertical="center" wrapText="1"/>
    </xf>
    <xf numFmtId="0" fontId="23" fillId="13" borderId="111" xfId="0" applyFont="1" applyFill="1" applyBorder="1" applyAlignment="1">
      <alignment horizontal="distributed" vertical="distributed" textRotation="255" justifyLastLine="1"/>
    </xf>
    <xf numFmtId="0" fontId="0" fillId="13" borderId="12" xfId="0" applyFill="1" applyBorder="1" applyAlignment="1">
      <alignment horizontal="distributed" vertical="distributed" textRotation="255" justifyLastLine="1"/>
    </xf>
    <xf numFmtId="0" fontId="0" fillId="13" borderId="10" xfId="0" applyFill="1" applyBorder="1" applyAlignment="1">
      <alignment horizontal="distributed" vertical="distributed" textRotation="255" justifyLastLine="1"/>
    </xf>
    <xf numFmtId="0" fontId="23" fillId="3" borderId="6" xfId="0" applyFont="1" applyFill="1" applyBorder="1" applyAlignment="1">
      <alignment horizontal="distributed" vertical="distributed" textRotation="255" justifyLastLine="1"/>
    </xf>
    <xf numFmtId="0" fontId="23" fillId="3" borderId="12" xfId="0" applyFont="1" applyFill="1" applyBorder="1" applyAlignment="1">
      <alignment horizontal="distributed" vertical="distributed" textRotation="255" justifyLastLine="1"/>
    </xf>
    <xf numFmtId="0" fontId="23" fillId="3" borderId="58" xfId="0" applyFont="1" applyFill="1" applyBorder="1" applyAlignment="1">
      <alignment horizontal="distributed" vertical="distributed" textRotation="255" justifyLastLine="1"/>
    </xf>
    <xf numFmtId="0" fontId="23" fillId="13" borderId="111" xfId="0" applyFont="1" applyFill="1" applyBorder="1" applyAlignment="1">
      <alignment vertical="distributed" textRotation="255" justifyLastLine="1"/>
    </xf>
    <xf numFmtId="0" fontId="0" fillId="13" borderId="12" xfId="0" applyFill="1" applyBorder="1" applyAlignment="1">
      <alignment vertical="distributed" textRotation="255" justifyLastLine="1"/>
    </xf>
    <xf numFmtId="0" fontId="0" fillId="13" borderId="10" xfId="0" applyFill="1" applyBorder="1" applyAlignment="1">
      <alignment vertical="distributed" textRotation="255" justifyLastLine="1"/>
    </xf>
    <xf numFmtId="0" fontId="27" fillId="0" borderId="8" xfId="6" applyFont="1" applyBorder="1" applyAlignment="1">
      <alignment horizontal="center" vertical="center"/>
    </xf>
    <xf numFmtId="0" fontId="0" fillId="0" borderId="9" xfId="0" applyBorder="1" applyAlignment="1">
      <alignment horizontal="center" vertical="center"/>
    </xf>
    <xf numFmtId="0" fontId="0" fillId="0" borderId="23" xfId="0" applyBorder="1" applyAlignment="1">
      <alignment horizontal="center" vertical="center"/>
    </xf>
    <xf numFmtId="0" fontId="27" fillId="0" borderId="2" xfId="6" applyFont="1" applyBorder="1" applyAlignment="1" applyProtection="1">
      <alignment horizontal="center" vertical="center"/>
    </xf>
    <xf numFmtId="0" fontId="27" fillId="0" borderId="5" xfId="6" applyFont="1" applyBorder="1" applyAlignment="1" applyProtection="1">
      <alignment horizontal="center" vertical="center"/>
    </xf>
    <xf numFmtId="0" fontId="27" fillId="0" borderId="15" xfId="6" applyFont="1" applyBorder="1" applyAlignment="1" applyProtection="1">
      <alignment horizontal="center" vertical="center"/>
    </xf>
    <xf numFmtId="0" fontId="27" fillId="0" borderId="16" xfId="6" applyFont="1" applyBorder="1" applyAlignment="1" applyProtection="1">
      <alignment horizontal="center" vertical="center"/>
    </xf>
    <xf numFmtId="0" fontId="23" fillId="0" borderId="8" xfId="6" applyFont="1" applyBorder="1" applyAlignment="1" applyProtection="1">
      <alignment horizontal="center" vertical="center"/>
    </xf>
    <xf numFmtId="0" fontId="23" fillId="0" borderId="23" xfId="6" applyFont="1" applyBorder="1" applyAlignment="1" applyProtection="1">
      <alignment horizontal="center" vertical="center"/>
    </xf>
    <xf numFmtId="0" fontId="8" fillId="0" borderId="0" xfId="0" applyFont="1" applyAlignment="1">
      <alignment vertical="top" wrapText="1"/>
    </xf>
    <xf numFmtId="0" fontId="65" fillId="0" borderId="0" xfId="0" applyFont="1" applyAlignment="1">
      <alignment vertical="top"/>
    </xf>
    <xf numFmtId="0" fontId="65" fillId="0" borderId="4" xfId="0" applyFont="1" applyBorder="1" applyAlignment="1">
      <alignment vertical="top"/>
    </xf>
    <xf numFmtId="0" fontId="5" fillId="3" borderId="8" xfId="0" applyFont="1" applyFill="1" applyBorder="1" applyAlignment="1">
      <alignment vertical="center" wrapText="1"/>
    </xf>
    <xf numFmtId="0" fontId="0" fillId="0" borderId="23" xfId="0" applyBorder="1" applyAlignment="1">
      <alignment vertical="center" wrapText="1"/>
    </xf>
    <xf numFmtId="0" fontId="23" fillId="3" borderId="6" xfId="0" applyFont="1" applyFill="1" applyBorder="1" applyAlignment="1" applyProtection="1">
      <alignment vertical="distributed" textRotation="255" justifyLastLine="1"/>
    </xf>
    <xf numFmtId="0" fontId="23" fillId="3" borderId="12" xfId="0" applyFont="1" applyFill="1" applyBorder="1" applyAlignment="1" applyProtection="1">
      <alignment vertical="distributed" textRotation="255" justifyLastLine="1"/>
    </xf>
    <xf numFmtId="0" fontId="23" fillId="3" borderId="58" xfId="0" applyFont="1" applyFill="1" applyBorder="1" applyAlignment="1" applyProtection="1">
      <alignment vertical="distributed" textRotation="255" justifyLastLine="1"/>
    </xf>
    <xf numFmtId="0" fontId="65" fillId="0" borderId="23" xfId="0" applyFont="1" applyBorder="1" applyAlignment="1">
      <alignment vertical="center" wrapText="1"/>
    </xf>
    <xf numFmtId="0" fontId="65" fillId="0" borderId="9" xfId="0" applyFont="1" applyBorder="1" applyAlignment="1">
      <alignment horizontal="center" vertical="center"/>
    </xf>
    <xf numFmtId="0" fontId="65" fillId="0" borderId="23" xfId="0" applyFont="1" applyBorder="1" applyAlignment="1">
      <alignment horizontal="center" vertical="center"/>
    </xf>
    <xf numFmtId="0" fontId="26" fillId="0" borderId="318" xfId="6" applyFont="1" applyBorder="1" applyAlignment="1">
      <alignment horizontal="center" vertical="center" wrapText="1"/>
    </xf>
    <xf numFmtId="0" fontId="26" fillId="0" borderId="31" xfId="6" applyFont="1" applyBorder="1" applyAlignment="1">
      <alignment horizontal="center" vertical="center" wrapText="1"/>
    </xf>
    <xf numFmtId="0" fontId="23" fillId="3" borderId="292" xfId="0" applyFont="1" applyFill="1" applyBorder="1" applyAlignment="1">
      <alignment vertical="distributed" textRotation="255" justifyLastLine="1"/>
    </xf>
    <xf numFmtId="0" fontId="0" fillId="0" borderId="11" xfId="0" applyBorder="1" applyAlignment="1">
      <alignment vertical="distributed" textRotation="255" justifyLastLine="1"/>
    </xf>
    <xf numFmtId="0" fontId="23" fillId="3" borderId="6" xfId="0" applyFont="1" applyFill="1" applyBorder="1" applyAlignment="1" applyProtection="1">
      <alignment horizontal="center" vertical="distributed" textRotation="255" justifyLastLine="1"/>
    </xf>
    <xf numFmtId="0" fontId="23" fillId="3" borderId="12" xfId="0" applyFont="1" applyFill="1" applyBorder="1" applyAlignment="1" applyProtection="1">
      <alignment horizontal="center" vertical="distributed" textRotation="255" justifyLastLine="1"/>
    </xf>
    <xf numFmtId="0" fontId="23" fillId="3" borderId="58" xfId="0" applyFont="1" applyFill="1" applyBorder="1" applyAlignment="1" applyProtection="1">
      <alignment horizontal="center" vertical="distributed" textRotation="255" justifyLastLine="1"/>
    </xf>
    <xf numFmtId="0" fontId="23" fillId="3" borderId="111" xfId="0" applyFont="1" applyFill="1" applyBorder="1" applyAlignment="1">
      <alignment vertical="distributed" textRotation="255" justifyLastLine="1"/>
    </xf>
    <xf numFmtId="0" fontId="0" fillId="0" borderId="12" xfId="0" applyBorder="1" applyAlignment="1">
      <alignment vertical="distributed" textRotation="255" justifyLastLine="1"/>
    </xf>
    <xf numFmtId="0" fontId="0" fillId="0" borderId="10" xfId="0" applyBorder="1" applyAlignment="1">
      <alignment vertical="distributed" textRotation="255" justifyLastLine="1"/>
    </xf>
    <xf numFmtId="0" fontId="31" fillId="0" borderId="40" xfId="0" applyFont="1" applyBorder="1" applyAlignment="1" applyProtection="1">
      <alignment vertical="center"/>
    </xf>
    <xf numFmtId="0" fontId="31" fillId="0" borderId="81" xfId="0" applyFont="1" applyBorder="1" applyAlignment="1" applyProtection="1">
      <alignment vertical="center"/>
    </xf>
    <xf numFmtId="185" fontId="7" fillId="2" borderId="231" xfId="0" applyNumberFormat="1" applyFont="1" applyFill="1" applyBorder="1" applyAlignment="1" applyProtection="1">
      <alignment vertical="center"/>
      <protection locked="0"/>
    </xf>
    <xf numFmtId="185" fontId="7" fillId="2" borderId="40" xfId="0" applyNumberFormat="1" applyFont="1" applyFill="1" applyBorder="1" applyAlignment="1" applyProtection="1">
      <alignment vertical="center"/>
      <protection locked="0"/>
    </xf>
    <xf numFmtId="185" fontId="7" fillId="2" borderId="81" xfId="0" applyNumberFormat="1" applyFont="1" applyFill="1" applyBorder="1" applyAlignment="1" applyProtection="1">
      <alignment vertical="center"/>
      <protection locked="0"/>
    </xf>
    <xf numFmtId="185" fontId="7" fillId="2" borderId="39" xfId="0" applyNumberFormat="1" applyFont="1" applyFill="1" applyBorder="1" applyAlignment="1" applyProtection="1">
      <alignment vertical="center"/>
      <protection locked="0"/>
    </xf>
    <xf numFmtId="185" fontId="7" fillId="2" borderId="59" xfId="0" applyNumberFormat="1" applyFont="1" applyFill="1" applyBorder="1" applyAlignment="1" applyProtection="1">
      <alignment vertical="center"/>
      <protection locked="0"/>
    </xf>
    <xf numFmtId="185" fontId="7" fillId="3" borderId="230" xfId="0" applyNumberFormat="1" applyFont="1" applyFill="1" applyBorder="1" applyAlignment="1" applyProtection="1">
      <alignment vertical="center"/>
    </xf>
    <xf numFmtId="185" fontId="7" fillId="3" borderId="40" xfId="0" applyNumberFormat="1" applyFont="1" applyFill="1" applyBorder="1" applyAlignment="1" applyProtection="1">
      <alignment vertical="center"/>
    </xf>
    <xf numFmtId="185" fontId="7" fillId="3" borderId="142" xfId="0" applyNumberFormat="1" applyFont="1" applyFill="1" applyBorder="1" applyAlignment="1" applyProtection="1">
      <alignment vertical="center"/>
    </xf>
    <xf numFmtId="185" fontId="7" fillId="2" borderId="249" xfId="0" applyNumberFormat="1" applyFont="1" applyFill="1" applyBorder="1" applyAlignment="1" applyProtection="1">
      <alignment vertical="center"/>
      <protection locked="0"/>
    </xf>
    <xf numFmtId="185" fontId="7" fillId="2" borderId="3" xfId="0" applyNumberFormat="1" applyFont="1" applyFill="1" applyBorder="1" applyAlignment="1" applyProtection="1">
      <alignment vertical="center"/>
      <protection locked="0"/>
    </xf>
    <xf numFmtId="185" fontId="7" fillId="2" borderId="253" xfId="0" applyNumberFormat="1" applyFont="1" applyFill="1" applyBorder="1" applyAlignment="1" applyProtection="1">
      <alignment vertical="center"/>
      <protection locked="0"/>
    </xf>
    <xf numFmtId="185" fontId="7" fillId="3" borderId="8" xfId="0" applyNumberFormat="1" applyFont="1" applyFill="1" applyBorder="1" applyAlignment="1" applyProtection="1">
      <alignment vertical="center"/>
    </xf>
    <xf numFmtId="185" fontId="7" fillId="3" borderId="9" xfId="0" applyNumberFormat="1" applyFont="1" applyFill="1" applyBorder="1" applyAlignment="1" applyProtection="1">
      <alignment vertical="center"/>
    </xf>
    <xf numFmtId="185" fontId="7" fillId="3" borderId="23" xfId="0" applyNumberFormat="1" applyFont="1" applyFill="1" applyBorder="1" applyAlignment="1" applyProtection="1">
      <alignment vertical="center"/>
    </xf>
    <xf numFmtId="185" fontId="7" fillId="2" borderId="2" xfId="0" applyNumberFormat="1" applyFont="1" applyFill="1" applyBorder="1" applyAlignment="1" applyProtection="1">
      <alignment vertical="center"/>
      <protection locked="0"/>
    </xf>
    <xf numFmtId="185" fontId="7" fillId="2" borderId="5" xfId="0" applyNumberFormat="1" applyFont="1" applyFill="1" applyBorder="1" applyAlignment="1" applyProtection="1">
      <alignment vertical="center"/>
      <protection locked="0"/>
    </xf>
    <xf numFmtId="185" fontId="7" fillId="2" borderId="8" xfId="0" applyNumberFormat="1" applyFont="1" applyFill="1" applyBorder="1" applyAlignment="1" applyProtection="1">
      <alignment vertical="center"/>
      <protection locked="0"/>
    </xf>
    <xf numFmtId="185" fontId="7" fillId="2" borderId="9" xfId="0" applyNumberFormat="1" applyFont="1" applyFill="1" applyBorder="1" applyAlignment="1" applyProtection="1">
      <alignment vertical="center"/>
      <protection locked="0"/>
    </xf>
    <xf numFmtId="185" fontId="7" fillId="3" borderId="54" xfId="0" applyNumberFormat="1" applyFont="1" applyFill="1" applyBorder="1" applyAlignment="1" applyProtection="1">
      <alignment vertical="center"/>
    </xf>
    <xf numFmtId="185" fontId="7" fillId="3" borderId="82" xfId="0" applyNumberFormat="1" applyFont="1" applyFill="1" applyBorder="1" applyAlignment="1" applyProtection="1">
      <alignment vertical="center"/>
    </xf>
    <xf numFmtId="185" fontId="7" fillId="3" borderId="132" xfId="0" applyNumberFormat="1" applyFont="1" applyFill="1" applyBorder="1" applyAlignment="1" applyProtection="1">
      <alignment vertical="center"/>
    </xf>
    <xf numFmtId="185" fontId="7" fillId="2" borderId="23" xfId="0" applyNumberFormat="1" applyFont="1" applyFill="1" applyBorder="1" applyAlignment="1" applyProtection="1">
      <alignment vertical="center"/>
      <protection locked="0"/>
    </xf>
    <xf numFmtId="185" fontId="7" fillId="3" borderId="8" xfId="4" applyNumberFormat="1" applyFont="1" applyFill="1" applyBorder="1" applyAlignment="1" applyProtection="1">
      <alignment vertical="center"/>
    </xf>
    <xf numFmtId="185" fontId="7" fillId="3" borderId="9" xfId="4" applyNumberFormat="1" applyFont="1" applyFill="1" applyBorder="1" applyAlignment="1" applyProtection="1">
      <alignment vertical="center"/>
    </xf>
    <xf numFmtId="185" fontId="7" fillId="3" borderId="23" xfId="4" applyNumberFormat="1" applyFont="1" applyFill="1" applyBorder="1" applyAlignment="1" applyProtection="1">
      <alignment vertical="center"/>
    </xf>
    <xf numFmtId="185" fontId="7" fillId="2" borderId="147" xfId="0" applyNumberFormat="1" applyFont="1" applyFill="1" applyBorder="1" applyAlignment="1" applyProtection="1">
      <alignment vertical="center"/>
      <protection locked="0"/>
    </xf>
    <xf numFmtId="185" fontId="7" fillId="2" borderId="129" xfId="0" applyNumberFormat="1" applyFont="1" applyFill="1" applyBorder="1" applyAlignment="1" applyProtection="1">
      <alignment vertical="center"/>
      <protection locked="0"/>
    </xf>
    <xf numFmtId="185" fontId="7" fillId="2" borderId="149" xfId="0" applyNumberFormat="1" applyFont="1" applyFill="1" applyBorder="1" applyAlignment="1" applyProtection="1">
      <alignment vertical="center"/>
      <protection locked="0"/>
    </xf>
    <xf numFmtId="185" fontId="7" fillId="2" borderId="233" xfId="0" applyNumberFormat="1" applyFont="1" applyFill="1" applyBorder="1" applyAlignment="1" applyProtection="1">
      <alignment vertical="center"/>
      <protection locked="0"/>
    </xf>
    <xf numFmtId="185" fontId="7" fillId="2" borderId="234" xfId="0" applyNumberFormat="1" applyFont="1" applyFill="1" applyBorder="1" applyAlignment="1" applyProtection="1">
      <alignment vertical="center"/>
      <protection locked="0"/>
    </xf>
    <xf numFmtId="185" fontId="7" fillId="3" borderId="133" xfId="0" applyNumberFormat="1" applyFont="1" applyFill="1" applyBorder="1" applyAlignment="1" applyProtection="1">
      <alignment vertical="center"/>
    </xf>
    <xf numFmtId="185" fontId="7" fillId="3" borderId="134" xfId="0" applyNumberFormat="1" applyFont="1" applyFill="1" applyBorder="1" applyAlignment="1" applyProtection="1">
      <alignment vertical="center"/>
    </xf>
    <xf numFmtId="185" fontId="7" fillId="3" borderId="233" xfId="0" applyNumberFormat="1" applyFont="1" applyFill="1" applyBorder="1" applyAlignment="1" applyProtection="1">
      <alignment vertical="center"/>
    </xf>
    <xf numFmtId="185" fontId="7" fillId="3" borderId="234" xfId="0" applyNumberFormat="1" applyFont="1" applyFill="1" applyBorder="1" applyAlignment="1" applyProtection="1">
      <alignment vertical="center"/>
    </xf>
    <xf numFmtId="0" fontId="31" fillId="0" borderId="40" xfId="0" applyFont="1" applyBorder="1" applyAlignment="1" applyProtection="1">
      <alignment vertical="center" wrapText="1"/>
    </xf>
    <xf numFmtId="0" fontId="31" fillId="0" borderId="81" xfId="0" applyFont="1" applyBorder="1" applyAlignment="1" applyProtection="1">
      <alignment vertical="center" wrapText="1"/>
    </xf>
    <xf numFmtId="185" fontId="7" fillId="2" borderId="135" xfId="0" applyNumberFormat="1" applyFont="1" applyFill="1" applyBorder="1" applyAlignment="1" applyProtection="1">
      <alignment vertical="center"/>
      <protection locked="0"/>
    </xf>
    <xf numFmtId="185" fontId="7" fillId="2" borderId="54" xfId="0" applyNumberFormat="1" applyFont="1" applyFill="1" applyBorder="1" applyAlignment="1" applyProtection="1">
      <alignment vertical="center"/>
      <protection locked="0"/>
    </xf>
    <xf numFmtId="185" fontId="7" fillId="2" borderId="82" xfId="0" applyNumberFormat="1" applyFont="1" applyFill="1" applyBorder="1" applyAlignment="1" applyProtection="1">
      <alignment vertical="center"/>
      <protection locked="0"/>
    </xf>
    <xf numFmtId="185" fontId="7" fillId="2" borderId="132" xfId="0" applyNumberFormat="1" applyFont="1" applyFill="1" applyBorder="1" applyAlignment="1" applyProtection="1">
      <alignment vertical="center"/>
      <protection locked="0"/>
    </xf>
    <xf numFmtId="185" fontId="7" fillId="3" borderId="24" xfId="0" applyNumberFormat="1" applyFont="1" applyFill="1" applyBorder="1" applyAlignment="1" applyProtection="1">
      <alignment vertical="center"/>
    </xf>
    <xf numFmtId="185" fontId="7" fillId="2" borderId="36" xfId="0" applyNumberFormat="1" applyFont="1" applyFill="1" applyBorder="1" applyAlignment="1" applyProtection="1">
      <alignment vertical="center"/>
      <protection locked="0"/>
    </xf>
    <xf numFmtId="185" fontId="7" fillId="2" borderId="53" xfId="0" applyNumberFormat="1" applyFont="1" applyFill="1" applyBorder="1" applyAlignment="1" applyProtection="1">
      <alignment vertical="center"/>
      <protection locked="0"/>
    </xf>
    <xf numFmtId="185" fontId="7" fillId="2" borderId="131" xfId="0" applyNumberFormat="1" applyFont="1" applyFill="1" applyBorder="1" applyAlignment="1" applyProtection="1">
      <alignment vertical="center"/>
      <protection locked="0"/>
    </xf>
    <xf numFmtId="185" fontId="7" fillId="3" borderId="39" xfId="0" applyNumberFormat="1" applyFont="1" applyFill="1" applyBorder="1" applyAlignment="1" applyProtection="1">
      <alignment vertical="center"/>
    </xf>
    <xf numFmtId="185" fontId="7" fillId="3" borderId="59" xfId="0" applyNumberFormat="1" applyFont="1" applyFill="1" applyBorder="1" applyAlignment="1" applyProtection="1">
      <alignment vertical="center"/>
    </xf>
    <xf numFmtId="179" fontId="7" fillId="0" borderId="254" xfId="0" applyNumberFormat="1" applyFont="1" applyFill="1" applyBorder="1" applyAlignment="1" applyProtection="1">
      <alignment vertical="center"/>
    </xf>
    <xf numFmtId="179" fontId="7" fillId="0" borderId="246" xfId="0" applyNumberFormat="1" applyFont="1" applyFill="1" applyBorder="1" applyAlignment="1" applyProtection="1">
      <alignment vertical="center"/>
    </xf>
    <xf numFmtId="179" fontId="7" fillId="0" borderId="255" xfId="0" applyNumberFormat="1" applyFont="1" applyFill="1" applyBorder="1" applyAlignment="1" applyProtection="1">
      <alignment vertical="center"/>
    </xf>
    <xf numFmtId="185" fontId="7" fillId="3" borderId="53" xfId="0" applyNumberFormat="1" applyFont="1" applyFill="1" applyBorder="1" applyAlignment="1" applyProtection="1">
      <alignment vertical="center"/>
    </xf>
    <xf numFmtId="185" fontId="7" fillId="3" borderId="135" xfId="0" applyNumberFormat="1" applyFont="1" applyFill="1" applyBorder="1" applyAlignment="1" applyProtection="1">
      <alignment vertical="center"/>
    </xf>
    <xf numFmtId="185" fontId="7" fillId="3" borderId="131" xfId="0" applyNumberFormat="1" applyFont="1" applyFill="1" applyBorder="1" applyAlignment="1" applyProtection="1">
      <alignment vertical="center"/>
    </xf>
    <xf numFmtId="0" fontId="11" fillId="0" borderId="1" xfId="0" applyFont="1" applyBorder="1" applyAlignment="1" applyProtection="1">
      <alignment horizontal="left" vertical="center" shrinkToFit="1"/>
    </xf>
    <xf numFmtId="0" fontId="11" fillId="0" borderId="0" xfId="0" applyFont="1" applyAlignment="1" applyProtection="1">
      <alignment horizontal="left" vertical="center" shrinkToFit="1"/>
    </xf>
    <xf numFmtId="0" fontId="11" fillId="0" borderId="4" xfId="0" applyFont="1" applyBorder="1" applyAlignment="1" applyProtection="1">
      <alignment horizontal="left" vertical="center" shrinkToFit="1"/>
    </xf>
    <xf numFmtId="185" fontId="7" fillId="14" borderId="36" xfId="0" applyNumberFormat="1" applyFont="1" applyFill="1" applyBorder="1" applyAlignment="1" applyProtection="1">
      <alignment vertical="center"/>
      <protection locked="0"/>
    </xf>
    <xf numFmtId="185" fontId="7" fillId="14" borderId="229" xfId="0" applyNumberFormat="1" applyFont="1" applyFill="1" applyBorder="1" applyAlignment="1" applyProtection="1">
      <alignment vertical="center"/>
      <protection locked="0"/>
    </xf>
    <xf numFmtId="185" fontId="7" fillId="14" borderId="231" xfId="0" applyNumberFormat="1" applyFont="1" applyFill="1" applyBorder="1" applyAlignment="1" applyProtection="1">
      <alignment vertical="center"/>
      <protection locked="0"/>
    </xf>
    <xf numFmtId="185" fontId="7" fillId="14" borderId="40" xfId="0" applyNumberFormat="1" applyFont="1" applyFill="1" applyBorder="1" applyAlignment="1" applyProtection="1">
      <alignment vertical="center"/>
      <protection locked="0"/>
    </xf>
    <xf numFmtId="185" fontId="7" fillId="14" borderId="81" xfId="0" applyNumberFormat="1" applyFont="1" applyFill="1" applyBorder="1" applyAlignment="1" applyProtection="1">
      <alignment vertical="center"/>
      <protection locked="0"/>
    </xf>
    <xf numFmtId="185" fontId="7" fillId="14" borderId="232" xfId="0" applyNumberFormat="1" applyFont="1" applyFill="1" applyBorder="1" applyAlignment="1" applyProtection="1">
      <alignment vertical="center"/>
      <protection locked="0"/>
    </xf>
    <xf numFmtId="185" fontId="7" fillId="2" borderId="243" xfId="0" applyNumberFormat="1" applyFont="1" applyFill="1" applyBorder="1" applyAlignment="1" applyProtection="1">
      <alignment vertical="center"/>
      <protection locked="0"/>
    </xf>
    <xf numFmtId="185" fontId="7" fillId="2" borderId="7" xfId="0" applyNumberFormat="1" applyFont="1" applyFill="1" applyBorder="1" applyAlignment="1" applyProtection="1">
      <alignment vertical="center"/>
      <protection locked="0"/>
    </xf>
    <xf numFmtId="185" fontId="7" fillId="2" borderId="248" xfId="0" applyNumberFormat="1" applyFont="1" applyFill="1" applyBorder="1" applyAlignment="1" applyProtection="1">
      <alignment vertical="center"/>
      <protection locked="0"/>
    </xf>
    <xf numFmtId="185" fontId="7" fillId="2" borderId="15" xfId="0" applyNumberFormat="1" applyFont="1" applyFill="1" applyBorder="1" applyAlignment="1" applyProtection="1">
      <alignment vertical="center"/>
      <protection locked="0"/>
    </xf>
    <xf numFmtId="185" fontId="7" fillId="2" borderId="16" xfId="0" applyNumberFormat="1" applyFont="1" applyFill="1" applyBorder="1" applyAlignment="1" applyProtection="1">
      <alignment vertical="center"/>
      <protection locked="0"/>
    </xf>
    <xf numFmtId="49" fontId="31" fillId="0" borderId="6" xfId="0" applyNumberFormat="1" applyFont="1" applyBorder="1" applyAlignment="1" applyProtection="1">
      <alignment horizontal="center" vertical="center"/>
      <protection hidden="1"/>
    </xf>
    <xf numFmtId="49" fontId="31" fillId="0" borderId="12" xfId="0" applyNumberFormat="1" applyFont="1" applyBorder="1" applyAlignment="1" applyProtection="1">
      <alignment horizontal="center" vertical="center"/>
      <protection hidden="1"/>
    </xf>
    <xf numFmtId="49" fontId="31" fillId="0" borderId="10" xfId="0" applyNumberFormat="1" applyFont="1" applyBorder="1" applyAlignment="1" applyProtection="1">
      <alignment horizontal="center" vertical="center"/>
      <protection hidden="1"/>
    </xf>
    <xf numFmtId="49" fontId="31" fillId="0" borderId="148" xfId="0" applyNumberFormat="1" applyFont="1" applyBorder="1" applyAlignment="1" applyProtection="1">
      <alignment horizontal="center" vertical="center"/>
      <protection hidden="1"/>
    </xf>
    <xf numFmtId="49" fontId="31" fillId="0" borderId="79" xfId="0" applyNumberFormat="1" applyFont="1" applyBorder="1" applyAlignment="1" applyProtection="1">
      <alignment horizontal="center" vertical="center"/>
      <protection hidden="1"/>
    </xf>
    <xf numFmtId="49" fontId="31" fillId="0" borderId="42" xfId="0" applyNumberFormat="1" applyFont="1" applyBorder="1" applyAlignment="1" applyProtection="1">
      <alignment horizontal="center" vertical="center"/>
      <protection hidden="1"/>
    </xf>
    <xf numFmtId="0" fontId="31" fillId="0" borderId="9" xfId="0" applyFont="1" applyBorder="1" applyAlignment="1" applyProtection="1">
      <alignment vertical="center"/>
    </xf>
    <xf numFmtId="0" fontId="31" fillId="0" borderId="234" xfId="0" applyFont="1" applyBorder="1" applyAlignment="1" applyProtection="1">
      <alignment vertical="center"/>
    </xf>
    <xf numFmtId="185" fontId="7" fillId="2" borderId="41" xfId="0" applyNumberFormat="1" applyFont="1" applyFill="1" applyBorder="1" applyAlignment="1" applyProtection="1">
      <alignment vertical="center"/>
      <protection locked="0"/>
    </xf>
    <xf numFmtId="185" fontId="7" fillId="2" borderId="25" xfId="0" applyNumberFormat="1" applyFont="1" applyFill="1" applyBorder="1" applyAlignment="1" applyProtection="1">
      <alignment vertical="center"/>
      <protection locked="0"/>
    </xf>
    <xf numFmtId="49" fontId="31" fillId="0" borderId="147" xfId="0" applyNumberFormat="1" applyFont="1" applyBorder="1" applyAlignment="1" applyProtection="1">
      <alignment horizontal="center" vertical="center"/>
      <protection hidden="1"/>
    </xf>
    <xf numFmtId="49" fontId="31" fillId="0" borderId="1" xfId="0" applyNumberFormat="1" applyFont="1" applyBorder="1" applyAlignment="1" applyProtection="1">
      <alignment horizontal="center" vertical="center"/>
      <protection hidden="1"/>
    </xf>
    <xf numFmtId="49" fontId="31" fillId="0" borderId="15" xfId="0" applyNumberFormat="1" applyFont="1" applyBorder="1" applyAlignment="1" applyProtection="1">
      <alignment horizontal="center" vertical="center"/>
      <protection hidden="1"/>
    </xf>
    <xf numFmtId="185" fontId="7" fillId="3" borderId="241" xfId="0" applyNumberFormat="1" applyFont="1" applyFill="1" applyBorder="1" applyAlignment="1" applyProtection="1">
      <alignment vertical="center"/>
    </xf>
    <xf numFmtId="185" fontId="7" fillId="3" borderId="238" xfId="0" applyNumberFormat="1" applyFont="1" applyFill="1" applyBorder="1" applyAlignment="1" applyProtection="1">
      <alignment vertical="center"/>
    </xf>
    <xf numFmtId="0" fontId="107" fillId="0" borderId="127" xfId="0" applyFont="1" applyFill="1" applyBorder="1" applyAlignment="1" applyProtection="1">
      <alignment vertical="center" wrapText="1"/>
    </xf>
    <xf numFmtId="185" fontId="7" fillId="7" borderId="8" xfId="0" applyNumberFormat="1" applyFont="1" applyFill="1" applyBorder="1" applyAlignment="1" applyProtection="1">
      <alignment horizontal="right" vertical="center"/>
      <protection locked="0"/>
    </xf>
    <xf numFmtId="185" fontId="7" fillId="7" borderId="9" xfId="0" applyNumberFormat="1" applyFont="1" applyFill="1" applyBorder="1" applyAlignment="1" applyProtection="1">
      <alignment horizontal="right" vertical="center"/>
      <protection locked="0"/>
    </xf>
    <xf numFmtId="185" fontId="7" fillId="7" borderId="23" xfId="0" applyNumberFormat="1" applyFont="1" applyFill="1" applyBorder="1" applyAlignment="1" applyProtection="1">
      <alignment horizontal="right" vertical="center"/>
      <protection locked="0"/>
    </xf>
    <xf numFmtId="3" fontId="7" fillId="0" borderId="235" xfId="0" applyNumberFormat="1" applyFont="1" applyFill="1" applyBorder="1" applyAlignment="1" applyProtection="1"/>
    <xf numFmtId="3" fontId="7" fillId="0" borderId="236" xfId="0" applyNumberFormat="1" applyFont="1" applyFill="1" applyBorder="1" applyAlignment="1" applyProtection="1"/>
    <xf numFmtId="3" fontId="7" fillId="0" borderId="237" xfId="0" applyNumberFormat="1" applyFont="1" applyFill="1" applyBorder="1" applyAlignment="1" applyProtection="1"/>
    <xf numFmtId="185" fontId="7" fillId="7" borderId="11" xfId="0" applyNumberFormat="1" applyFont="1" applyFill="1" applyBorder="1" applyAlignment="1" applyProtection="1">
      <alignment horizontal="right" vertical="center"/>
      <protection locked="0"/>
    </xf>
    <xf numFmtId="0" fontId="20" fillId="0" borderId="0" xfId="0" applyFont="1" applyBorder="1" applyAlignment="1" applyProtection="1">
      <alignment horizontal="center" vertical="top" wrapText="1"/>
    </xf>
    <xf numFmtId="0" fontId="20" fillId="0" borderId="4" xfId="0" applyFont="1" applyBorder="1" applyAlignment="1" applyProtection="1">
      <alignment horizontal="center" vertical="top" wrapText="1"/>
    </xf>
    <xf numFmtId="0" fontId="20" fillId="0" borderId="7" xfId="0" applyFont="1" applyBorder="1" applyAlignment="1" applyProtection="1">
      <alignment horizontal="center" vertical="top" wrapText="1"/>
    </xf>
    <xf numFmtId="0" fontId="20" fillId="0" borderId="16" xfId="0" applyFont="1" applyBorder="1" applyAlignment="1" applyProtection="1">
      <alignment horizontal="center" vertical="top" wrapText="1"/>
    </xf>
    <xf numFmtId="185" fontId="7" fillId="2" borderId="241" xfId="0" applyNumberFormat="1" applyFont="1" applyFill="1" applyBorder="1" applyAlignment="1" applyProtection="1">
      <alignment vertical="center"/>
      <protection locked="0"/>
    </xf>
    <xf numFmtId="185" fontId="7" fillId="2" borderId="238" xfId="0" applyNumberFormat="1" applyFont="1" applyFill="1" applyBorder="1" applyAlignment="1" applyProtection="1">
      <alignment vertical="center"/>
      <protection locked="0"/>
    </xf>
    <xf numFmtId="185" fontId="7" fillId="3" borderId="11" xfId="0" applyNumberFormat="1" applyFont="1" applyFill="1" applyBorder="1" applyAlignment="1" applyProtection="1">
      <alignment vertical="center"/>
    </xf>
    <xf numFmtId="0" fontId="22" fillId="0" borderId="8" xfId="0" applyFont="1" applyBorder="1" applyAlignment="1" applyProtection="1">
      <alignment vertical="center"/>
    </xf>
    <xf numFmtId="0" fontId="22" fillId="0" borderId="9" xfId="0" applyFont="1" applyBorder="1" applyAlignment="1" applyProtection="1">
      <alignment vertical="center"/>
    </xf>
    <xf numFmtId="0" fontId="22" fillId="0" borderId="23" xfId="0" applyFont="1" applyBorder="1" applyAlignment="1" applyProtection="1">
      <alignment vertical="center"/>
    </xf>
    <xf numFmtId="0" fontId="31" fillId="0" borderId="8" xfId="0" applyFont="1" applyBorder="1" applyAlignment="1" applyProtection="1">
      <alignment vertical="center"/>
    </xf>
    <xf numFmtId="0" fontId="31" fillId="0" borderId="134" xfId="0" applyFont="1" applyBorder="1" applyAlignment="1" applyProtection="1">
      <alignment vertical="center"/>
    </xf>
    <xf numFmtId="0" fontId="31" fillId="0" borderId="9" xfId="0" applyFont="1" applyBorder="1" applyAlignment="1" applyProtection="1">
      <alignment vertical="center" wrapText="1"/>
    </xf>
    <xf numFmtId="185" fontId="7" fillId="2" borderId="232" xfId="0" applyNumberFormat="1" applyFont="1" applyFill="1" applyBorder="1" applyAlignment="1" applyProtection="1">
      <alignment vertical="center"/>
      <protection locked="0"/>
    </xf>
    <xf numFmtId="49" fontId="31" fillId="0" borderId="9" xfId="0" applyNumberFormat="1" applyFont="1" applyBorder="1" applyAlignment="1" applyProtection="1">
      <alignment vertical="center" wrapText="1"/>
      <protection hidden="1"/>
    </xf>
    <xf numFmtId="49" fontId="31" fillId="0" borderId="9" xfId="0" applyNumberFormat="1" applyFont="1" applyBorder="1" applyAlignment="1" applyProtection="1">
      <alignment vertical="center"/>
      <protection hidden="1"/>
    </xf>
    <xf numFmtId="49" fontId="31" fillId="0" borderId="234" xfId="0" applyNumberFormat="1" applyFont="1" applyBorder="1" applyAlignment="1" applyProtection="1">
      <alignment vertical="center"/>
      <protection hidden="1"/>
    </xf>
    <xf numFmtId="38" fontId="31" fillId="0" borderId="9" xfId="2" applyFont="1" applyFill="1" applyBorder="1" applyAlignment="1" applyProtection="1">
      <alignment vertical="center"/>
    </xf>
    <xf numFmtId="38" fontId="31" fillId="0" borderId="234" xfId="2" applyFont="1" applyFill="1" applyBorder="1" applyAlignment="1" applyProtection="1">
      <alignment vertical="center"/>
    </xf>
    <xf numFmtId="49" fontId="31" fillId="0" borderId="82" xfId="0" applyNumberFormat="1" applyFont="1" applyBorder="1" applyAlignment="1" applyProtection="1">
      <alignment vertical="center"/>
      <protection hidden="1"/>
    </xf>
    <xf numFmtId="49" fontId="31" fillId="0" borderId="126" xfId="0" applyNumberFormat="1" applyFont="1" applyBorder="1" applyAlignment="1" applyProtection="1">
      <alignment vertical="center"/>
      <protection hidden="1"/>
    </xf>
    <xf numFmtId="185" fontId="7" fillId="3" borderId="244" xfId="0" applyNumberFormat="1" applyFont="1" applyFill="1" applyBorder="1" applyAlignment="1" applyProtection="1">
      <alignment vertical="center"/>
    </xf>
    <xf numFmtId="185" fontId="7" fillId="3" borderId="126" xfId="0" applyNumberFormat="1" applyFont="1" applyFill="1" applyBorder="1" applyAlignment="1" applyProtection="1">
      <alignment vertical="center"/>
    </xf>
    <xf numFmtId="0" fontId="31" fillId="0" borderId="135" xfId="0" applyFont="1" applyBorder="1" applyAlignment="1" applyProtection="1">
      <alignment vertical="center"/>
    </xf>
    <xf numFmtId="0" fontId="31" fillId="0" borderId="238" xfId="0" applyFont="1" applyBorder="1" applyAlignment="1" applyProtection="1">
      <alignment vertical="center"/>
    </xf>
    <xf numFmtId="38" fontId="31" fillId="0" borderId="7" xfId="2" applyFont="1" applyFill="1" applyBorder="1" applyAlignment="1" applyProtection="1">
      <alignment vertical="center"/>
    </xf>
    <xf numFmtId="38" fontId="31" fillId="0" borderId="248" xfId="2" applyFont="1" applyFill="1" applyBorder="1" applyAlignment="1" applyProtection="1">
      <alignment vertical="center"/>
    </xf>
    <xf numFmtId="179" fontId="7" fillId="0" borderId="245" xfId="0" applyNumberFormat="1" applyFont="1" applyFill="1" applyBorder="1" applyAlignment="1" applyProtection="1">
      <alignment vertical="center"/>
    </xf>
    <xf numFmtId="179" fontId="7" fillId="0" borderId="247" xfId="0" applyNumberFormat="1" applyFont="1" applyFill="1" applyBorder="1" applyAlignment="1" applyProtection="1">
      <alignment vertical="center"/>
    </xf>
    <xf numFmtId="0" fontId="31" fillId="0" borderId="234" xfId="0" applyFont="1" applyBorder="1" applyAlignment="1" applyProtection="1">
      <alignment vertical="center" wrapText="1"/>
    </xf>
    <xf numFmtId="0" fontId="39" fillId="0" borderId="0" xfId="0" applyFont="1" applyAlignment="1" applyProtection="1">
      <alignment horizontal="distributed"/>
    </xf>
    <xf numFmtId="0" fontId="0" fillId="0" borderId="0" xfId="0" applyAlignment="1"/>
    <xf numFmtId="189" fontId="6" fillId="3" borderId="2" xfId="0" applyNumberFormat="1" applyFont="1" applyFill="1" applyBorder="1" applyAlignment="1" applyProtection="1">
      <alignment horizontal="center" vertical="center"/>
    </xf>
    <xf numFmtId="189" fontId="6" fillId="3" borderId="3" xfId="0" applyNumberFormat="1" applyFont="1" applyFill="1" applyBorder="1" applyAlignment="1" applyProtection="1">
      <alignment horizontal="center" vertical="center"/>
    </xf>
    <xf numFmtId="189" fontId="6" fillId="3" borderId="5" xfId="0" applyNumberFormat="1" applyFont="1" applyFill="1" applyBorder="1" applyAlignment="1" applyProtection="1">
      <alignment horizontal="center" vertical="center"/>
    </xf>
    <xf numFmtId="189" fontId="6" fillId="3" borderId="15" xfId="0" applyNumberFormat="1" applyFont="1" applyFill="1" applyBorder="1" applyAlignment="1" applyProtection="1">
      <alignment horizontal="center" vertical="center"/>
    </xf>
    <xf numFmtId="189" fontId="6" fillId="3" borderId="7" xfId="0" applyNumberFormat="1" applyFont="1" applyFill="1" applyBorder="1" applyAlignment="1" applyProtection="1">
      <alignment horizontal="center" vertical="center"/>
    </xf>
    <xf numFmtId="189" fontId="6" fillId="3" borderId="16" xfId="0" applyNumberFormat="1" applyFont="1" applyFill="1" applyBorder="1" applyAlignment="1" applyProtection="1">
      <alignment horizontal="center" vertical="center"/>
    </xf>
    <xf numFmtId="0" fontId="22" fillId="0" borderId="8" xfId="0" applyFont="1" applyBorder="1" applyAlignment="1" applyProtection="1">
      <alignment horizontal="distributed" vertical="center" justifyLastLine="1"/>
    </xf>
    <xf numFmtId="0" fontId="22" fillId="0" borderId="9" xfId="0" applyFont="1" applyBorder="1" applyAlignment="1" applyProtection="1">
      <alignment horizontal="distributed" vertical="center" justifyLastLine="1"/>
    </xf>
    <xf numFmtId="0" fontId="22" fillId="0" borderId="23" xfId="0" applyFont="1" applyBorder="1" applyAlignment="1" applyProtection="1">
      <alignment horizontal="distributed" vertical="center" justifyLastLine="1"/>
    </xf>
    <xf numFmtId="189" fontId="6" fillId="2" borderId="2" xfId="0" applyNumberFormat="1" applyFont="1" applyFill="1" applyBorder="1" applyAlignment="1" applyProtection="1">
      <alignment horizontal="center" vertical="center"/>
      <protection locked="0"/>
    </xf>
    <xf numFmtId="189" fontId="1" fillId="2" borderId="3" xfId="0" applyNumberFormat="1" applyFont="1" applyFill="1" applyBorder="1" applyAlignment="1" applyProtection="1">
      <alignment horizontal="center" vertical="center"/>
      <protection locked="0"/>
    </xf>
    <xf numFmtId="189" fontId="1" fillId="2" borderId="5" xfId="0" applyNumberFormat="1" applyFont="1" applyFill="1" applyBorder="1" applyAlignment="1" applyProtection="1">
      <alignment horizontal="center" vertical="center"/>
      <protection locked="0"/>
    </xf>
    <xf numFmtId="189" fontId="1" fillId="2" borderId="15" xfId="0" applyNumberFormat="1" applyFont="1" applyFill="1" applyBorder="1" applyAlignment="1" applyProtection="1">
      <alignment horizontal="center" vertical="center"/>
      <protection locked="0"/>
    </xf>
    <xf numFmtId="189" fontId="1" fillId="2" borderId="7" xfId="0" applyNumberFormat="1" applyFont="1" applyFill="1" applyBorder="1" applyAlignment="1" applyProtection="1">
      <alignment horizontal="center" vertical="center"/>
      <protection locked="0"/>
    </xf>
    <xf numFmtId="189" fontId="1" fillId="2" borderId="16" xfId="0" applyNumberFormat="1" applyFont="1" applyFill="1" applyBorder="1" applyAlignment="1" applyProtection="1">
      <alignment horizontal="center" vertical="center"/>
      <protection locked="0"/>
    </xf>
    <xf numFmtId="0" fontId="22" fillId="0" borderId="1" xfId="0" applyFont="1" applyBorder="1" applyAlignment="1" applyProtection="1"/>
    <xf numFmtId="0" fontId="22" fillId="0" borderId="0" xfId="0" applyFont="1" applyAlignment="1" applyProtection="1"/>
    <xf numFmtId="0" fontId="22" fillId="0" borderId="15" xfId="0" applyFont="1" applyBorder="1" applyAlignment="1" applyProtection="1"/>
    <xf numFmtId="0" fontId="22" fillId="0" borderId="7" xfId="0" applyFont="1" applyBorder="1" applyAlignment="1" applyProtection="1"/>
    <xf numFmtId="0" fontId="91" fillId="0" borderId="0" xfId="0" applyFont="1" applyAlignment="1">
      <alignment vertical="center" wrapText="1"/>
    </xf>
    <xf numFmtId="0" fontId="92" fillId="0" borderId="0" xfId="0" applyFont="1" applyAlignment="1">
      <alignment wrapText="1"/>
    </xf>
    <xf numFmtId="0" fontId="37" fillId="0" borderId="8" xfId="0" applyFont="1" applyBorder="1" applyAlignment="1" applyProtection="1">
      <alignment horizontal="center" vertical="center"/>
    </xf>
    <xf numFmtId="0" fontId="37" fillId="0" borderId="9" xfId="0" applyFont="1" applyBorder="1" applyAlignment="1" applyProtection="1">
      <alignment horizontal="center" vertical="center"/>
    </xf>
    <xf numFmtId="0" fontId="37" fillId="0" borderId="23" xfId="0" applyFont="1" applyBorder="1" applyAlignment="1" applyProtection="1">
      <alignment horizontal="center" vertical="center"/>
    </xf>
    <xf numFmtId="0" fontId="31" fillId="0" borderId="3" xfId="0" applyFont="1" applyBorder="1" applyAlignment="1" applyProtection="1">
      <alignment horizontal="right" vertical="top"/>
    </xf>
    <xf numFmtId="0" fontId="31" fillId="0" borderId="0" xfId="0" applyFont="1" applyBorder="1" applyAlignment="1" applyProtection="1">
      <alignment horizontal="right" vertical="top"/>
    </xf>
    <xf numFmtId="189" fontId="6" fillId="0" borderId="250" xfId="0" applyNumberFormat="1" applyFont="1" applyFill="1" applyBorder="1" applyAlignment="1" applyProtection="1">
      <alignment horizontal="distributed" vertical="center" justifyLastLine="1"/>
    </xf>
    <xf numFmtId="189" fontId="6" fillId="0" borderId="127" xfId="0" applyNumberFormat="1" applyFont="1" applyFill="1" applyBorder="1" applyAlignment="1" applyProtection="1">
      <alignment horizontal="distributed" vertical="center" justifyLastLine="1"/>
    </xf>
    <xf numFmtId="189" fontId="6" fillId="0" borderId="251" xfId="0" applyNumberFormat="1" applyFont="1" applyFill="1" applyBorder="1" applyAlignment="1" applyProtection="1">
      <alignment horizontal="distributed" vertical="center" justifyLastLine="1"/>
    </xf>
    <xf numFmtId="189" fontId="6" fillId="0" borderId="243" xfId="0" applyNumberFormat="1" applyFont="1" applyFill="1" applyBorder="1" applyAlignment="1" applyProtection="1">
      <alignment horizontal="distributed" vertical="center" justifyLastLine="1"/>
    </xf>
    <xf numFmtId="189" fontId="6" fillId="0" borderId="7" xfId="0" applyNumberFormat="1" applyFont="1" applyFill="1" applyBorder="1" applyAlignment="1" applyProtection="1">
      <alignment horizontal="distributed" vertical="center" justifyLastLine="1"/>
    </xf>
    <xf numFmtId="189" fontId="6" fillId="0" borderId="248" xfId="0" applyNumberFormat="1" applyFont="1" applyFill="1" applyBorder="1" applyAlignment="1" applyProtection="1">
      <alignment horizontal="distributed" vertical="center" justifyLastLine="1"/>
    </xf>
    <xf numFmtId="189" fontId="23" fillId="3" borderId="250" xfId="6" applyNumberFormat="1" applyFont="1" applyFill="1" applyBorder="1" applyAlignment="1" applyProtection="1">
      <alignment horizontal="center" vertical="center"/>
    </xf>
    <xf numFmtId="189" fontId="0" fillId="3" borderId="127" xfId="0" applyNumberFormat="1" applyFill="1" applyBorder="1" applyAlignment="1" applyProtection="1">
      <alignment horizontal="center"/>
    </xf>
    <xf numFmtId="189" fontId="0" fillId="3" borderId="252" xfId="0" applyNumberFormat="1" applyFill="1" applyBorder="1" applyAlignment="1" applyProtection="1">
      <alignment horizontal="center"/>
    </xf>
    <xf numFmtId="189" fontId="0" fillId="3" borderId="128" xfId="0" applyNumberFormat="1" applyFill="1" applyBorder="1" applyAlignment="1" applyProtection="1">
      <alignment horizontal="center"/>
    </xf>
    <xf numFmtId="189" fontId="23" fillId="0" borderId="127" xfId="0" applyNumberFormat="1" applyFont="1" applyBorder="1" applyAlignment="1" applyProtection="1">
      <alignment horizontal="distributed" vertical="center"/>
    </xf>
    <xf numFmtId="189" fontId="23" fillId="0" borderId="251" xfId="0" applyNumberFormat="1" applyFont="1" applyBorder="1" applyAlignment="1" applyProtection="1"/>
    <xf numFmtId="189" fontId="23" fillId="0" borderId="128" xfId="0" applyNumberFormat="1" applyFont="1" applyBorder="1" applyAlignment="1" applyProtection="1"/>
    <xf numFmtId="189" fontId="23" fillId="0" borderId="130" xfId="0" applyNumberFormat="1" applyFont="1" applyBorder="1" applyAlignment="1" applyProtection="1"/>
    <xf numFmtId="189" fontId="6" fillId="0" borderId="8" xfId="0" applyNumberFormat="1" applyFont="1" applyBorder="1" applyAlignment="1" applyProtection="1">
      <alignment horizontal="center"/>
    </xf>
    <xf numFmtId="189" fontId="1" fillId="0" borderId="9" xfId="0" applyNumberFormat="1" applyFont="1" applyBorder="1" applyAlignment="1">
      <alignment horizontal="center"/>
    </xf>
    <xf numFmtId="189" fontId="1" fillId="0" borderId="23" xfId="0" applyNumberFormat="1" applyFont="1" applyBorder="1" applyAlignment="1">
      <alignment horizontal="center"/>
    </xf>
    <xf numFmtId="189" fontId="23" fillId="3" borderId="233" xfId="0" applyNumberFormat="1" applyFont="1" applyFill="1" applyBorder="1" applyAlignment="1" applyProtection="1">
      <alignment horizontal="distributed" vertical="center" indent="3"/>
    </xf>
    <xf numFmtId="189" fontId="23" fillId="3" borderId="9" xfId="0" applyNumberFormat="1" applyFont="1" applyFill="1" applyBorder="1" applyAlignment="1" applyProtection="1">
      <alignment horizontal="distributed" vertical="center" indent="3"/>
    </xf>
    <xf numFmtId="189" fontId="23" fillId="3" borderId="134" xfId="0" applyNumberFormat="1" applyFont="1" applyFill="1" applyBorder="1" applyAlignment="1" applyProtection="1">
      <alignment horizontal="distributed" vertical="center" indent="3"/>
    </xf>
    <xf numFmtId="189" fontId="6" fillId="2" borderId="3" xfId="0" applyNumberFormat="1" applyFont="1" applyFill="1" applyBorder="1" applyAlignment="1" applyProtection="1">
      <alignment horizontal="center" vertical="center"/>
      <protection locked="0"/>
    </xf>
    <xf numFmtId="189" fontId="6" fillId="2" borderId="249" xfId="0" applyNumberFormat="1" applyFont="1" applyFill="1" applyBorder="1" applyAlignment="1" applyProtection="1">
      <alignment horizontal="center" vertical="center"/>
      <protection locked="0"/>
    </xf>
    <xf numFmtId="189" fontId="1" fillId="2" borderId="253" xfId="0" applyNumberFormat="1" applyFont="1" applyFill="1" applyBorder="1" applyAlignment="1" applyProtection="1">
      <alignment horizontal="center" vertical="center"/>
      <protection locked="0"/>
    </xf>
    <xf numFmtId="189" fontId="1" fillId="2" borderId="243" xfId="0" applyNumberFormat="1" applyFont="1" applyFill="1" applyBorder="1" applyAlignment="1" applyProtection="1">
      <alignment horizontal="center" vertical="center"/>
      <protection locked="0"/>
    </xf>
    <xf numFmtId="189" fontId="1" fillId="2" borderId="248" xfId="0" applyNumberFormat="1" applyFont="1" applyFill="1" applyBorder="1" applyAlignment="1" applyProtection="1">
      <alignment horizontal="center" vertical="center"/>
      <protection locked="0"/>
    </xf>
    <xf numFmtId="185" fontId="7" fillId="2" borderId="308" xfId="0" applyNumberFormat="1" applyFont="1" applyFill="1" applyBorder="1" applyAlignment="1" applyProtection="1">
      <alignment vertical="center"/>
      <protection locked="0"/>
    </xf>
    <xf numFmtId="185" fontId="7" fillId="2" borderId="309" xfId="0" applyNumberFormat="1" applyFont="1" applyFill="1" applyBorder="1" applyAlignment="1" applyProtection="1">
      <alignment vertical="center"/>
      <protection locked="0"/>
    </xf>
    <xf numFmtId="185" fontId="7" fillId="3" borderId="231" xfId="0" applyNumberFormat="1" applyFont="1" applyFill="1" applyBorder="1" applyAlignment="1" applyProtection="1">
      <alignment vertical="center"/>
    </xf>
    <xf numFmtId="185" fontId="7" fillId="3" borderId="81" xfId="0" applyNumberFormat="1" applyFont="1" applyFill="1" applyBorder="1" applyAlignment="1" applyProtection="1">
      <alignment vertical="center"/>
    </xf>
    <xf numFmtId="189" fontId="6" fillId="0" borderId="233" xfId="0" applyNumberFormat="1" applyFont="1" applyBorder="1" applyAlignment="1" applyProtection="1">
      <alignment horizontal="center"/>
    </xf>
    <xf numFmtId="0" fontId="31" fillId="0" borderId="7" xfId="0" applyFont="1" applyBorder="1" applyAlignment="1" applyProtection="1">
      <alignment horizontal="right" vertical="top"/>
    </xf>
    <xf numFmtId="0" fontId="31" fillId="0" borderId="82" xfId="0" applyFont="1" applyBorder="1" applyAlignment="1" applyProtection="1">
      <alignment vertical="center"/>
    </xf>
    <xf numFmtId="0" fontId="31" fillId="0" borderId="126" xfId="0" applyFont="1" applyBorder="1" applyAlignment="1" applyProtection="1">
      <alignment vertical="center"/>
    </xf>
    <xf numFmtId="185" fontId="7" fillId="3" borderId="233" xfId="0" applyNumberFormat="1" applyFont="1" applyFill="1" applyBorder="1" applyAlignment="1" applyProtection="1">
      <alignment horizontal="right" vertical="center"/>
    </xf>
    <xf numFmtId="185" fontId="7" fillId="3" borderId="9" xfId="0" applyNumberFormat="1" applyFont="1" applyFill="1" applyBorder="1" applyAlignment="1" applyProtection="1">
      <alignment horizontal="right" vertical="center"/>
    </xf>
    <xf numFmtId="185" fontId="7" fillId="3" borderId="234" xfId="0" applyNumberFormat="1" applyFont="1" applyFill="1" applyBorder="1" applyAlignment="1" applyProtection="1">
      <alignment horizontal="right" vertical="center"/>
    </xf>
    <xf numFmtId="185" fontId="7" fillId="2" borderId="244" xfId="0" applyNumberFormat="1" applyFont="1" applyFill="1" applyBorder="1" applyAlignment="1" applyProtection="1">
      <alignment vertical="center"/>
      <protection locked="0"/>
    </xf>
    <xf numFmtId="185" fontId="7" fillId="2" borderId="126" xfId="0" applyNumberFormat="1" applyFont="1" applyFill="1" applyBorder="1" applyAlignment="1" applyProtection="1">
      <alignment vertical="center"/>
      <protection locked="0"/>
    </xf>
    <xf numFmtId="185" fontId="7" fillId="3" borderId="209" xfId="0" applyNumberFormat="1" applyFont="1" applyFill="1" applyBorder="1" applyAlignment="1" applyProtection="1">
      <alignment vertical="center"/>
    </xf>
    <xf numFmtId="0" fontId="31" fillId="0" borderId="37" xfId="0" applyFont="1" applyBorder="1" applyAlignment="1" applyProtection="1">
      <alignment vertical="center"/>
    </xf>
    <xf numFmtId="0" fontId="0" fillId="0" borderId="9" xfId="0" applyBorder="1" applyAlignment="1">
      <alignment vertical="center"/>
    </xf>
    <xf numFmtId="0" fontId="0" fillId="0" borderId="234" xfId="0" applyBorder="1" applyAlignment="1">
      <alignment vertical="center"/>
    </xf>
    <xf numFmtId="185" fontId="7" fillId="2" borderId="312" xfId="0" applyNumberFormat="1" applyFont="1" applyFill="1" applyBorder="1" applyAlignment="1" applyProtection="1">
      <alignment vertical="center"/>
      <protection locked="0"/>
    </xf>
    <xf numFmtId="49" fontId="31" fillId="0" borderId="55" xfId="0" applyNumberFormat="1" applyFont="1" applyBorder="1" applyAlignment="1" applyProtection="1">
      <alignment horizontal="left" vertical="center" wrapText="1"/>
      <protection hidden="1"/>
    </xf>
    <xf numFmtId="49" fontId="31" fillId="0" borderId="81" xfId="0" applyNumberFormat="1" applyFont="1" applyBorder="1" applyAlignment="1" applyProtection="1">
      <alignment horizontal="left" vertical="center" wrapText="1"/>
      <protection hidden="1"/>
    </xf>
    <xf numFmtId="185" fontId="7" fillId="3" borderId="242" xfId="0" applyNumberFormat="1" applyFont="1" applyFill="1" applyBorder="1" applyAlignment="1" applyProtection="1">
      <alignment vertical="center"/>
    </xf>
    <xf numFmtId="185" fontId="7" fillId="2" borderId="151" xfId="0" applyNumberFormat="1" applyFont="1" applyFill="1" applyBorder="1" applyAlignment="1" applyProtection="1">
      <alignment vertical="center"/>
      <protection locked="0"/>
    </xf>
    <xf numFmtId="185" fontId="7" fillId="2" borderId="229" xfId="0" applyNumberFormat="1" applyFont="1" applyFill="1" applyBorder="1" applyAlignment="1" applyProtection="1">
      <alignment vertical="center"/>
      <protection locked="0"/>
    </xf>
    <xf numFmtId="185" fontId="7" fillId="3" borderId="283" xfId="0" applyNumberFormat="1" applyFont="1" applyFill="1" applyBorder="1" applyAlignment="1" applyProtection="1">
      <alignment vertical="center"/>
    </xf>
    <xf numFmtId="185" fontId="7" fillId="2" borderId="134" xfId="0" applyNumberFormat="1" applyFont="1" applyFill="1" applyBorder="1" applyAlignment="1" applyProtection="1">
      <alignment vertical="center"/>
      <protection locked="0"/>
    </xf>
    <xf numFmtId="185" fontId="7" fillId="2" borderId="240" xfId="0" applyNumberFormat="1" applyFont="1" applyFill="1" applyBorder="1" applyAlignment="1" applyProtection="1">
      <alignment vertical="center"/>
      <protection locked="0"/>
    </xf>
    <xf numFmtId="185" fontId="7" fillId="3" borderId="256" xfId="0" applyNumberFormat="1" applyFont="1" applyFill="1" applyBorder="1" applyAlignment="1" applyProtection="1">
      <alignment vertical="center"/>
    </xf>
    <xf numFmtId="185" fontId="7" fillId="3" borderId="138" xfId="0" applyNumberFormat="1" applyFont="1" applyFill="1" applyBorder="1" applyAlignment="1" applyProtection="1">
      <alignment vertical="center"/>
    </xf>
    <xf numFmtId="185" fontId="7" fillId="3" borderId="239" xfId="0" applyNumberFormat="1" applyFont="1" applyFill="1" applyBorder="1" applyAlignment="1" applyProtection="1">
      <alignment vertical="center"/>
    </xf>
    <xf numFmtId="185" fontId="7" fillId="3" borderId="240" xfId="0" applyNumberFormat="1" applyFont="1" applyFill="1" applyBorder="1" applyAlignment="1" applyProtection="1">
      <alignment vertical="center"/>
    </xf>
    <xf numFmtId="185" fontId="7" fillId="3" borderId="310" xfId="0" applyNumberFormat="1" applyFont="1" applyFill="1" applyBorder="1" applyAlignment="1" applyProtection="1">
      <alignment vertical="center"/>
    </xf>
    <xf numFmtId="185" fontId="7" fillId="3" borderId="129" xfId="0" applyNumberFormat="1" applyFont="1" applyFill="1" applyBorder="1" applyAlignment="1" applyProtection="1">
      <alignment vertical="center"/>
    </xf>
    <xf numFmtId="185" fontId="7" fillId="3" borderId="151" xfId="0" applyNumberFormat="1" applyFont="1" applyFill="1" applyBorder="1" applyAlignment="1" applyProtection="1">
      <alignment vertical="center"/>
    </xf>
    <xf numFmtId="185" fontId="7" fillId="3" borderId="257" xfId="0" applyNumberFormat="1" applyFont="1" applyFill="1" applyBorder="1" applyAlignment="1" applyProtection="1">
      <alignment vertical="center"/>
    </xf>
    <xf numFmtId="185" fontId="7" fillId="3" borderId="3" xfId="0" applyNumberFormat="1" applyFont="1" applyFill="1" applyBorder="1" applyAlignment="1" applyProtection="1">
      <alignment vertical="center"/>
    </xf>
    <xf numFmtId="185" fontId="7" fillId="3" borderId="215" xfId="0" applyNumberFormat="1" applyFont="1" applyFill="1" applyBorder="1" applyAlignment="1" applyProtection="1">
      <alignment vertical="center"/>
    </xf>
    <xf numFmtId="185" fontId="7" fillId="3" borderId="212" xfId="0" applyNumberFormat="1" applyFont="1" applyFill="1" applyBorder="1" applyAlignment="1" applyProtection="1">
      <alignment vertical="center"/>
    </xf>
    <xf numFmtId="185" fontId="7" fillId="3" borderId="0" xfId="0" applyNumberFormat="1" applyFont="1" applyFill="1" applyBorder="1" applyAlignment="1" applyProtection="1">
      <alignment vertical="center"/>
    </xf>
    <xf numFmtId="185" fontId="7" fillId="3" borderId="211" xfId="0" applyNumberFormat="1" applyFont="1" applyFill="1" applyBorder="1" applyAlignment="1" applyProtection="1">
      <alignment vertical="center"/>
    </xf>
    <xf numFmtId="185" fontId="7" fillId="3" borderId="230" xfId="0" applyNumberFormat="1" applyFont="1" applyFill="1" applyBorder="1" applyAlignment="1" applyProtection="1">
      <alignment horizontal="right" vertical="center"/>
    </xf>
    <xf numFmtId="185" fontId="7" fillId="3" borderId="40" xfId="0" applyNumberFormat="1" applyFont="1" applyFill="1" applyBorder="1" applyAlignment="1" applyProtection="1">
      <alignment horizontal="right" vertical="center"/>
    </xf>
    <xf numFmtId="185" fontId="7" fillId="3" borderId="142" xfId="0" applyNumberFormat="1" applyFont="1" applyFill="1" applyBorder="1" applyAlignment="1" applyProtection="1">
      <alignment horizontal="right" vertical="center"/>
    </xf>
    <xf numFmtId="179" fontId="7" fillId="0" borderId="264" xfId="0" applyNumberFormat="1" applyFont="1" applyFill="1" applyBorder="1" applyAlignment="1" applyProtection="1">
      <alignment vertical="center"/>
    </xf>
    <xf numFmtId="179" fontId="7" fillId="0" borderId="265" xfId="0" applyNumberFormat="1" applyFont="1" applyFill="1" applyBorder="1" applyAlignment="1" applyProtection="1">
      <alignment vertical="center"/>
    </xf>
    <xf numFmtId="0" fontId="18" fillId="0" borderId="0" xfId="0" applyFont="1" applyBorder="1" applyAlignment="1" applyProtection="1">
      <alignment vertical="top" wrapText="1"/>
    </xf>
    <xf numFmtId="185" fontId="7" fillId="3" borderId="210" xfId="0" applyNumberFormat="1" applyFont="1" applyFill="1" applyBorder="1" applyAlignment="1" applyProtection="1">
      <alignment vertical="center"/>
    </xf>
    <xf numFmtId="185" fontId="7" fillId="3" borderId="7" xfId="0" applyNumberFormat="1" applyFont="1" applyFill="1" applyBorder="1" applyAlignment="1" applyProtection="1">
      <alignment vertical="center"/>
    </xf>
    <xf numFmtId="185" fontId="7" fillId="3" borderId="144" xfId="0" applyNumberFormat="1" applyFont="1" applyFill="1" applyBorder="1" applyAlignment="1" applyProtection="1">
      <alignment vertical="center"/>
    </xf>
    <xf numFmtId="179" fontId="7" fillId="0" borderId="261" xfId="0" applyNumberFormat="1" applyFont="1" applyFill="1" applyBorder="1" applyAlignment="1" applyProtection="1">
      <alignment vertical="center"/>
    </xf>
    <xf numFmtId="179" fontId="7" fillId="0" borderId="262" xfId="0" applyNumberFormat="1" applyFont="1" applyFill="1" applyBorder="1" applyAlignment="1" applyProtection="1">
      <alignment vertical="center"/>
    </xf>
    <xf numFmtId="179" fontId="7" fillId="0" borderId="263" xfId="0" applyNumberFormat="1" applyFont="1" applyFill="1" applyBorder="1" applyAlignment="1" applyProtection="1">
      <alignment vertical="center"/>
    </xf>
    <xf numFmtId="185" fontId="7" fillId="3" borderId="258" xfId="0" applyNumberFormat="1" applyFont="1" applyFill="1" applyBorder="1" applyAlignment="1" applyProtection="1">
      <alignment vertical="center"/>
    </xf>
    <xf numFmtId="185" fontId="7" fillId="3" borderId="206" xfId="0" applyNumberFormat="1" applyFont="1" applyFill="1" applyBorder="1" applyAlignment="1" applyProtection="1">
      <alignment vertical="center"/>
    </xf>
    <xf numFmtId="185" fontId="7" fillId="3" borderId="177" xfId="0" applyNumberFormat="1" applyFont="1" applyFill="1" applyBorder="1" applyAlignment="1" applyProtection="1">
      <alignment vertical="center"/>
    </xf>
    <xf numFmtId="182" fontId="7" fillId="0" borderId="266" xfId="0" applyNumberFormat="1" applyFont="1" applyFill="1" applyBorder="1" applyAlignment="1" applyProtection="1">
      <alignment vertical="center"/>
    </xf>
    <xf numFmtId="182" fontId="7" fillId="0" borderId="267" xfId="0" applyNumberFormat="1" applyFont="1" applyFill="1" applyBorder="1" applyAlignment="1" applyProtection="1">
      <alignment vertical="center"/>
    </xf>
    <xf numFmtId="182" fontId="7" fillId="0" borderId="268" xfId="0" applyNumberFormat="1" applyFont="1" applyFill="1" applyBorder="1" applyAlignment="1" applyProtection="1">
      <alignment vertical="center"/>
    </xf>
    <xf numFmtId="179" fontId="7" fillId="0" borderId="269" xfId="0" applyNumberFormat="1" applyFont="1" applyFill="1" applyBorder="1" applyAlignment="1" applyProtection="1">
      <alignment vertical="center"/>
    </xf>
    <xf numFmtId="179" fontId="7" fillId="0" borderId="270" xfId="0" applyNumberFormat="1" applyFont="1" applyFill="1" applyBorder="1" applyAlignment="1" applyProtection="1">
      <alignment vertical="center"/>
    </xf>
    <xf numFmtId="179" fontId="7" fillId="0" borderId="271" xfId="0" applyNumberFormat="1" applyFont="1" applyFill="1" applyBorder="1" applyAlignment="1" applyProtection="1">
      <alignment vertical="center"/>
    </xf>
    <xf numFmtId="185" fontId="7" fillId="3" borderId="259" xfId="0" applyNumberFormat="1" applyFont="1" applyFill="1" applyBorder="1" applyAlignment="1" applyProtection="1">
      <alignment vertical="center"/>
    </xf>
    <xf numFmtId="185" fontId="7" fillId="3" borderId="205" xfId="0" applyNumberFormat="1" applyFont="1" applyFill="1" applyBorder="1" applyAlignment="1" applyProtection="1">
      <alignment vertical="center"/>
    </xf>
    <xf numFmtId="185" fontId="7" fillId="3" borderId="260" xfId="0" applyNumberFormat="1" applyFont="1" applyFill="1" applyBorder="1" applyAlignment="1" applyProtection="1">
      <alignment vertical="center"/>
    </xf>
    <xf numFmtId="3" fontId="7" fillId="0" borderId="272" xfId="0" applyNumberFormat="1" applyFont="1" applyFill="1" applyBorder="1" applyAlignment="1" applyProtection="1"/>
    <xf numFmtId="3" fontId="7" fillId="0" borderId="273" xfId="0" applyNumberFormat="1" applyFont="1" applyFill="1" applyBorder="1" applyAlignment="1" applyProtection="1"/>
    <xf numFmtId="185" fontId="0" fillId="0" borderId="9" xfId="0" applyNumberFormat="1" applyBorder="1"/>
    <xf numFmtId="185" fontId="0" fillId="0" borderId="134" xfId="0" applyNumberFormat="1" applyBorder="1"/>
    <xf numFmtId="185" fontId="7" fillId="3" borderId="305" xfId="0" applyNumberFormat="1" applyFont="1" applyFill="1" applyBorder="1" applyAlignment="1" applyProtection="1">
      <alignment vertical="center"/>
    </xf>
    <xf numFmtId="185" fontId="7" fillId="3" borderId="306" xfId="0" applyNumberFormat="1" applyFont="1" applyFill="1" applyBorder="1" applyAlignment="1" applyProtection="1">
      <alignment vertical="center"/>
    </xf>
    <xf numFmtId="185" fontId="7" fillId="3" borderId="307" xfId="0" applyNumberFormat="1" applyFont="1" applyFill="1" applyBorder="1" applyAlignment="1" applyProtection="1">
      <alignment vertical="center"/>
    </xf>
    <xf numFmtId="185" fontId="7" fillId="3" borderId="133" xfId="4" applyNumberFormat="1" applyFont="1" applyFill="1" applyBorder="1" applyAlignment="1" applyProtection="1">
      <alignment vertical="center"/>
    </xf>
    <xf numFmtId="185" fontId="7" fillId="3" borderId="134" xfId="4" applyNumberFormat="1" applyFont="1" applyFill="1" applyBorder="1" applyAlignment="1" applyProtection="1">
      <alignment vertical="center"/>
    </xf>
    <xf numFmtId="185" fontId="7" fillId="3" borderId="274" xfId="0" applyNumberFormat="1" applyFont="1" applyFill="1" applyBorder="1" applyAlignment="1" applyProtection="1">
      <alignment vertical="center"/>
    </xf>
    <xf numFmtId="185" fontId="7" fillId="3" borderId="275" xfId="0" applyNumberFormat="1" applyFont="1" applyFill="1" applyBorder="1" applyAlignment="1" applyProtection="1">
      <alignment vertical="center"/>
    </xf>
    <xf numFmtId="185" fontId="7" fillId="3" borderId="276" xfId="0" applyNumberFormat="1" applyFont="1" applyFill="1" applyBorder="1" applyAlignment="1" applyProtection="1">
      <alignment vertical="center"/>
    </xf>
    <xf numFmtId="185" fontId="7" fillId="2" borderId="279" xfId="0" applyNumberFormat="1" applyFont="1" applyFill="1" applyBorder="1" applyAlignment="1" applyProtection="1">
      <alignment vertical="center"/>
      <protection locked="0"/>
    </xf>
    <xf numFmtId="185" fontId="7" fillId="2" borderId="280" xfId="0" applyNumberFormat="1" applyFont="1" applyFill="1" applyBorder="1" applyAlignment="1" applyProtection="1">
      <alignment vertical="center"/>
      <protection locked="0"/>
    </xf>
    <xf numFmtId="185" fontId="7" fillId="2" borderId="281" xfId="0" applyNumberFormat="1" applyFont="1" applyFill="1" applyBorder="1" applyAlignment="1" applyProtection="1">
      <alignment vertical="center"/>
      <protection locked="0"/>
    </xf>
    <xf numFmtId="185" fontId="7" fillId="2" borderId="258" xfId="0" applyNumberFormat="1" applyFont="1" applyFill="1" applyBorder="1" applyAlignment="1" applyProtection="1">
      <alignment vertical="center"/>
      <protection locked="0"/>
    </xf>
    <xf numFmtId="185" fontId="7" fillId="2" borderId="206" xfId="0" applyNumberFormat="1" applyFont="1" applyFill="1" applyBorder="1" applyAlignment="1" applyProtection="1">
      <alignment vertical="center"/>
      <protection locked="0"/>
    </xf>
    <xf numFmtId="185" fontId="7" fillId="2" borderId="177" xfId="0" applyNumberFormat="1" applyFont="1" applyFill="1" applyBorder="1" applyAlignment="1" applyProtection="1">
      <alignment vertical="center"/>
      <protection locked="0"/>
    </xf>
    <xf numFmtId="185" fontId="7" fillId="2" borderId="133" xfId="0" applyNumberFormat="1" applyFont="1" applyFill="1" applyBorder="1" applyAlignment="1" applyProtection="1">
      <alignment vertical="center"/>
      <protection locked="0"/>
    </xf>
    <xf numFmtId="185" fontId="7" fillId="3" borderId="233" xfId="4" applyNumberFormat="1" applyFont="1" applyFill="1" applyBorder="1" applyAlignment="1" applyProtection="1">
      <alignment vertical="center"/>
    </xf>
    <xf numFmtId="185" fontId="7" fillId="3" borderId="234" xfId="4" applyNumberFormat="1" applyFont="1" applyFill="1" applyBorder="1" applyAlignment="1" applyProtection="1">
      <alignment vertical="center"/>
    </xf>
    <xf numFmtId="185" fontId="7" fillId="2" borderId="274" xfId="0" applyNumberFormat="1" applyFont="1" applyFill="1" applyBorder="1" applyAlignment="1" applyProtection="1">
      <alignment vertical="center"/>
      <protection locked="0"/>
    </xf>
    <xf numFmtId="185" fontId="7" fillId="2" borderId="275" xfId="0" applyNumberFormat="1" applyFont="1" applyFill="1" applyBorder="1" applyAlignment="1" applyProtection="1">
      <alignment vertical="center"/>
      <protection locked="0"/>
    </xf>
    <xf numFmtId="185" fontId="7" fillId="2" borderId="276" xfId="0" applyNumberFormat="1" applyFont="1" applyFill="1" applyBorder="1" applyAlignment="1" applyProtection="1">
      <alignment vertical="center"/>
      <protection locked="0"/>
    </xf>
    <xf numFmtId="3" fontId="7" fillId="0" borderId="277" xfId="0" applyNumberFormat="1" applyFont="1" applyFill="1" applyBorder="1" applyAlignment="1" applyProtection="1"/>
    <xf numFmtId="3" fontId="7" fillId="0" borderId="278" xfId="0" applyNumberFormat="1" applyFont="1" applyFill="1" applyBorder="1" applyAlignment="1" applyProtection="1"/>
    <xf numFmtId="185" fontId="7" fillId="2" borderId="259" xfId="0" applyNumberFormat="1" applyFont="1" applyFill="1" applyBorder="1" applyAlignment="1" applyProtection="1">
      <alignment vertical="center"/>
      <protection locked="0"/>
    </xf>
    <xf numFmtId="185" fontId="7" fillId="2" borderId="205" xfId="0" applyNumberFormat="1" applyFont="1" applyFill="1" applyBorder="1" applyAlignment="1" applyProtection="1">
      <alignment vertical="center"/>
      <protection locked="0"/>
    </xf>
    <xf numFmtId="185" fontId="7" fillId="2" borderId="260" xfId="0" applyNumberFormat="1" applyFont="1" applyFill="1" applyBorder="1" applyAlignment="1" applyProtection="1">
      <alignment vertical="center"/>
      <protection locked="0"/>
    </xf>
    <xf numFmtId="189" fontId="53" fillId="0" borderId="213" xfId="0" applyNumberFormat="1" applyFont="1" applyBorder="1" applyAlignment="1" applyProtection="1">
      <alignment horizontal="center" vertical="center"/>
    </xf>
    <xf numFmtId="189" fontId="54" fillId="0" borderId="282" xfId="0" applyNumberFormat="1" applyFont="1" applyBorder="1" applyAlignment="1">
      <alignment horizontal="center"/>
    </xf>
    <xf numFmtId="189" fontId="54" fillId="0" borderId="214" xfId="0" applyNumberFormat="1" applyFont="1" applyBorder="1" applyAlignment="1">
      <alignment horizontal="center"/>
    </xf>
    <xf numFmtId="189" fontId="54" fillId="0" borderId="212" xfId="0" applyNumberFormat="1" applyFont="1" applyBorder="1" applyAlignment="1">
      <alignment horizontal="center"/>
    </xf>
    <xf numFmtId="189" fontId="54" fillId="0" borderId="0" xfId="0" applyNumberFormat="1" applyFont="1" applyBorder="1" applyAlignment="1">
      <alignment horizontal="center"/>
    </xf>
    <xf numFmtId="189" fontId="54" fillId="0" borderId="211" xfId="0" applyNumberFormat="1" applyFont="1" applyBorder="1" applyAlignment="1">
      <alignment horizontal="center"/>
    </xf>
    <xf numFmtId="189" fontId="54" fillId="0" borderId="210" xfId="0" applyNumberFormat="1" applyFont="1" applyBorder="1" applyAlignment="1">
      <alignment horizontal="center"/>
    </xf>
    <xf numFmtId="189" fontId="54" fillId="0" borderId="7" xfId="0" applyNumberFormat="1" applyFont="1" applyBorder="1" applyAlignment="1">
      <alignment horizontal="center"/>
    </xf>
    <xf numFmtId="189" fontId="54" fillId="0" borderId="144" xfId="0" applyNumberFormat="1" applyFont="1" applyBorder="1" applyAlignment="1">
      <alignment horizontal="center"/>
    </xf>
    <xf numFmtId="49" fontId="31" fillId="0" borderId="40" xfId="0" applyNumberFormat="1" applyFont="1" applyBorder="1" applyAlignment="1" applyProtection="1">
      <alignment vertical="center"/>
      <protection hidden="1"/>
    </xf>
    <xf numFmtId="49" fontId="31" fillId="0" borderId="81" xfId="0" applyNumberFormat="1" applyFont="1" applyBorder="1" applyAlignment="1" applyProtection="1">
      <alignment vertical="center"/>
      <protection hidden="1"/>
    </xf>
    <xf numFmtId="0" fontId="31" fillId="0" borderId="135" xfId="0" applyFont="1" applyBorder="1" applyAlignment="1" applyProtection="1">
      <alignment vertical="center" wrapText="1"/>
    </xf>
    <xf numFmtId="0" fontId="31" fillId="0" borderId="238" xfId="0" applyFont="1" applyBorder="1" applyAlignment="1" applyProtection="1">
      <alignment vertical="center" wrapText="1"/>
    </xf>
    <xf numFmtId="0" fontId="31" fillId="0" borderId="129" xfId="0" applyFont="1" applyBorder="1" applyAlignment="1" applyProtection="1">
      <alignment vertical="center" wrapText="1"/>
    </xf>
    <xf numFmtId="0" fontId="31" fillId="0" borderId="309" xfId="0" applyFont="1" applyBorder="1" applyAlignment="1" applyProtection="1">
      <alignment vertical="center" wrapText="1"/>
    </xf>
    <xf numFmtId="49" fontId="31" fillId="0" borderId="135" xfId="0" applyNumberFormat="1" applyFont="1" applyBorder="1" applyAlignment="1" applyProtection="1">
      <alignment vertical="center"/>
      <protection hidden="1"/>
    </xf>
    <xf numFmtId="49" fontId="31" fillId="0" borderId="238" xfId="0" applyNumberFormat="1" applyFont="1" applyBorder="1" applyAlignment="1" applyProtection="1">
      <alignment vertical="center"/>
      <protection hidden="1"/>
    </xf>
    <xf numFmtId="0" fontId="31" fillId="0" borderId="82" xfId="0" applyFont="1" applyBorder="1" applyAlignment="1" applyProtection="1">
      <alignment vertical="center" wrapText="1"/>
    </xf>
    <xf numFmtId="0" fontId="31" fillId="0" borderId="126" xfId="0" applyFont="1" applyBorder="1" applyAlignment="1" applyProtection="1">
      <alignment vertical="center" wrapText="1"/>
    </xf>
    <xf numFmtId="185" fontId="7" fillId="3" borderId="243" xfId="0" applyNumberFormat="1" applyFont="1" applyFill="1" applyBorder="1" applyAlignment="1" applyProtection="1">
      <alignment vertical="center"/>
    </xf>
    <xf numFmtId="185" fontId="7" fillId="3" borderId="248" xfId="0" applyNumberFormat="1" applyFont="1" applyFill="1" applyBorder="1" applyAlignment="1" applyProtection="1">
      <alignment vertical="center"/>
    </xf>
    <xf numFmtId="185" fontId="7" fillId="3" borderId="249" xfId="0" applyNumberFormat="1" applyFont="1" applyFill="1" applyBorder="1" applyAlignment="1" applyProtection="1">
      <alignment vertical="center"/>
    </xf>
    <xf numFmtId="185" fontId="7" fillId="3" borderId="2" xfId="0" applyNumberFormat="1" applyFont="1" applyFill="1" applyBorder="1" applyAlignment="1" applyProtection="1">
      <alignment vertical="center"/>
    </xf>
    <xf numFmtId="185" fontId="7" fillId="3" borderId="5" xfId="0" applyNumberFormat="1" applyFont="1" applyFill="1" applyBorder="1" applyAlignment="1" applyProtection="1">
      <alignment vertical="center"/>
    </xf>
    <xf numFmtId="0" fontId="20" fillId="0" borderId="0" xfId="0" applyFont="1" applyFill="1" applyBorder="1" applyAlignment="1" applyProtection="1">
      <alignment horizontal="left" vertical="top" wrapText="1"/>
    </xf>
    <xf numFmtId="0" fontId="0" fillId="0" borderId="0" xfId="0" applyAlignment="1">
      <alignment horizontal="left" vertical="top" wrapText="1"/>
    </xf>
    <xf numFmtId="185" fontId="7" fillId="2" borderId="313" xfId="0" applyNumberFormat="1" applyFont="1" applyFill="1" applyBorder="1" applyAlignment="1" applyProtection="1">
      <alignment vertical="center"/>
      <protection locked="0"/>
    </xf>
    <xf numFmtId="0" fontId="50" fillId="11" borderId="11" xfId="26" applyFont="1" applyFill="1" applyBorder="1" applyAlignment="1">
      <alignment horizontal="center" vertical="center"/>
    </xf>
    <xf numFmtId="0" fontId="50" fillId="11" borderId="8" xfId="28" applyFont="1" applyFill="1" applyBorder="1" applyAlignment="1">
      <alignment horizontal="center" vertical="center"/>
    </xf>
    <xf numFmtId="0" fontId="50" fillId="11" borderId="23" xfId="28" applyFont="1" applyFill="1" applyBorder="1" applyAlignment="1">
      <alignment horizontal="center" vertical="center"/>
    </xf>
    <xf numFmtId="0" fontId="50" fillId="11" borderId="9" xfId="28" applyFont="1" applyFill="1" applyBorder="1" applyAlignment="1">
      <alignment horizontal="center" vertical="center"/>
    </xf>
    <xf numFmtId="0" fontId="50" fillId="11" borderId="8" xfId="9" applyFont="1" applyFill="1" applyBorder="1" applyAlignment="1">
      <alignment horizontal="center" vertical="center"/>
    </xf>
    <xf numFmtId="0" fontId="50" fillId="11" borderId="23" xfId="9" applyFont="1" applyFill="1" applyBorder="1" applyAlignment="1">
      <alignment horizontal="center" vertical="center"/>
    </xf>
    <xf numFmtId="0" fontId="50" fillId="11" borderId="11" xfId="15" applyFont="1" applyFill="1" applyBorder="1" applyAlignment="1">
      <alignment horizontal="center" vertical="center" wrapText="1"/>
    </xf>
    <xf numFmtId="0" fontId="50" fillId="11" borderId="11" xfId="15" applyFont="1" applyFill="1" applyBorder="1" applyAlignment="1">
      <alignment horizontal="center" vertical="center"/>
    </xf>
    <xf numFmtId="0" fontId="50" fillId="11" borderId="8" xfId="15" applyFont="1" applyFill="1" applyBorder="1" applyAlignment="1">
      <alignment horizontal="center" vertical="center"/>
    </xf>
    <xf numFmtId="0" fontId="50" fillId="11" borderId="23" xfId="15" applyFont="1" applyFill="1" applyBorder="1" applyAlignment="1">
      <alignment horizontal="center" vertical="center"/>
    </xf>
    <xf numFmtId="0" fontId="50" fillId="11" borderId="8" xfId="15" applyFont="1" applyFill="1" applyBorder="1" applyAlignment="1">
      <alignment horizontal="center" vertical="center" wrapText="1"/>
    </xf>
    <xf numFmtId="0" fontId="50" fillId="11" borderId="23" xfId="15" applyFont="1" applyFill="1" applyBorder="1" applyAlignment="1">
      <alignment horizontal="center" vertical="center" wrapText="1"/>
    </xf>
    <xf numFmtId="0" fontId="50" fillId="11" borderId="8" xfId="9" applyFont="1" applyFill="1" applyBorder="1" applyAlignment="1">
      <alignment horizontal="center" vertical="center" wrapText="1"/>
    </xf>
    <xf numFmtId="0" fontId="50" fillId="11" borderId="23" xfId="9" applyFont="1" applyFill="1" applyBorder="1" applyAlignment="1">
      <alignment horizontal="center" vertical="center" wrapText="1"/>
    </xf>
    <xf numFmtId="0" fontId="50" fillId="11" borderId="6" xfId="9" applyFont="1" applyFill="1" applyBorder="1" applyAlignment="1">
      <alignment horizontal="center" vertical="center" wrapText="1"/>
    </xf>
    <xf numFmtId="0" fontId="50" fillId="11" borderId="10" xfId="9" applyFont="1" applyFill="1" applyBorder="1" applyAlignment="1">
      <alignment horizontal="center" vertical="center"/>
    </xf>
    <xf numFmtId="0" fontId="50" fillId="11" borderId="9" xfId="9" applyFont="1" applyFill="1" applyBorder="1" applyAlignment="1">
      <alignment horizontal="center" vertical="center" wrapText="1"/>
    </xf>
    <xf numFmtId="0" fontId="31" fillId="2" borderId="55" xfId="15" applyFont="1" applyFill="1" applyBorder="1" applyAlignment="1" applyProtection="1">
      <alignment horizontal="left" vertical="center" wrapText="1"/>
      <protection locked="0"/>
    </xf>
    <xf numFmtId="0" fontId="31" fillId="2" borderId="192" xfId="15" applyFont="1" applyFill="1" applyBorder="1" applyAlignment="1" applyProtection="1">
      <alignment horizontal="left" vertical="center" wrapText="1"/>
      <protection locked="0"/>
    </xf>
    <xf numFmtId="0" fontId="31" fillId="2" borderId="326" xfId="15" applyFont="1" applyFill="1" applyBorder="1" applyAlignment="1" applyProtection="1">
      <alignment horizontal="left" vertical="center" wrapText="1"/>
      <protection locked="0"/>
    </xf>
    <xf numFmtId="0" fontId="31" fillId="2" borderId="193" xfId="15" applyFont="1" applyFill="1" applyBorder="1" applyAlignment="1" applyProtection="1">
      <alignment horizontal="left" vertical="center" wrapText="1"/>
      <protection locked="0"/>
    </xf>
    <xf numFmtId="0" fontId="31" fillId="2" borderId="333" xfId="15" applyFont="1" applyFill="1" applyBorder="1" applyAlignment="1" applyProtection="1">
      <alignment horizontal="left" vertical="center" wrapText="1"/>
      <protection locked="0"/>
    </xf>
    <xf numFmtId="0" fontId="31" fillId="2" borderId="18" xfId="15" applyFont="1" applyFill="1" applyBorder="1" applyAlignment="1" applyProtection="1">
      <alignment horizontal="left" vertical="center" wrapText="1"/>
      <protection locked="0"/>
    </xf>
    <xf numFmtId="0" fontId="31" fillId="2" borderId="148" xfId="15" applyFont="1" applyFill="1" applyBorder="1" applyAlignment="1" applyProtection="1">
      <alignment horizontal="left" vertical="center" wrapText="1"/>
      <protection locked="0"/>
    </xf>
    <xf numFmtId="0" fontId="31" fillId="2" borderId="335" xfId="15" applyFont="1" applyFill="1" applyBorder="1" applyAlignment="1" applyProtection="1">
      <alignment horizontal="left" vertical="center" wrapText="1"/>
      <protection locked="0"/>
    </xf>
    <xf numFmtId="0" fontId="32" fillId="0" borderId="8" xfId="15" applyFont="1" applyBorder="1" applyAlignment="1">
      <alignment horizontal="left" vertical="center"/>
    </xf>
    <xf numFmtId="0" fontId="32" fillId="0" borderId="9" xfId="15" applyFont="1" applyBorder="1" applyAlignment="1">
      <alignment horizontal="left" vertical="center"/>
    </xf>
    <xf numFmtId="0" fontId="32" fillId="0" borderId="23" xfId="15" applyFont="1" applyBorder="1" applyAlignment="1">
      <alignment horizontal="left" vertical="center"/>
    </xf>
    <xf numFmtId="0" fontId="31" fillId="2" borderId="46" xfId="15" applyFont="1" applyFill="1" applyBorder="1" applyAlignment="1" applyProtection="1">
      <alignment horizontal="left" vertical="center" wrapText="1"/>
      <protection locked="0"/>
    </xf>
    <xf numFmtId="0" fontId="31" fillId="2" borderId="316" xfId="15" applyFont="1" applyFill="1" applyBorder="1" applyAlignment="1" applyProtection="1">
      <alignment horizontal="left" vertical="center" wrapText="1"/>
      <protection locked="0"/>
    </xf>
    <xf numFmtId="0" fontId="31" fillId="2" borderId="136" xfId="15" applyFont="1" applyFill="1" applyBorder="1" applyAlignment="1" applyProtection="1">
      <alignment horizontal="left" vertical="center" wrapText="1"/>
      <protection locked="0"/>
    </xf>
    <xf numFmtId="0" fontId="31" fillId="2" borderId="85" xfId="15" applyFont="1" applyFill="1" applyBorder="1" applyAlignment="1" applyProtection="1">
      <alignment horizontal="left" vertical="center" wrapText="1"/>
      <protection locked="0"/>
    </xf>
    <xf numFmtId="0" fontId="31" fillId="0" borderId="34" xfId="0" applyFont="1" applyBorder="1" applyAlignment="1" applyProtection="1">
      <alignment horizontal="center" vertical="center"/>
      <protection hidden="1"/>
    </xf>
    <xf numFmtId="0" fontId="31" fillId="0" borderId="89" xfId="0" applyFont="1" applyBorder="1" applyAlignment="1" applyProtection="1">
      <alignment horizontal="center" vertical="center"/>
      <protection hidden="1"/>
    </xf>
    <xf numFmtId="0" fontId="50" fillId="11" borderId="8" xfId="26" applyFont="1" applyFill="1" applyBorder="1" applyAlignment="1">
      <alignment horizontal="center" vertical="center"/>
    </xf>
    <xf numFmtId="0" fontId="50" fillId="11" borderId="23" xfId="26" applyFont="1" applyFill="1" applyBorder="1" applyAlignment="1">
      <alignment horizontal="center" vertical="center"/>
    </xf>
    <xf numFmtId="0" fontId="31" fillId="0" borderId="40" xfId="15" applyFont="1" applyBorder="1" applyAlignment="1" applyProtection="1">
      <alignment horizontal="left" vertical="center" wrapText="1"/>
      <protection hidden="1"/>
    </xf>
    <xf numFmtId="0" fontId="31" fillId="0" borderId="59" xfId="15" applyFont="1" applyBorder="1" applyAlignment="1" applyProtection="1">
      <alignment horizontal="left" vertical="center" wrapText="1"/>
      <protection hidden="1"/>
    </xf>
    <xf numFmtId="0" fontId="31" fillId="0" borderId="8" xfId="15" applyFont="1" applyBorder="1" applyAlignment="1" applyProtection="1">
      <alignment horizontal="center" vertical="center"/>
      <protection hidden="1"/>
    </xf>
    <xf numFmtId="0" fontId="31" fillId="0" borderId="9" xfId="15" applyFont="1" applyBorder="1" applyAlignment="1" applyProtection="1">
      <alignment horizontal="center" vertical="center"/>
      <protection hidden="1"/>
    </xf>
    <xf numFmtId="0" fontId="22" fillId="0" borderId="23" xfId="15" applyBorder="1" applyAlignment="1">
      <alignment horizontal="center" vertical="center"/>
    </xf>
    <xf numFmtId="0" fontId="22" fillId="0" borderId="23" xfId="15" applyBorder="1" applyAlignment="1">
      <alignment vertical="center"/>
    </xf>
    <xf numFmtId="0" fontId="31" fillId="0" borderId="93" xfId="0" applyFont="1" applyBorder="1" applyAlignment="1" applyProtection="1">
      <alignment horizontal="center" vertical="center"/>
      <protection hidden="1"/>
    </xf>
    <xf numFmtId="0" fontId="31" fillId="0" borderId="29" xfId="0" applyFont="1" applyBorder="1" applyAlignment="1" applyProtection="1">
      <alignment horizontal="center" vertical="center"/>
      <protection hidden="1"/>
    </xf>
    <xf numFmtId="0" fontId="31" fillId="0" borderId="23" xfId="15" applyFont="1" applyBorder="1" applyAlignment="1" applyProtection="1">
      <alignment horizontal="center" vertical="center"/>
      <protection hidden="1"/>
    </xf>
    <xf numFmtId="0" fontId="31" fillId="0" borderId="37" xfId="15" applyFont="1" applyBorder="1" applyAlignment="1" applyProtection="1">
      <alignment horizontal="left" vertical="center" wrapText="1"/>
      <protection hidden="1"/>
    </xf>
    <xf numFmtId="0" fontId="32" fillId="0" borderId="8" xfId="15" applyFont="1" applyBorder="1" applyAlignment="1">
      <alignment horizontal="center" vertical="center"/>
    </xf>
    <xf numFmtId="0" fontId="32" fillId="0" borderId="23" xfId="15" applyFont="1" applyBorder="1" applyAlignment="1">
      <alignment horizontal="center" vertical="center"/>
    </xf>
    <xf numFmtId="0" fontId="22" fillId="0" borderId="0" xfId="15" applyAlignment="1">
      <alignment vertical="center" wrapText="1"/>
    </xf>
    <xf numFmtId="0" fontId="52" fillId="0" borderId="8" xfId="15" applyFont="1" applyBorder="1" applyAlignment="1">
      <alignment vertical="center" wrapText="1"/>
    </xf>
    <xf numFmtId="0" fontId="52" fillId="0" borderId="23" xfId="15" applyFont="1" applyBorder="1" applyAlignment="1">
      <alignment vertical="center" wrapText="1"/>
    </xf>
    <xf numFmtId="0" fontId="32" fillId="0" borderId="250" xfId="15" applyFont="1" applyBorder="1" applyAlignment="1">
      <alignment vertical="center" wrapText="1"/>
    </xf>
    <xf numFmtId="0" fontId="32" fillId="0" borderId="127" xfId="15" applyFont="1" applyBorder="1" applyAlignment="1">
      <alignment vertical="center" wrapText="1"/>
    </xf>
    <xf numFmtId="0" fontId="32" fillId="0" borderId="251" xfId="15" applyFont="1" applyBorder="1" applyAlignment="1">
      <alignment vertical="center" wrapText="1"/>
    </xf>
    <xf numFmtId="0" fontId="22" fillId="0" borderId="252" xfId="15" applyBorder="1" applyAlignment="1">
      <alignment vertical="center" wrapText="1"/>
    </xf>
    <xf numFmtId="0" fontId="22" fillId="0" borderId="128" xfId="15" applyBorder="1" applyAlignment="1">
      <alignment vertical="center" wrapText="1"/>
    </xf>
    <xf numFmtId="0" fontId="22" fillId="0" borderId="130" xfId="15" applyBorder="1" applyAlignment="1">
      <alignment vertical="center" wrapText="1"/>
    </xf>
    <xf numFmtId="0" fontId="31" fillId="2" borderId="79" xfId="0" applyFont="1" applyFill="1" applyBorder="1" applyAlignment="1" applyProtection="1">
      <alignment vertical="center"/>
      <protection locked="0"/>
    </xf>
    <xf numFmtId="0" fontId="31" fillId="2" borderId="324" xfId="0" applyFont="1" applyFill="1" applyBorder="1" applyAlignment="1" applyProtection="1">
      <alignment vertical="center"/>
      <protection locked="0"/>
    </xf>
    <xf numFmtId="0" fontId="31" fillId="2" borderId="48" xfId="0" applyFont="1" applyFill="1" applyBorder="1" applyAlignment="1" applyProtection="1">
      <alignment vertical="center"/>
      <protection locked="0"/>
    </xf>
    <xf numFmtId="0" fontId="31" fillId="2" borderId="317" xfId="0" applyFont="1" applyFill="1" applyBorder="1" applyAlignment="1" applyProtection="1">
      <alignment vertical="center"/>
      <protection locked="0"/>
    </xf>
    <xf numFmtId="0" fontId="31" fillId="0" borderId="8" xfId="15" applyFont="1" applyBorder="1" applyAlignment="1" applyProtection="1">
      <alignment horizontal="left" vertical="center"/>
      <protection hidden="1"/>
    </xf>
    <xf numFmtId="0" fontId="31" fillId="0" borderId="9" xfId="15" applyFont="1" applyBorder="1" applyAlignment="1" applyProtection="1">
      <alignment horizontal="left" vertical="center"/>
      <protection hidden="1"/>
    </xf>
    <xf numFmtId="0" fontId="31" fillId="0" borderId="23" xfId="15" applyFont="1" applyBorder="1" applyAlignment="1" applyProtection="1">
      <alignment horizontal="left" vertical="center"/>
      <protection hidden="1"/>
    </xf>
    <xf numFmtId="0" fontId="31" fillId="2" borderId="46" xfId="0" applyFont="1" applyFill="1" applyBorder="1" applyAlignment="1" applyProtection="1">
      <alignment vertical="center"/>
      <protection locked="0"/>
    </xf>
    <xf numFmtId="0" fontId="31" fillId="2" borderId="316" xfId="0" applyFont="1" applyFill="1" applyBorder="1" applyAlignment="1" applyProtection="1">
      <alignment vertical="center"/>
      <protection locked="0"/>
    </xf>
    <xf numFmtId="0" fontId="31" fillId="0" borderId="29" xfId="15" applyFont="1" applyBorder="1" applyAlignment="1" applyProtection="1">
      <alignment horizontal="center" vertical="center"/>
      <protection hidden="1"/>
    </xf>
    <xf numFmtId="0" fontId="31" fillId="2" borderId="136" xfId="0" applyFont="1" applyFill="1" applyBorder="1" applyAlignment="1" applyProtection="1">
      <alignment vertical="center"/>
      <protection locked="0"/>
    </xf>
    <xf numFmtId="0" fontId="31" fillId="2" borderId="85" xfId="0" applyFont="1" applyFill="1" applyBorder="1" applyAlignment="1" applyProtection="1">
      <alignment vertical="center"/>
      <protection locked="0"/>
    </xf>
    <xf numFmtId="0" fontId="22" fillId="0" borderId="9" xfId="15" applyBorder="1" applyAlignment="1">
      <alignment vertical="center"/>
    </xf>
    <xf numFmtId="0" fontId="22" fillId="0" borderId="23" xfId="15" applyBorder="1" applyAlignment="1">
      <alignment wrapText="1"/>
    </xf>
    <xf numFmtId="0" fontId="32" fillId="0" borderId="252" xfId="15" applyFont="1" applyBorder="1" applyAlignment="1">
      <alignment vertical="center" wrapText="1"/>
    </xf>
    <xf numFmtId="0" fontId="32" fillId="0" borderId="128" xfId="15" applyFont="1" applyBorder="1" applyAlignment="1">
      <alignment vertical="center" wrapText="1"/>
    </xf>
    <xf numFmtId="0" fontId="32" fillId="0" borderId="130" xfId="15" applyFont="1" applyBorder="1" applyAlignment="1">
      <alignment vertical="center" wrapText="1"/>
    </xf>
    <xf numFmtId="0" fontId="22" fillId="0" borderId="9" xfId="15" applyBorder="1" applyAlignment="1">
      <alignment horizontal="center" vertical="center"/>
    </xf>
    <xf numFmtId="0" fontId="22" fillId="0" borderId="0" xfId="15" applyAlignment="1">
      <alignment horizontal="left" vertical="center" wrapText="1"/>
    </xf>
    <xf numFmtId="0" fontId="31" fillId="2" borderId="48" xfId="0" applyFont="1" applyFill="1" applyBorder="1" applyAlignment="1" applyProtection="1">
      <alignment vertical="center" wrapText="1"/>
      <protection locked="0"/>
    </xf>
    <xf numFmtId="0" fontId="31" fillId="2" borderId="317" xfId="0" applyFont="1" applyFill="1" applyBorder="1" applyAlignment="1" applyProtection="1">
      <alignment vertical="center" wrapText="1"/>
      <protection locked="0"/>
    </xf>
    <xf numFmtId="0" fontId="31" fillId="2" borderId="46" xfId="0" applyFont="1" applyFill="1" applyBorder="1" applyAlignment="1" applyProtection="1">
      <alignment vertical="center" wrapText="1"/>
      <protection locked="0"/>
    </xf>
    <xf numFmtId="0" fontId="31" fillId="2" borderId="316" xfId="0" applyFont="1" applyFill="1" applyBorder="1" applyAlignment="1" applyProtection="1">
      <alignment vertical="center" wrapText="1"/>
      <protection locked="0"/>
    </xf>
    <xf numFmtId="0" fontId="22" fillId="0" borderId="251" xfId="15" applyBorder="1" applyAlignment="1">
      <alignment vertical="center" wrapText="1"/>
    </xf>
    <xf numFmtId="0" fontId="31" fillId="0" borderId="53" xfId="0" applyFont="1" applyBorder="1" applyAlignment="1">
      <alignment vertical="center" wrapText="1"/>
    </xf>
    <xf numFmtId="0" fontId="31" fillId="0" borderId="325" xfId="0" applyFont="1" applyBorder="1" applyAlignment="1">
      <alignment vertical="center" wrapText="1"/>
    </xf>
    <xf numFmtId="0" fontId="31" fillId="2" borderId="54" xfId="0" applyFont="1" applyFill="1" applyBorder="1" applyAlignment="1" applyProtection="1">
      <alignment vertical="center"/>
      <protection locked="0"/>
    </xf>
    <xf numFmtId="0" fontId="31" fillId="2" borderId="132" xfId="0" applyFont="1" applyFill="1" applyBorder="1" applyAlignment="1" applyProtection="1">
      <alignment vertical="center"/>
      <protection locked="0"/>
    </xf>
    <xf numFmtId="0" fontId="31" fillId="2" borderId="39" xfId="0" applyFont="1" applyFill="1" applyBorder="1" applyAlignment="1" applyProtection="1">
      <alignment vertical="center"/>
      <protection locked="0"/>
    </xf>
    <xf numFmtId="0" fontId="31" fillId="2" borderId="59" xfId="0" applyFont="1" applyFill="1" applyBorder="1" applyAlignment="1" applyProtection="1">
      <alignment vertical="center"/>
      <protection locked="0"/>
    </xf>
    <xf numFmtId="0" fontId="31" fillId="0" borderId="8" xfId="15" applyFont="1" applyBorder="1" applyAlignment="1" applyProtection="1">
      <alignment horizontal="center" vertical="center" wrapText="1"/>
      <protection hidden="1"/>
    </xf>
    <xf numFmtId="0" fontId="31" fillId="0" borderId="23" xfId="15" applyFont="1" applyBorder="1" applyAlignment="1" applyProtection="1">
      <alignment horizontal="center" vertical="center" wrapText="1"/>
      <protection hidden="1"/>
    </xf>
    <xf numFmtId="0" fontId="31" fillId="2" borderId="53" xfId="0" applyFont="1" applyFill="1" applyBorder="1" applyAlignment="1" applyProtection="1">
      <alignment vertical="center"/>
      <protection locked="0"/>
    </xf>
    <xf numFmtId="0" fontId="31" fillId="2" borderId="131" xfId="0" applyFont="1" applyFill="1" applyBorder="1" applyAlignment="1" applyProtection="1">
      <alignment vertical="center"/>
      <protection locked="0"/>
    </xf>
    <xf numFmtId="0" fontId="31" fillId="2" borderId="2" xfId="0" applyFont="1" applyFill="1" applyBorder="1" applyAlignment="1" applyProtection="1">
      <alignment vertical="center"/>
      <protection locked="0"/>
    </xf>
    <xf numFmtId="0" fontId="31" fillId="2" borderId="5" xfId="0" applyFont="1" applyFill="1" applyBorder="1" applyAlignment="1" applyProtection="1">
      <alignment vertical="center"/>
      <protection locked="0"/>
    </xf>
    <xf numFmtId="0" fontId="31" fillId="2" borderId="54" xfId="15" applyFont="1" applyFill="1" applyBorder="1" applyAlignment="1" applyProtection="1">
      <alignment vertical="center"/>
      <protection locked="0"/>
    </xf>
    <xf numFmtId="0" fontId="31" fillId="2" borderId="132" xfId="15" applyFont="1" applyFill="1" applyBorder="1" applyAlignment="1" applyProtection="1">
      <alignment vertical="center"/>
      <protection locked="0"/>
    </xf>
    <xf numFmtId="0" fontId="31" fillId="2" borderId="39" xfId="15" applyFont="1" applyFill="1" applyBorder="1" applyAlignment="1" applyProtection="1">
      <alignment vertical="center"/>
      <protection locked="0"/>
    </xf>
    <xf numFmtId="0" fontId="31" fillId="2" borderId="59" xfId="15" applyFont="1" applyFill="1" applyBorder="1" applyAlignment="1" applyProtection="1">
      <alignment vertical="center"/>
      <protection locked="0"/>
    </xf>
    <xf numFmtId="0" fontId="31" fillId="2" borderId="2" xfId="15" applyFont="1" applyFill="1" applyBorder="1" applyAlignment="1" applyProtection="1">
      <alignment vertical="center"/>
      <protection locked="0"/>
    </xf>
    <xf numFmtId="0" fontId="31" fillId="2" borderId="5" xfId="15" applyFont="1" applyFill="1" applyBorder="1" applyAlignment="1" applyProtection="1">
      <alignment vertical="center"/>
      <protection locked="0"/>
    </xf>
    <xf numFmtId="0" fontId="31" fillId="0" borderId="8" xfId="15" applyFont="1" applyBorder="1" applyAlignment="1">
      <alignment horizontal="left" vertical="center" wrapText="1"/>
    </xf>
    <xf numFmtId="0" fontId="22" fillId="0" borderId="23" xfId="15" applyBorder="1"/>
    <xf numFmtId="0" fontId="31" fillId="0" borderId="2" xfId="15" applyFont="1" applyBorder="1" applyAlignment="1">
      <alignment vertical="center" wrapText="1"/>
    </xf>
    <xf numFmtId="0" fontId="22" fillId="0" borderId="3" xfId="15" applyBorder="1" applyAlignment="1">
      <alignment vertical="center" wrapText="1"/>
    </xf>
    <xf numFmtId="0" fontId="22" fillId="0" borderId="5" xfId="15" applyBorder="1" applyAlignment="1">
      <alignment vertical="center" wrapText="1"/>
    </xf>
    <xf numFmtId="0" fontId="22" fillId="0" borderId="3" xfId="15" applyBorder="1" applyAlignment="1">
      <alignment vertical="center"/>
    </xf>
    <xf numFmtId="0" fontId="22" fillId="0" borderId="5" xfId="15" applyBorder="1" applyAlignment="1">
      <alignment vertical="center"/>
    </xf>
    <xf numFmtId="0" fontId="31" fillId="0" borderId="2" xfId="15" applyFont="1" applyBorder="1" applyAlignment="1">
      <alignment horizontal="left" vertical="center" wrapText="1"/>
    </xf>
    <xf numFmtId="0" fontId="22" fillId="0" borderId="286" xfId="15" applyBorder="1" applyAlignment="1">
      <alignment vertical="center"/>
    </xf>
    <xf numFmtId="0" fontId="31" fillId="0" borderId="8" xfId="15" applyFont="1" applyBorder="1" applyAlignment="1">
      <alignment vertical="center" wrapText="1"/>
    </xf>
    <xf numFmtId="0" fontId="22" fillId="0" borderId="9" xfId="15" applyBorder="1" applyAlignment="1">
      <alignment vertical="center" wrapText="1"/>
    </xf>
    <xf numFmtId="0" fontId="22" fillId="0" borderId="23" xfId="15" applyBorder="1" applyAlignment="1">
      <alignment vertical="center" wrapText="1"/>
    </xf>
    <xf numFmtId="0" fontId="31" fillId="0" borderId="284" xfId="15" applyFont="1" applyBorder="1" applyAlignment="1">
      <alignment vertical="center" wrapText="1"/>
    </xf>
    <xf numFmtId="0" fontId="22" fillId="0" borderId="275" xfId="15" applyBorder="1" applyAlignment="1">
      <alignment vertical="center" wrapText="1"/>
    </xf>
    <xf numFmtId="0" fontId="22" fillId="0" borderId="285" xfId="15" applyBorder="1" applyAlignment="1">
      <alignment vertical="center" wrapText="1"/>
    </xf>
    <xf numFmtId="0" fontId="22" fillId="0" borderId="57" xfId="15" applyBorder="1" applyAlignment="1">
      <alignment horizontal="center" vertical="center"/>
    </xf>
    <xf numFmtId="0" fontId="22" fillId="0" borderId="287" xfId="15" applyBorder="1" applyAlignment="1">
      <alignment horizontal="center" vertical="center"/>
    </xf>
    <xf numFmtId="0" fontId="22" fillId="0" borderId="38" xfId="15" applyBorder="1" applyAlignment="1">
      <alignment horizontal="center" vertical="center"/>
    </xf>
    <xf numFmtId="0" fontId="31" fillId="0" borderId="3" xfId="15" applyFont="1" applyBorder="1" applyAlignment="1">
      <alignment vertical="center" wrapText="1"/>
    </xf>
    <xf numFmtId="0" fontId="31" fillId="0" borderId="5" xfId="15" applyFont="1" applyBorder="1" applyAlignment="1">
      <alignment vertical="center" wrapText="1"/>
    </xf>
    <xf numFmtId="0" fontId="31" fillId="2" borderId="8" xfId="15" applyFont="1" applyFill="1" applyBorder="1" applyAlignment="1" applyProtection="1">
      <alignment vertical="center" wrapText="1"/>
      <protection locked="0"/>
    </xf>
    <xf numFmtId="0" fontId="31" fillId="2" borderId="23" xfId="15" applyFont="1" applyFill="1" applyBorder="1" applyAlignment="1" applyProtection="1">
      <alignment vertical="center" wrapText="1"/>
      <protection locked="0"/>
    </xf>
    <xf numFmtId="0" fontId="31" fillId="0" borderId="8" xfId="34" applyFont="1" applyBorder="1" applyAlignment="1">
      <alignment horizontal="center" vertical="center"/>
    </xf>
    <xf numFmtId="0" fontId="31" fillId="0" borderId="9" xfId="34" applyFont="1" applyBorder="1" applyAlignment="1">
      <alignment horizontal="center" vertical="center"/>
    </xf>
    <xf numFmtId="0" fontId="22" fillId="0" borderId="9" xfId="34" applyBorder="1" applyAlignment="1">
      <alignment horizontal="center" vertical="center"/>
    </xf>
    <xf numFmtId="0" fontId="22" fillId="0" borderId="23" xfId="34" applyBorder="1" applyAlignment="1">
      <alignment horizontal="center" vertical="center"/>
    </xf>
    <xf numFmtId="0" fontId="22" fillId="0" borderId="0" xfId="34" applyAlignment="1">
      <alignment horizontal="left" vertical="center" wrapText="1"/>
    </xf>
    <xf numFmtId="0" fontId="22" fillId="0" borderId="4" xfId="34" applyBorder="1" applyAlignment="1">
      <alignment horizontal="left" vertical="center" wrapText="1"/>
    </xf>
    <xf numFmtId="0" fontId="52" fillId="0" borderId="8" xfId="34" applyFont="1" applyBorder="1" applyAlignment="1">
      <alignment vertical="center" wrapText="1"/>
    </xf>
    <xf numFmtId="0" fontId="22" fillId="0" borderId="23" xfId="34" applyBorder="1" applyAlignment="1">
      <alignment vertical="center" wrapText="1"/>
    </xf>
    <xf numFmtId="0" fontId="48" fillId="0" borderId="314" xfId="34" applyFont="1" applyBorder="1" applyAlignment="1">
      <alignment horizontal="left" vertical="center" wrapText="1"/>
    </xf>
    <xf numFmtId="0" fontId="48" fillId="0" borderId="315" xfId="34" applyFont="1" applyBorder="1" applyAlignment="1">
      <alignment horizontal="left" vertical="center" wrapText="1"/>
    </xf>
    <xf numFmtId="0" fontId="33" fillId="2" borderId="54" xfId="0" applyFont="1" applyFill="1" applyBorder="1" applyAlignment="1" applyProtection="1">
      <alignment horizontal="left" vertical="center"/>
      <protection locked="0"/>
    </xf>
    <xf numFmtId="0" fontId="33" fillId="2" borderId="132" xfId="0" applyFont="1" applyFill="1" applyBorder="1" applyAlignment="1" applyProtection="1">
      <alignment horizontal="left" vertical="center"/>
      <protection locked="0"/>
    </xf>
    <xf numFmtId="0" fontId="33" fillId="2" borderId="39" xfId="0" applyFont="1" applyFill="1" applyBorder="1" applyAlignment="1" applyProtection="1">
      <alignment horizontal="left" vertical="center"/>
      <protection locked="0"/>
    </xf>
    <xf numFmtId="0" fontId="33" fillId="2" borderId="59" xfId="0" applyFont="1" applyFill="1" applyBorder="1" applyAlignment="1" applyProtection="1">
      <alignment horizontal="left" vertical="center"/>
      <protection locked="0"/>
    </xf>
    <xf numFmtId="0" fontId="33" fillId="0" borderId="39" xfId="0" applyFont="1" applyBorder="1" applyAlignment="1">
      <alignment vertical="center"/>
    </xf>
    <xf numFmtId="0" fontId="33" fillId="0" borderId="59" xfId="0" applyFont="1" applyBorder="1" applyAlignment="1">
      <alignment vertical="center"/>
    </xf>
    <xf numFmtId="0" fontId="31" fillId="0" borderId="8" xfId="0" applyFont="1" applyBorder="1" applyAlignment="1" applyProtection="1">
      <alignment horizontal="center" vertical="center" wrapText="1"/>
      <protection hidden="1"/>
    </xf>
    <xf numFmtId="0" fontId="31" fillId="0" borderId="23" xfId="0" applyFont="1" applyBorder="1" applyAlignment="1" applyProtection="1">
      <alignment horizontal="center" vertical="center" wrapText="1"/>
      <protection hidden="1"/>
    </xf>
    <xf numFmtId="0" fontId="0" fillId="0" borderId="0" xfId="34" applyFont="1" applyAlignment="1">
      <alignment horizontal="left" vertical="center" wrapText="1"/>
    </xf>
    <xf numFmtId="0" fontId="32" fillId="0" borderId="0" xfId="15" applyFont="1" applyAlignment="1">
      <alignment vertical="center" wrapText="1"/>
    </xf>
    <xf numFmtId="0" fontId="120" fillId="0" borderId="1" xfId="33" applyFont="1" applyBorder="1" applyAlignment="1">
      <alignment horizontal="left" vertical="center" wrapText="1"/>
    </xf>
    <xf numFmtId="0" fontId="114" fillId="0" borderId="347" xfId="33" applyFont="1" applyBorder="1" applyAlignment="1">
      <alignment horizontal="left" vertical="top" wrapText="1"/>
    </xf>
    <xf numFmtId="0" fontId="22" fillId="0" borderId="336" xfId="15" applyBorder="1" applyAlignment="1">
      <alignment horizontal="left" vertical="top" wrapText="1"/>
    </xf>
    <xf numFmtId="0" fontId="108" fillId="14" borderId="8" xfId="33" applyFill="1" applyBorder="1" applyAlignment="1" applyProtection="1">
      <alignment horizontal="center" vertical="center"/>
      <protection locked="0"/>
    </xf>
    <xf numFmtId="0" fontId="108" fillId="14" borderId="23" xfId="33" applyFill="1" applyBorder="1" applyAlignment="1" applyProtection="1">
      <alignment horizontal="center" vertical="center"/>
      <protection locked="0"/>
    </xf>
    <xf numFmtId="0" fontId="21" fillId="0" borderId="0" xfId="37" applyFont="1" applyAlignment="1">
      <alignment vertical="center" wrapText="1"/>
    </xf>
    <xf numFmtId="0" fontId="22" fillId="0" borderId="0" xfId="37" applyAlignment="1">
      <alignment vertical="center" wrapText="1"/>
    </xf>
    <xf numFmtId="200" fontId="108" fillId="14" borderId="8" xfId="33" applyNumberFormat="1" applyFill="1" applyBorder="1" applyAlignment="1" applyProtection="1">
      <alignment horizontal="center" vertical="center"/>
      <protection locked="0"/>
    </xf>
    <xf numFmtId="200" fontId="108" fillId="14" borderId="23" xfId="33" applyNumberFormat="1" applyFill="1" applyBorder="1" applyAlignment="1" applyProtection="1">
      <alignment horizontal="center" vertical="center"/>
      <protection locked="0"/>
    </xf>
    <xf numFmtId="0" fontId="22" fillId="28" borderId="11" xfId="15" applyFill="1" applyBorder="1" applyAlignment="1">
      <alignment vertical="center"/>
    </xf>
    <xf numFmtId="0" fontId="119" fillId="14" borderId="162" xfId="15" applyFont="1" applyFill="1" applyBorder="1" applyAlignment="1" applyProtection="1">
      <alignment horizontal="left" vertical="center"/>
      <protection locked="0"/>
    </xf>
    <xf numFmtId="0" fontId="119" fillId="14" borderId="164" xfId="15" applyFont="1" applyFill="1" applyBorder="1" applyAlignment="1" applyProtection="1">
      <alignment horizontal="left" vertical="center"/>
      <protection locked="0"/>
    </xf>
    <xf numFmtId="0" fontId="119" fillId="28" borderId="216" xfId="15" applyFont="1" applyFill="1" applyBorder="1" applyAlignment="1">
      <alignment vertical="center"/>
    </xf>
    <xf numFmtId="0" fontId="119" fillId="28" borderId="169" xfId="15" applyFont="1" applyFill="1" applyBorder="1" applyAlignment="1">
      <alignment vertical="center"/>
    </xf>
    <xf numFmtId="0" fontId="119" fillId="28" borderId="168" xfId="15" applyFont="1" applyFill="1" applyBorder="1" applyAlignment="1">
      <alignment vertical="center"/>
    </xf>
    <xf numFmtId="0" fontId="119" fillId="14" borderId="40" xfId="15" applyFont="1" applyFill="1" applyBorder="1" applyAlignment="1" applyProtection="1">
      <alignment horizontal="left" vertical="center"/>
      <protection locked="0"/>
    </xf>
    <xf numFmtId="0" fontId="119" fillId="14" borderId="59" xfId="15" applyFont="1" applyFill="1" applyBorder="1" applyAlignment="1" applyProtection="1">
      <alignment horizontal="left" vertical="center"/>
      <protection locked="0"/>
    </xf>
    <xf numFmtId="0" fontId="119" fillId="28" borderId="349" xfId="15" applyFont="1" applyFill="1" applyBorder="1" applyAlignment="1">
      <alignment horizontal="left" vertical="center" wrapText="1"/>
    </xf>
    <xf numFmtId="0" fontId="119" fillId="28" borderId="350" xfId="15" applyFont="1" applyFill="1" applyBorder="1" applyAlignment="1">
      <alignment horizontal="left" vertical="center" wrapText="1"/>
    </xf>
    <xf numFmtId="0" fontId="119" fillId="14" borderId="40" xfId="15" applyFont="1" applyFill="1" applyBorder="1" applyAlignment="1" applyProtection="1">
      <alignment vertical="center"/>
      <protection locked="0"/>
    </xf>
    <xf numFmtId="0" fontId="119" fillId="14" borderId="59" xfId="15" applyFont="1" applyFill="1" applyBorder="1" applyAlignment="1" applyProtection="1">
      <alignment vertical="center"/>
      <protection locked="0"/>
    </xf>
    <xf numFmtId="0" fontId="119" fillId="28" borderId="352" xfId="15" applyFont="1" applyFill="1" applyBorder="1" applyAlignment="1">
      <alignment horizontal="left" vertical="center"/>
    </xf>
    <xf numFmtId="0" fontId="119" fillId="28" borderId="353" xfId="15" applyFont="1" applyFill="1" applyBorder="1" applyAlignment="1">
      <alignment horizontal="left" vertical="center"/>
    </xf>
    <xf numFmtId="0" fontId="119" fillId="28" borderId="2" xfId="15" applyFont="1" applyFill="1" applyBorder="1" applyAlignment="1">
      <alignment vertical="center"/>
    </xf>
    <xf numFmtId="0" fontId="119" fillId="28" borderId="3" xfId="15" applyFont="1" applyFill="1" applyBorder="1" applyAlignment="1">
      <alignment vertical="center"/>
    </xf>
    <xf numFmtId="0" fontId="119" fillId="14" borderId="356" xfId="15" applyFont="1" applyFill="1" applyBorder="1" applyAlignment="1" applyProtection="1">
      <alignment horizontal="left" vertical="center"/>
      <protection locked="0"/>
    </xf>
    <xf numFmtId="0" fontId="119" fillId="14" borderId="360" xfId="15" applyFont="1" applyFill="1" applyBorder="1" applyAlignment="1" applyProtection="1">
      <alignment horizontal="left" vertical="center"/>
      <protection locked="0"/>
    </xf>
    <xf numFmtId="0" fontId="119" fillId="14" borderId="162" xfId="15" applyFont="1" applyFill="1" applyBorder="1" applyAlignment="1" applyProtection="1">
      <alignment vertical="center"/>
      <protection locked="0"/>
    </xf>
    <xf numFmtId="0" fontId="119" fillId="14" borderId="164" xfId="15" applyFont="1" applyFill="1" applyBorder="1" applyAlignment="1" applyProtection="1">
      <alignment vertical="center"/>
      <protection locked="0"/>
    </xf>
    <xf numFmtId="0" fontId="119" fillId="14" borderId="357" xfId="15" applyFont="1" applyFill="1" applyBorder="1" applyAlignment="1" applyProtection="1">
      <alignment vertical="center"/>
      <protection locked="0"/>
    </xf>
    <xf numFmtId="0" fontId="119" fillId="14" borderId="358" xfId="15" applyFont="1" applyFill="1" applyBorder="1" applyAlignment="1" applyProtection="1">
      <alignment vertical="center"/>
      <protection locked="0"/>
    </xf>
    <xf numFmtId="0" fontId="119" fillId="28" borderId="349" xfId="15" applyFont="1" applyFill="1" applyBorder="1" applyAlignment="1">
      <alignment vertical="center"/>
    </xf>
    <xf numFmtId="0" fontId="119" fillId="28" borderId="350" xfId="15" applyFont="1" applyFill="1" applyBorder="1" applyAlignment="1">
      <alignment vertical="center"/>
    </xf>
    <xf numFmtId="0" fontId="22" fillId="28" borderId="8" xfId="15" applyFill="1" applyBorder="1" applyAlignment="1">
      <alignment vertical="center"/>
    </xf>
    <xf numFmtId="0" fontId="22" fillId="28" borderId="23" xfId="15" applyFill="1" applyBorder="1" applyAlignment="1">
      <alignment vertical="center"/>
    </xf>
    <xf numFmtId="0" fontId="22" fillId="14" borderId="8" xfId="15" applyFill="1" applyBorder="1" applyAlignment="1" applyProtection="1">
      <alignment horizontal="right" vertical="center"/>
      <protection locked="0"/>
    </xf>
    <xf numFmtId="0" fontId="22" fillId="14" borderId="9" xfId="15" applyFill="1" applyBorder="1" applyAlignment="1" applyProtection="1">
      <alignment horizontal="right" vertical="center"/>
      <protection locked="0"/>
    </xf>
    <xf numFmtId="0" fontId="119" fillId="28" borderId="0" xfId="15" applyFont="1" applyFill="1" applyAlignment="1">
      <alignment horizontal="left" vertical="center" wrapText="1"/>
    </xf>
    <xf numFmtId="0" fontId="22" fillId="14" borderId="11" xfId="15" applyFill="1" applyBorder="1" applyAlignment="1" applyProtection="1">
      <alignment horizontal="left" vertical="center"/>
      <protection locked="0"/>
    </xf>
    <xf numFmtId="0" fontId="32" fillId="0" borderId="0" xfId="15" applyFont="1" applyAlignment="1">
      <alignment horizontal="center" vertical="center"/>
    </xf>
    <xf numFmtId="0" fontId="31" fillId="0" borderId="0" xfId="15" applyFont="1" applyAlignment="1" applyProtection="1">
      <alignment horizontal="left" vertical="center"/>
      <protection hidden="1"/>
    </xf>
    <xf numFmtId="0" fontId="128" fillId="27" borderId="0" xfId="38" applyFont="1" applyFill="1" applyAlignment="1">
      <alignment horizontal="center" vertical="center"/>
    </xf>
    <xf numFmtId="0" fontId="31" fillId="11" borderId="11" xfId="19" applyNumberFormat="1" applyFont="1" applyFill="1" applyBorder="1" applyAlignment="1" applyProtection="1">
      <alignment horizontal="center" vertical="center"/>
      <protection locked="0"/>
    </xf>
    <xf numFmtId="0" fontId="31" fillId="0" borderId="11" xfId="19" applyNumberFormat="1" applyFont="1" applyFill="1" applyBorder="1" applyAlignment="1" applyProtection="1">
      <alignment horizontal="center" vertical="center"/>
      <protection locked="0"/>
    </xf>
    <xf numFmtId="0" fontId="31" fillId="0" borderId="11" xfId="19" applyNumberFormat="1" applyFont="1" applyFill="1" applyBorder="1" applyAlignment="1" applyProtection="1">
      <alignment horizontal="center" vertical="center" wrapText="1"/>
      <protection locked="0"/>
    </xf>
    <xf numFmtId="197" fontId="31" fillId="5" borderId="11" xfId="19" applyNumberFormat="1" applyFont="1" applyFill="1" applyBorder="1" applyAlignment="1" applyProtection="1">
      <alignment horizontal="center" vertical="center"/>
      <protection locked="0"/>
    </xf>
    <xf numFmtId="198" fontId="31" fillId="22" borderId="11" xfId="19" applyNumberFormat="1" applyFont="1" applyFill="1" applyBorder="1" applyAlignment="1" applyProtection="1">
      <alignment horizontal="center" vertical="center"/>
      <protection locked="0"/>
    </xf>
    <xf numFmtId="0" fontId="31" fillId="22" borderId="11" xfId="19" applyNumberFormat="1" applyFont="1" applyFill="1" applyBorder="1" applyAlignment="1" applyProtection="1">
      <alignment horizontal="center" vertical="center" wrapText="1"/>
      <protection locked="0"/>
    </xf>
    <xf numFmtId="0" fontId="31" fillId="22" borderId="11" xfId="19" applyFont="1" applyFill="1" applyBorder="1" applyAlignment="1" applyProtection="1">
      <alignment horizontal="center" vertical="center"/>
      <protection locked="0"/>
    </xf>
    <xf numFmtId="0" fontId="31" fillId="16" borderId="11" xfId="19" applyNumberFormat="1" applyFont="1" applyFill="1" applyBorder="1" applyAlignment="1" applyProtection="1">
      <alignment horizontal="center" vertical="center" wrapText="1"/>
      <protection locked="0"/>
    </xf>
    <xf numFmtId="0" fontId="31" fillId="16" borderId="11" xfId="19" applyNumberFormat="1" applyFont="1" applyFill="1" applyBorder="1" applyAlignment="1" applyProtection="1">
      <alignment horizontal="center" vertical="center"/>
      <protection locked="0"/>
    </xf>
    <xf numFmtId="195" fontId="31" fillId="0" borderId="11" xfId="19" applyNumberFormat="1" applyFont="1" applyFill="1" applyBorder="1" applyAlignment="1" applyProtection="1">
      <alignment horizontal="center" vertical="center" wrapText="1"/>
      <protection locked="0"/>
    </xf>
    <xf numFmtId="195" fontId="31" fillId="0" borderId="11" xfId="19" applyNumberFormat="1" applyFont="1" applyFill="1" applyBorder="1" applyAlignment="1" applyProtection="1">
      <alignment horizontal="center" vertical="center"/>
      <protection locked="0"/>
    </xf>
    <xf numFmtId="196" fontId="31" fillId="11" borderId="11" xfId="19" applyNumberFormat="1" applyFont="1" applyFill="1" applyBorder="1" applyAlignment="1" applyProtection="1">
      <alignment horizontal="center" vertical="center"/>
      <protection locked="0"/>
    </xf>
    <xf numFmtId="0" fontId="31" fillId="22" borderId="11" xfId="19" applyNumberFormat="1" applyFont="1" applyFill="1" applyBorder="1" applyAlignment="1" applyProtection="1">
      <alignment horizontal="center" vertical="center"/>
      <protection locked="0"/>
    </xf>
    <xf numFmtId="0" fontId="31" fillId="22" borderId="11" xfId="20" applyNumberFormat="1" applyFont="1" applyFill="1" applyBorder="1" applyAlignment="1" applyProtection="1">
      <alignment horizontal="center" vertical="center" wrapText="1"/>
      <protection locked="0"/>
    </xf>
    <xf numFmtId="0" fontId="31" fillId="22" borderId="11" xfId="20" applyNumberFormat="1" applyFont="1" applyFill="1" applyBorder="1" applyAlignment="1" applyProtection="1">
      <alignment horizontal="center" vertical="center"/>
      <protection locked="0"/>
    </xf>
    <xf numFmtId="0" fontId="31" fillId="5" borderId="11" xfId="20" applyNumberFormat="1" applyFont="1" applyFill="1" applyBorder="1" applyAlignment="1" applyProtection="1">
      <alignment horizontal="center" vertical="center" wrapText="1"/>
      <protection locked="0"/>
    </xf>
    <xf numFmtId="0" fontId="31" fillId="5" borderId="11" xfId="20" applyNumberFormat="1" applyFont="1" applyFill="1" applyBorder="1" applyAlignment="1" applyProtection="1">
      <alignment horizontal="center" vertical="center"/>
      <protection locked="0"/>
    </xf>
    <xf numFmtId="0" fontId="31" fillId="16" borderId="41" xfId="34" applyFont="1" applyFill="1" applyBorder="1" applyAlignment="1">
      <alignment vertical="center" wrapText="1"/>
    </xf>
    <xf numFmtId="179" fontId="31" fillId="16" borderId="41" xfId="35" applyNumberFormat="1" applyFont="1" applyFill="1" applyBorder="1" applyProtection="1">
      <alignment vertical="center"/>
      <protection locked="0"/>
    </xf>
    <xf numFmtId="179" fontId="31" fillId="16" borderId="41" xfId="34" applyNumberFormat="1" applyFont="1" applyFill="1" applyBorder="1" applyProtection="1">
      <alignment vertical="center"/>
      <protection locked="0"/>
    </xf>
    <xf numFmtId="181" fontId="31" fillId="16" borderId="41" xfId="34" applyNumberFormat="1" applyFont="1" applyFill="1" applyBorder="1" applyProtection="1">
      <alignment vertical="center"/>
      <protection locked="0"/>
    </xf>
  </cellXfs>
  <cellStyles count="39">
    <cellStyle name="パーセント" xfId="1" builtinId="5"/>
    <cellStyle name="パーセント 2" xfId="16" xr:uid="{00000000-0005-0000-0000-000001000000}"/>
    <cellStyle name="パーセント 2 2" xfId="21" xr:uid="{00000000-0005-0000-0000-000002000000}"/>
    <cellStyle name="パーセント 3" xfId="22" xr:uid="{00000000-0005-0000-0000-000003000000}"/>
    <cellStyle name="パーセント 4" xfId="30" xr:uid="{00000000-0005-0000-0000-000004000000}"/>
    <cellStyle name="桁区切り" xfId="2" builtinId="6"/>
    <cellStyle name="桁区切り 2" xfId="3" xr:uid="{00000000-0005-0000-0000-000006000000}"/>
    <cellStyle name="桁区切り 2 2" xfId="23" xr:uid="{00000000-0005-0000-0000-000007000000}"/>
    <cellStyle name="桁区切り 3" xfId="17" xr:uid="{00000000-0005-0000-0000-000008000000}"/>
    <cellStyle name="桁区切り 3 2" xfId="24" xr:uid="{00000000-0005-0000-0000-000009000000}"/>
    <cellStyle name="桁区切り 4" xfId="25" xr:uid="{00000000-0005-0000-0000-00000A000000}"/>
    <cellStyle name="桁区切り 5" xfId="31" xr:uid="{00000000-0005-0000-0000-00000B000000}"/>
    <cellStyle name="通貨" xfId="4" builtinId="7"/>
    <cellStyle name="通貨 2" xfId="18" xr:uid="{00000000-0005-0000-0000-00000D000000}"/>
    <cellStyle name="通貨 2 2" xfId="32" xr:uid="{00000000-0005-0000-0000-00000E000000}"/>
    <cellStyle name="標準" xfId="0" builtinId="0"/>
    <cellStyle name="標準 2" xfId="15" xr:uid="{00000000-0005-0000-0000-000010000000}"/>
    <cellStyle name="標準 2 2" xfId="26" xr:uid="{00000000-0005-0000-0000-000011000000}"/>
    <cellStyle name="標準 3" xfId="27" xr:uid="{00000000-0005-0000-0000-000012000000}"/>
    <cellStyle name="標準 4" xfId="33" xr:uid="{00000000-0005-0000-0000-000013000000}"/>
    <cellStyle name="標準_（作業用）H21【北海道】諸経費動向調査対象工事一覧表" xfId="19" xr:uid="{00000000-0005-0000-0000-000014000000}"/>
    <cellStyle name="標準_20121128_情報化施工調査票（案）齋藤_⑨発注" xfId="37" xr:uid="{52CBF472-B548-4599-A8FB-385428707CD2}"/>
    <cellStyle name="標準_A-④票（2_3）" xfId="5" xr:uid="{00000000-0005-0000-0000-000015000000}"/>
    <cellStyle name="標準_Book1" xfId="13" xr:uid="{00000000-0005-0000-0000-000016000000}"/>
    <cellStyle name="標準_H18調査票修正一覧060714" xfId="34" xr:uid="{448E88B8-B02A-46FF-9D25-667DDB67C535}"/>
    <cellStyle name="標準_H18調査票修正一覧060714 2" xfId="35" xr:uid="{0A7952F6-4191-46D0-9E65-48295729420F}"/>
    <cellStyle name="標準_Sheet1 2" xfId="36" xr:uid="{F7B79065-1473-4D46-951B-913FF7BFD53E}"/>
    <cellStyle name="標準_運搬費調査票h12.6.5" xfId="6" xr:uid="{00000000-0005-0000-0000-000017000000}"/>
    <cellStyle name="標準_下請_修正040412" xfId="7" xr:uid="{00000000-0005-0000-0000-000018000000}"/>
    <cellStyle name="標準_建設 05　H22下請100715-2" xfId="8" xr:uid="{00000000-0005-0000-0000-000019000000}"/>
    <cellStyle name="標準_施工地域・施工形態(NEXCO)100917" xfId="38" xr:uid="{9D3505DF-F4CB-4627-8CEF-3B56DF3177D5}"/>
    <cellStyle name="標準_準備：【下水】H20諸経費動向調査対象工事一覧表" xfId="20" xr:uid="{00000000-0005-0000-0000-00001A000000}"/>
    <cellStyle name="標準_追加調査票_建設" xfId="9" xr:uid="{00000000-0005-0000-0000-00001B000000}"/>
    <cellStyle name="標準_追加調査票_建設 2" xfId="28" xr:uid="{00000000-0005-0000-0000-00001C000000}"/>
    <cellStyle name="標準_追加調査票0519" xfId="10" xr:uid="{00000000-0005-0000-0000-00001D000000}"/>
    <cellStyle name="標準_追加調査票0519 2" xfId="29" xr:uid="{00000000-0005-0000-0000-00001E000000}"/>
    <cellStyle name="標準_追加調査票0523" xfId="11" xr:uid="{00000000-0005-0000-0000-00001F000000}"/>
    <cellStyle name="標準_発注" xfId="12" xr:uid="{00000000-0005-0000-0000-000020000000}"/>
    <cellStyle name="標準_平成16年度コスト調査（中部）（５月）" xfId="14" xr:uid="{00000000-0005-0000-0000-000021000000}"/>
  </cellStyles>
  <dxfs count="97">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color auto="1"/>
      </font>
      <fill>
        <patternFill>
          <bgColor indexed="11"/>
        </patternFill>
      </fill>
    </dxf>
    <dxf>
      <font>
        <b val="0"/>
        <i val="0"/>
        <color theme="1"/>
      </font>
    </dxf>
    <dxf>
      <font>
        <b val="0"/>
        <i val="0"/>
        <color theme="1"/>
      </font>
    </dxf>
    <dxf>
      <font>
        <b val="0"/>
        <i val="0"/>
        <color theme="1"/>
      </font>
    </dxf>
    <dxf>
      <font>
        <b val="0"/>
        <i val="0"/>
        <color theme="1"/>
      </font>
    </dxf>
    <dxf>
      <font>
        <b val="0"/>
        <i val="0"/>
        <color theme="1"/>
      </font>
    </dxf>
    <dxf>
      <font>
        <b val="0"/>
        <i val="0"/>
        <color theme="1"/>
      </font>
    </dxf>
    <dxf>
      <font>
        <condense val="0"/>
        <extend val="0"/>
        <color indexed="12"/>
      </font>
    </dxf>
    <dxf>
      <font>
        <condense val="0"/>
        <extend val="0"/>
        <color auto="1"/>
      </font>
    </dxf>
  </dxfs>
  <tableStyles count="0" defaultTableStyle="TableStyleMedium9" defaultPivotStyle="PivotStyleLight16"/>
  <colors>
    <mruColors>
      <color rgb="FFFFFF99"/>
      <color rgb="FF0066FF"/>
      <color rgb="FF3366FF"/>
      <color rgb="FFFFFFCC"/>
      <color rgb="FF0000FF"/>
      <color rgb="FFCCFFCC"/>
      <color rgb="FF99CC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theme" Target="theme/theme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180975</xdr:colOff>
      <xdr:row>20</xdr:row>
      <xdr:rowOff>114300</xdr:rowOff>
    </xdr:from>
    <xdr:to>
      <xdr:col>9</xdr:col>
      <xdr:colOff>114300</xdr:colOff>
      <xdr:row>24</xdr:row>
      <xdr:rowOff>28575</xdr:rowOff>
    </xdr:to>
    <xdr:sp macro="" textlink="">
      <xdr:nvSpPr>
        <xdr:cNvPr id="115713" name="AutoShape 1">
          <a:extLst>
            <a:ext uri="{FF2B5EF4-FFF2-40B4-BE49-F238E27FC236}">
              <a16:creationId xmlns:a16="http://schemas.microsoft.com/office/drawing/2014/main" id="{00000000-0008-0000-0000-000001C40100}"/>
            </a:ext>
          </a:extLst>
        </xdr:cNvPr>
        <xdr:cNvSpPr>
          <a:spLocks noChangeArrowheads="1"/>
        </xdr:cNvSpPr>
      </xdr:nvSpPr>
      <xdr:spPr bwMode="auto">
        <a:xfrm>
          <a:off x="981075" y="3467100"/>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7</xdr:col>
      <xdr:colOff>19050</xdr:colOff>
      <xdr:row>24</xdr:row>
      <xdr:rowOff>47625</xdr:rowOff>
    </xdr:from>
    <xdr:to>
      <xdr:col>7</xdr:col>
      <xdr:colOff>19050</xdr:colOff>
      <xdr:row>27</xdr:row>
      <xdr:rowOff>161925</xdr:rowOff>
    </xdr:to>
    <xdr:sp macro="" textlink="">
      <xdr:nvSpPr>
        <xdr:cNvPr id="116013" name="Line 2">
          <a:extLst>
            <a:ext uri="{FF2B5EF4-FFF2-40B4-BE49-F238E27FC236}">
              <a16:creationId xmlns:a16="http://schemas.microsoft.com/office/drawing/2014/main" id="{00000000-0008-0000-0000-00002DC50100}"/>
            </a:ext>
          </a:extLst>
        </xdr:cNvPr>
        <xdr:cNvSpPr>
          <a:spLocks noChangeShapeType="1"/>
        </xdr:cNvSpPr>
      </xdr:nvSpPr>
      <xdr:spPr bwMode="auto">
        <a:xfrm>
          <a:off x="1419225" y="3819525"/>
          <a:ext cx="0" cy="657225"/>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152400</xdr:colOff>
      <xdr:row>28</xdr:row>
      <xdr:rowOff>0</xdr:rowOff>
    </xdr:from>
    <xdr:to>
      <xdr:col>9</xdr:col>
      <xdr:colOff>85725</xdr:colOff>
      <xdr:row>31</xdr:row>
      <xdr:rowOff>66675</xdr:rowOff>
    </xdr:to>
    <xdr:sp macro="" textlink="">
      <xdr:nvSpPr>
        <xdr:cNvPr id="115715" name="AutoShape 3">
          <a:extLst>
            <a:ext uri="{FF2B5EF4-FFF2-40B4-BE49-F238E27FC236}">
              <a16:creationId xmlns:a16="http://schemas.microsoft.com/office/drawing/2014/main" id="{00000000-0008-0000-0000-000003C40100}"/>
            </a:ext>
          </a:extLst>
        </xdr:cNvPr>
        <xdr:cNvSpPr>
          <a:spLocks noChangeArrowheads="1"/>
        </xdr:cNvSpPr>
      </xdr:nvSpPr>
      <xdr:spPr bwMode="auto">
        <a:xfrm>
          <a:off x="952500" y="4772025"/>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11</xdr:col>
      <xdr:colOff>114300</xdr:colOff>
      <xdr:row>28</xdr:row>
      <xdr:rowOff>0</xdr:rowOff>
    </xdr:from>
    <xdr:to>
      <xdr:col>16</xdr:col>
      <xdr:colOff>47625</xdr:colOff>
      <xdr:row>31</xdr:row>
      <xdr:rowOff>66675</xdr:rowOff>
    </xdr:to>
    <xdr:sp macro="" textlink="">
      <xdr:nvSpPr>
        <xdr:cNvPr id="115716" name="AutoShape 4">
          <a:extLst>
            <a:ext uri="{FF2B5EF4-FFF2-40B4-BE49-F238E27FC236}">
              <a16:creationId xmlns:a16="http://schemas.microsoft.com/office/drawing/2014/main" id="{00000000-0008-0000-0000-000004C40100}"/>
            </a:ext>
          </a:extLst>
        </xdr:cNvPr>
        <xdr:cNvSpPr>
          <a:spLocks noChangeArrowheads="1"/>
        </xdr:cNvSpPr>
      </xdr:nvSpPr>
      <xdr:spPr bwMode="auto">
        <a:xfrm>
          <a:off x="2314575" y="4772025"/>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18</xdr:col>
      <xdr:colOff>133350</xdr:colOff>
      <xdr:row>28</xdr:row>
      <xdr:rowOff>0</xdr:rowOff>
    </xdr:from>
    <xdr:to>
      <xdr:col>23</xdr:col>
      <xdr:colOff>66675</xdr:colOff>
      <xdr:row>31</xdr:row>
      <xdr:rowOff>66675</xdr:rowOff>
    </xdr:to>
    <xdr:sp macro="" textlink="">
      <xdr:nvSpPr>
        <xdr:cNvPr id="115717" name="AutoShape 5">
          <a:extLst>
            <a:ext uri="{FF2B5EF4-FFF2-40B4-BE49-F238E27FC236}">
              <a16:creationId xmlns:a16="http://schemas.microsoft.com/office/drawing/2014/main" id="{00000000-0008-0000-0000-000005C40100}"/>
            </a:ext>
          </a:extLst>
        </xdr:cNvPr>
        <xdr:cNvSpPr>
          <a:spLocks noChangeArrowheads="1"/>
        </xdr:cNvSpPr>
      </xdr:nvSpPr>
      <xdr:spPr bwMode="auto">
        <a:xfrm>
          <a:off x="3733800" y="4772025"/>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7</xdr:col>
      <xdr:colOff>19050</xdr:colOff>
      <xdr:row>25</xdr:row>
      <xdr:rowOff>171450</xdr:rowOff>
    </xdr:from>
    <xdr:to>
      <xdr:col>21</xdr:col>
      <xdr:colOff>19050</xdr:colOff>
      <xdr:row>25</xdr:row>
      <xdr:rowOff>171450</xdr:rowOff>
    </xdr:to>
    <xdr:sp macro="" textlink="">
      <xdr:nvSpPr>
        <xdr:cNvPr id="116017" name="Line 6">
          <a:extLst>
            <a:ext uri="{FF2B5EF4-FFF2-40B4-BE49-F238E27FC236}">
              <a16:creationId xmlns:a16="http://schemas.microsoft.com/office/drawing/2014/main" id="{00000000-0008-0000-0000-000031C50100}"/>
            </a:ext>
          </a:extLst>
        </xdr:cNvPr>
        <xdr:cNvSpPr>
          <a:spLocks noChangeShapeType="1"/>
        </xdr:cNvSpPr>
      </xdr:nvSpPr>
      <xdr:spPr bwMode="auto">
        <a:xfrm>
          <a:off x="1419225" y="4124325"/>
          <a:ext cx="2800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161925</xdr:colOff>
      <xdr:row>26</xdr:row>
      <xdr:rowOff>0</xdr:rowOff>
    </xdr:from>
    <xdr:to>
      <xdr:col>13</xdr:col>
      <xdr:colOff>161925</xdr:colOff>
      <xdr:row>27</xdr:row>
      <xdr:rowOff>133350</xdr:rowOff>
    </xdr:to>
    <xdr:sp macro="" textlink="">
      <xdr:nvSpPr>
        <xdr:cNvPr id="116018" name="Line 7">
          <a:extLst>
            <a:ext uri="{FF2B5EF4-FFF2-40B4-BE49-F238E27FC236}">
              <a16:creationId xmlns:a16="http://schemas.microsoft.com/office/drawing/2014/main" id="{00000000-0008-0000-0000-000032C50100}"/>
            </a:ext>
          </a:extLst>
        </xdr:cNvPr>
        <xdr:cNvSpPr>
          <a:spLocks noChangeShapeType="1"/>
        </xdr:cNvSpPr>
      </xdr:nvSpPr>
      <xdr:spPr bwMode="auto">
        <a:xfrm>
          <a:off x="2762250" y="4133850"/>
          <a:ext cx="0" cy="3143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19050</xdr:colOff>
      <xdr:row>26</xdr:row>
      <xdr:rowOff>0</xdr:rowOff>
    </xdr:from>
    <xdr:to>
      <xdr:col>21</xdr:col>
      <xdr:colOff>19050</xdr:colOff>
      <xdr:row>27</xdr:row>
      <xdr:rowOff>133350</xdr:rowOff>
    </xdr:to>
    <xdr:sp macro="" textlink="">
      <xdr:nvSpPr>
        <xdr:cNvPr id="116019" name="Line 8">
          <a:extLst>
            <a:ext uri="{FF2B5EF4-FFF2-40B4-BE49-F238E27FC236}">
              <a16:creationId xmlns:a16="http://schemas.microsoft.com/office/drawing/2014/main" id="{00000000-0008-0000-0000-000033C50100}"/>
            </a:ext>
          </a:extLst>
        </xdr:cNvPr>
        <xdr:cNvSpPr>
          <a:spLocks noChangeShapeType="1"/>
        </xdr:cNvSpPr>
      </xdr:nvSpPr>
      <xdr:spPr bwMode="auto">
        <a:xfrm>
          <a:off x="4219575" y="4133850"/>
          <a:ext cx="0" cy="3143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19050</xdr:colOff>
      <xdr:row>31</xdr:row>
      <xdr:rowOff>47625</xdr:rowOff>
    </xdr:from>
    <xdr:to>
      <xdr:col>7</xdr:col>
      <xdr:colOff>19050</xdr:colOff>
      <xdr:row>34</xdr:row>
      <xdr:rowOff>161925</xdr:rowOff>
    </xdr:to>
    <xdr:sp macro="" textlink="">
      <xdr:nvSpPr>
        <xdr:cNvPr id="116020" name="Line 9">
          <a:extLst>
            <a:ext uri="{FF2B5EF4-FFF2-40B4-BE49-F238E27FC236}">
              <a16:creationId xmlns:a16="http://schemas.microsoft.com/office/drawing/2014/main" id="{00000000-0008-0000-0000-000034C50100}"/>
            </a:ext>
          </a:extLst>
        </xdr:cNvPr>
        <xdr:cNvSpPr>
          <a:spLocks noChangeShapeType="1"/>
        </xdr:cNvSpPr>
      </xdr:nvSpPr>
      <xdr:spPr bwMode="auto">
        <a:xfrm>
          <a:off x="1419225" y="5086350"/>
          <a:ext cx="0" cy="647700"/>
        </a:xfrm>
        <a:prstGeom prst="line">
          <a:avLst/>
        </a:prstGeom>
        <a:noFill/>
        <a:ln w="9525">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152400</xdr:colOff>
      <xdr:row>35</xdr:row>
      <xdr:rowOff>0</xdr:rowOff>
    </xdr:from>
    <xdr:to>
      <xdr:col>9</xdr:col>
      <xdr:colOff>85725</xdr:colOff>
      <xdr:row>38</xdr:row>
      <xdr:rowOff>66675</xdr:rowOff>
    </xdr:to>
    <xdr:sp macro="" textlink="">
      <xdr:nvSpPr>
        <xdr:cNvPr id="115722" name="AutoShape 10">
          <a:extLst>
            <a:ext uri="{FF2B5EF4-FFF2-40B4-BE49-F238E27FC236}">
              <a16:creationId xmlns:a16="http://schemas.microsoft.com/office/drawing/2014/main" id="{00000000-0008-0000-0000-00000AC40100}"/>
            </a:ext>
          </a:extLst>
        </xdr:cNvPr>
        <xdr:cNvSpPr>
          <a:spLocks noChangeArrowheads="1"/>
        </xdr:cNvSpPr>
      </xdr:nvSpPr>
      <xdr:spPr bwMode="auto">
        <a:xfrm>
          <a:off x="952500" y="6029325"/>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11</xdr:col>
      <xdr:colOff>114300</xdr:colOff>
      <xdr:row>35</xdr:row>
      <xdr:rowOff>0</xdr:rowOff>
    </xdr:from>
    <xdr:to>
      <xdr:col>16</xdr:col>
      <xdr:colOff>47625</xdr:colOff>
      <xdr:row>38</xdr:row>
      <xdr:rowOff>66675</xdr:rowOff>
    </xdr:to>
    <xdr:sp macro="" textlink="">
      <xdr:nvSpPr>
        <xdr:cNvPr id="115723" name="AutoShape 11">
          <a:extLst>
            <a:ext uri="{FF2B5EF4-FFF2-40B4-BE49-F238E27FC236}">
              <a16:creationId xmlns:a16="http://schemas.microsoft.com/office/drawing/2014/main" id="{00000000-0008-0000-0000-00000BC40100}"/>
            </a:ext>
          </a:extLst>
        </xdr:cNvPr>
        <xdr:cNvSpPr>
          <a:spLocks noChangeArrowheads="1"/>
        </xdr:cNvSpPr>
      </xdr:nvSpPr>
      <xdr:spPr bwMode="auto">
        <a:xfrm>
          <a:off x="2314575" y="6029325"/>
          <a:ext cx="933450" cy="609600"/>
        </a:xfrm>
        <a:prstGeom prst="flowChartMultidocument">
          <a:avLst/>
        </a:prstGeom>
        <a:solidFill>
          <a:srgbClr val="FFFFFF"/>
        </a:solidFill>
        <a:ln w="9525">
          <a:solidFill>
            <a:srgbClr val="000000"/>
          </a:solidFill>
          <a:miter lim="800000"/>
          <a:headEnd/>
          <a:tailEnd/>
        </a:ln>
        <a:effectLst/>
      </xdr:spPr>
      <xdr:txBody>
        <a:bodyPr vertOverflow="clip" wrap="square" lIns="27432" tIns="18288" rIns="27432" bIns="0" anchor="t" upright="1"/>
        <a:lstStyle/>
        <a:p>
          <a:pPr algn="ctr" rtl="0">
            <a:defRPr sz="1000"/>
          </a:pPr>
          <a:r>
            <a:rPr lang="ja-JP" altLang="en-US" sz="1000" b="0" i="0" strike="noStrike">
              <a:solidFill>
                <a:srgbClr val="000000"/>
              </a:solidFill>
              <a:latin typeface="ＭＳ Ｐゴシック"/>
              <a:ea typeface="ＭＳ Ｐゴシック"/>
            </a:rPr>
            <a:t>下請者用</a:t>
          </a:r>
        </a:p>
        <a:p>
          <a:pPr algn="ctr" rtl="0">
            <a:defRPr sz="1000"/>
          </a:pPr>
          <a:r>
            <a:rPr lang="ja-JP" altLang="en-US" sz="1000" b="0" i="0" strike="noStrike">
              <a:solidFill>
                <a:srgbClr val="000000"/>
              </a:solidFill>
              <a:latin typeface="ＭＳ Ｐゴシック"/>
              <a:ea typeface="ＭＳ Ｐゴシック"/>
            </a:rPr>
            <a:t>入力票</a:t>
          </a:r>
        </a:p>
      </xdr:txBody>
    </xdr:sp>
    <xdr:clientData/>
  </xdr:twoCellAnchor>
  <xdr:twoCellAnchor>
    <xdr:from>
      <xdr:col>7</xdr:col>
      <xdr:colOff>19050</xdr:colOff>
      <xdr:row>32</xdr:row>
      <xdr:rowOff>171450</xdr:rowOff>
    </xdr:from>
    <xdr:to>
      <xdr:col>13</xdr:col>
      <xdr:colOff>161925</xdr:colOff>
      <xdr:row>32</xdr:row>
      <xdr:rowOff>171450</xdr:rowOff>
    </xdr:to>
    <xdr:sp macro="" textlink="">
      <xdr:nvSpPr>
        <xdr:cNvPr id="116023" name="Line 12">
          <a:extLst>
            <a:ext uri="{FF2B5EF4-FFF2-40B4-BE49-F238E27FC236}">
              <a16:creationId xmlns:a16="http://schemas.microsoft.com/office/drawing/2014/main" id="{00000000-0008-0000-0000-000037C50100}"/>
            </a:ext>
          </a:extLst>
        </xdr:cNvPr>
        <xdr:cNvSpPr>
          <a:spLocks noChangeShapeType="1"/>
        </xdr:cNvSpPr>
      </xdr:nvSpPr>
      <xdr:spPr bwMode="auto">
        <a:xfrm>
          <a:off x="1419225" y="5391150"/>
          <a:ext cx="1343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161925</xdr:colOff>
      <xdr:row>33</xdr:row>
      <xdr:rowOff>0</xdr:rowOff>
    </xdr:from>
    <xdr:to>
      <xdr:col>13</xdr:col>
      <xdr:colOff>161925</xdr:colOff>
      <xdr:row>34</xdr:row>
      <xdr:rowOff>133350</xdr:rowOff>
    </xdr:to>
    <xdr:sp macro="" textlink="">
      <xdr:nvSpPr>
        <xdr:cNvPr id="116024" name="Line 13">
          <a:extLst>
            <a:ext uri="{FF2B5EF4-FFF2-40B4-BE49-F238E27FC236}">
              <a16:creationId xmlns:a16="http://schemas.microsoft.com/office/drawing/2014/main" id="{00000000-0008-0000-0000-000038C50100}"/>
            </a:ext>
          </a:extLst>
        </xdr:cNvPr>
        <xdr:cNvSpPr>
          <a:spLocks noChangeShapeType="1"/>
        </xdr:cNvSpPr>
      </xdr:nvSpPr>
      <xdr:spPr bwMode="auto">
        <a:xfrm>
          <a:off x="2762250" y="5391150"/>
          <a:ext cx="0" cy="3143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0</xdr:colOff>
      <xdr:row>48</xdr:row>
      <xdr:rowOff>0</xdr:rowOff>
    </xdr:from>
    <xdr:to>
      <xdr:col>37</xdr:col>
      <xdr:colOff>66675</xdr:colOff>
      <xdr:row>63</xdr:row>
      <xdr:rowOff>108858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200025" y="6753225"/>
          <a:ext cx="7172325" cy="2394858"/>
        </a:xfrm>
        <a:prstGeom prst="rect">
          <a:avLst/>
        </a:prstGeom>
        <a:solidFill>
          <a:srgbClr val="FFFFFF"/>
        </a:solidFill>
        <a:ln w="38100" cap="flat" cmpd="sng" algn="ctr">
          <a:solidFill>
            <a:srgbClr val="FF0000"/>
          </a:solidFill>
          <a:prstDash val="solid"/>
          <a:round/>
          <a:headEnd type="none" w="med" len="med"/>
          <a:tailEnd type="none" w="med" len="med"/>
        </a:ln>
        <a:effectLst/>
      </xdr:spPr>
      <xdr:txBody>
        <a:bodyPr vertOverflow="clip" wrap="square" lIns="91440" tIns="45720" rIns="91440" bIns="45720" rtlCol="0" anchor="ctr" upright="1"/>
        <a:lstStyle/>
        <a:p>
          <a:pPr algn="ctr"/>
          <a:r>
            <a:rPr kumimoji="1" lang="ja-JP" altLang="en-US" sz="1100" b="1"/>
            <a:t>＜調査票入力に関する問合せ先＞</a:t>
          </a:r>
          <a:endParaRPr kumimoji="1" lang="en-US" altLang="ja-JP" sz="1100" b="1"/>
        </a:p>
        <a:p>
          <a:pPr algn="ctr"/>
          <a:endParaRPr kumimoji="1" lang="en-US" altLang="ja-JP" sz="1100"/>
        </a:p>
        <a:p>
          <a:pPr algn="l"/>
          <a:r>
            <a:rPr kumimoji="1" lang="en-US" altLang="ja-JP" sz="1100"/>
            <a:t>	</a:t>
          </a:r>
          <a:r>
            <a:rPr kumimoji="1" lang="ja-JP" altLang="en-US" sz="1100" b="1"/>
            <a:t>一般財団法人　国土技術研究センター</a:t>
          </a:r>
          <a:endParaRPr kumimoji="1" lang="en-US" altLang="ja-JP" sz="1100" b="1"/>
        </a:p>
        <a:p>
          <a:pPr algn="l"/>
          <a:r>
            <a:rPr kumimoji="1" lang="en-US" altLang="ja-JP" sz="1100" b="1"/>
            <a:t>		</a:t>
          </a:r>
          <a:r>
            <a:rPr kumimoji="1" lang="ja-JP" altLang="en-US" sz="1100" b="1"/>
            <a:t>技術・調達政策グループ</a:t>
          </a:r>
          <a:endParaRPr kumimoji="1" lang="en-US" altLang="ja-JP" sz="1100" b="1"/>
        </a:p>
        <a:p>
          <a:pPr algn="l"/>
          <a:r>
            <a:rPr kumimoji="1" lang="en-US" altLang="ja-JP" sz="1100" b="1"/>
            <a:t>	</a:t>
          </a:r>
          <a:r>
            <a:rPr kumimoji="1" lang="ja-JP" altLang="en-US" sz="1100" b="1"/>
            <a:t>〒</a:t>
          </a:r>
          <a:r>
            <a:rPr kumimoji="1" lang="en-US" altLang="ja-JP" sz="1100" b="1"/>
            <a:t>105-0001</a:t>
          </a:r>
          <a:r>
            <a:rPr kumimoji="1" lang="ja-JP" altLang="en-US" sz="1100" b="1"/>
            <a:t>　東京都港区虎ノ門</a:t>
          </a:r>
          <a:r>
            <a:rPr kumimoji="1" lang="en-US" altLang="ja-JP" sz="1100" b="1"/>
            <a:t>3-12-1</a:t>
          </a:r>
          <a:r>
            <a:rPr kumimoji="1" lang="ja-JP" altLang="en-US" sz="1100" b="1"/>
            <a:t>（ニッセイ虎ノ門ビル</a:t>
          </a:r>
          <a:r>
            <a:rPr kumimoji="1" lang="en-US" altLang="ja-JP" sz="1100" b="1"/>
            <a:t>9</a:t>
          </a:r>
          <a:r>
            <a:rPr kumimoji="1" lang="ja-JP" altLang="en-US" sz="1100" b="1"/>
            <a:t>階</a:t>
          </a:r>
          <a:r>
            <a:rPr kumimoji="1" lang="en-US" altLang="ja-JP" sz="1100"/>
            <a:t>)</a:t>
          </a:r>
        </a:p>
        <a:p>
          <a:pPr algn="l"/>
          <a:endParaRPr kumimoji="1" lang="en-US" altLang="ja-JP" sz="1100"/>
        </a:p>
        <a:p>
          <a:pPr algn="ctr"/>
          <a:r>
            <a:rPr kumimoji="1" lang="en-US" altLang="ja-JP" sz="1600" b="1"/>
            <a:t>TEL</a:t>
          </a:r>
          <a:r>
            <a:rPr kumimoji="1" lang="ja-JP" altLang="en-US" sz="1600" b="1"/>
            <a:t> 　</a:t>
          </a:r>
          <a:r>
            <a:rPr kumimoji="1" lang="en-US" altLang="ja-JP" sz="1600" b="1"/>
            <a:t>03-4519-5004</a:t>
          </a:r>
        </a:p>
        <a:p>
          <a:pPr algn="ctr"/>
          <a:r>
            <a:rPr kumimoji="1" lang="en-US" altLang="ja-JP" sz="1600" b="1"/>
            <a:t>FAX</a:t>
          </a:r>
          <a:r>
            <a:rPr kumimoji="1" lang="ja-JP" altLang="en-US" sz="1600" b="1"/>
            <a:t>　</a:t>
          </a:r>
          <a:r>
            <a:rPr kumimoji="1" lang="en-US" altLang="ja-JP" sz="1600" b="1"/>
            <a:t>03-4519-5015</a:t>
          </a:r>
        </a:p>
        <a:p>
          <a:pPr algn="ctr"/>
          <a:endParaRPr kumimoji="1" lang="en-US" altLang="ja-JP" sz="1100"/>
        </a:p>
        <a:p>
          <a:r>
            <a:rPr kumimoji="1" lang="ja-JP" altLang="ja-JP" sz="1100">
              <a:effectLst/>
              <a:latin typeface="+mn-lt"/>
              <a:ea typeface="+mn-ea"/>
              <a:cs typeface="+mn-cs"/>
            </a:rPr>
            <a:t>注</a:t>
          </a:r>
          <a:r>
            <a:rPr kumimoji="1" lang="en-US" altLang="ja-JP" sz="1100">
              <a:effectLst/>
              <a:latin typeface="+mn-lt"/>
              <a:ea typeface="+mn-ea"/>
              <a:cs typeface="+mn-cs"/>
            </a:rPr>
            <a:t>)</a:t>
          </a:r>
          <a:r>
            <a:rPr kumimoji="1" lang="ja-JP" altLang="ja-JP" sz="1100">
              <a:effectLst/>
              <a:latin typeface="+mn-lt"/>
              <a:ea typeface="+mn-ea"/>
              <a:cs typeface="+mn-cs"/>
            </a:rPr>
            <a:t>：問合せは平日</a:t>
          </a:r>
          <a:r>
            <a:rPr kumimoji="1" lang="en-US" altLang="ja-JP" sz="1100">
              <a:effectLst/>
              <a:latin typeface="+mn-lt"/>
              <a:ea typeface="+mn-ea"/>
              <a:cs typeface="+mn-cs"/>
            </a:rPr>
            <a:t>(</a:t>
          </a:r>
          <a:r>
            <a:rPr kumimoji="1" lang="ja-JP" altLang="ja-JP" sz="1100">
              <a:effectLst/>
              <a:latin typeface="+mn-lt"/>
              <a:ea typeface="+mn-ea"/>
              <a:cs typeface="+mn-cs"/>
            </a:rPr>
            <a:t>祝日を除く月曜日～金曜日</a:t>
          </a:r>
          <a:r>
            <a:rPr kumimoji="1" lang="en-US" altLang="ja-JP" sz="1100">
              <a:effectLst/>
              <a:latin typeface="+mn-lt"/>
              <a:ea typeface="+mn-ea"/>
              <a:cs typeface="+mn-cs"/>
            </a:rPr>
            <a:t>)</a:t>
          </a:r>
          <a:r>
            <a:rPr kumimoji="1" lang="ja-JP" altLang="ja-JP" sz="1100">
              <a:effectLst/>
              <a:latin typeface="+mn-lt"/>
              <a:ea typeface="+mn-ea"/>
              <a:cs typeface="+mn-cs"/>
            </a:rPr>
            <a:t>の午前９時３０分から１２時、午後１時から午後６時の間にお願いします</a:t>
          </a:r>
          <a:endParaRPr lang="ja-JP" altLang="ja-JP">
            <a:effectLst/>
          </a:endParaRPr>
        </a:p>
      </xdr:txBody>
    </xdr:sp>
    <xdr:clientData/>
  </xdr:twoCellAnchor>
  <xdr:twoCellAnchor>
    <xdr:from>
      <xdr:col>2</xdr:col>
      <xdr:colOff>0</xdr:colOff>
      <xdr:row>0</xdr:row>
      <xdr:rowOff>57150</xdr:rowOff>
    </xdr:from>
    <xdr:to>
      <xdr:col>5</xdr:col>
      <xdr:colOff>180975</xdr:colOff>
      <xdr:row>0</xdr:row>
      <xdr:rowOff>285750</xdr:rowOff>
    </xdr:to>
    <xdr:sp macro="" textlink="">
      <xdr:nvSpPr>
        <xdr:cNvPr id="16" name="正方形/長方形 15" hidden="1">
          <a:extLst>
            <a:ext uri="{FF2B5EF4-FFF2-40B4-BE49-F238E27FC236}">
              <a16:creationId xmlns:a16="http://schemas.microsoft.com/office/drawing/2014/main" id="{616C6AE6-5946-4875-B771-512AC1EF6AC7}"/>
            </a:ext>
          </a:extLst>
        </xdr:cNvPr>
        <xdr:cNvSpPr/>
      </xdr:nvSpPr>
      <xdr:spPr bwMode="auto">
        <a:xfrm>
          <a:off x="400050" y="57150"/>
          <a:ext cx="781050" cy="22860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114299</xdr:colOff>
      <xdr:row>44</xdr:row>
      <xdr:rowOff>19050</xdr:rowOff>
    </xdr:from>
    <xdr:to>
      <xdr:col>8</xdr:col>
      <xdr:colOff>76199</xdr:colOff>
      <xdr:row>45</xdr:row>
      <xdr:rowOff>0</xdr:rowOff>
    </xdr:to>
    <xdr:sp macro="" textlink="">
      <xdr:nvSpPr>
        <xdr:cNvPr id="17" name="正方形/長方形 16" hidden="1">
          <a:extLst>
            <a:ext uri="{FF2B5EF4-FFF2-40B4-BE49-F238E27FC236}">
              <a16:creationId xmlns:a16="http://schemas.microsoft.com/office/drawing/2014/main" id="{1AD85F52-0145-428E-80A4-1B4080EC675D}"/>
            </a:ext>
          </a:extLst>
        </xdr:cNvPr>
        <xdr:cNvSpPr/>
      </xdr:nvSpPr>
      <xdr:spPr bwMode="auto">
        <a:xfrm>
          <a:off x="1114424" y="8353425"/>
          <a:ext cx="561975" cy="13335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9524</xdr:colOff>
      <xdr:row>45</xdr:row>
      <xdr:rowOff>19050</xdr:rowOff>
    </xdr:from>
    <xdr:to>
      <xdr:col>8</xdr:col>
      <xdr:colOff>161925</xdr:colOff>
      <xdr:row>46</xdr:row>
      <xdr:rowOff>0</xdr:rowOff>
    </xdr:to>
    <xdr:sp macro="" textlink="">
      <xdr:nvSpPr>
        <xdr:cNvPr id="18" name="正方形/長方形 17" hidden="1">
          <a:extLst>
            <a:ext uri="{FF2B5EF4-FFF2-40B4-BE49-F238E27FC236}">
              <a16:creationId xmlns:a16="http://schemas.microsoft.com/office/drawing/2014/main" id="{7EABFED1-14E0-410D-87EB-A23C2B938896}"/>
            </a:ext>
          </a:extLst>
        </xdr:cNvPr>
        <xdr:cNvSpPr/>
      </xdr:nvSpPr>
      <xdr:spPr bwMode="auto">
        <a:xfrm>
          <a:off x="409574" y="8505825"/>
          <a:ext cx="1352551" cy="13335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66675</xdr:colOff>
      <xdr:row>61</xdr:row>
      <xdr:rowOff>28575</xdr:rowOff>
    </xdr:from>
    <xdr:to>
      <xdr:col>36</xdr:col>
      <xdr:colOff>180976</xdr:colOff>
      <xdr:row>62</xdr:row>
      <xdr:rowOff>19050</xdr:rowOff>
    </xdr:to>
    <xdr:sp macro="" textlink="">
      <xdr:nvSpPr>
        <xdr:cNvPr id="19" name="正方形/長方形 18" hidden="1">
          <a:extLst>
            <a:ext uri="{FF2B5EF4-FFF2-40B4-BE49-F238E27FC236}">
              <a16:creationId xmlns:a16="http://schemas.microsoft.com/office/drawing/2014/main" id="{7023281F-84D8-49A6-967F-6FBD0BC8B4B9}"/>
            </a:ext>
          </a:extLst>
        </xdr:cNvPr>
        <xdr:cNvSpPr/>
      </xdr:nvSpPr>
      <xdr:spPr bwMode="auto">
        <a:xfrm>
          <a:off x="266700" y="8763000"/>
          <a:ext cx="7019926" cy="142875"/>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25</xdr:col>
      <xdr:colOff>0</xdr:colOff>
      <xdr:row>1</xdr:row>
      <xdr:rowOff>0</xdr:rowOff>
    </xdr:from>
    <xdr:to>
      <xdr:col>45</xdr:col>
      <xdr:colOff>161925</xdr:colOff>
      <xdr:row>35</xdr:row>
      <xdr:rowOff>180975</xdr:rowOff>
    </xdr:to>
    <xdr:sp macro="" textlink="">
      <xdr:nvSpPr>
        <xdr:cNvPr id="20" name="正方形/長方形 19" hidden="1">
          <a:extLst>
            <a:ext uri="{FF2B5EF4-FFF2-40B4-BE49-F238E27FC236}">
              <a16:creationId xmlns:a16="http://schemas.microsoft.com/office/drawing/2014/main" id="{9A60B940-63BE-4935-A348-57B5EEAF0983}"/>
            </a:ext>
          </a:extLst>
        </xdr:cNvPr>
        <xdr:cNvSpPr/>
      </xdr:nvSpPr>
      <xdr:spPr bwMode="auto">
        <a:xfrm>
          <a:off x="4905375" y="314325"/>
          <a:ext cx="4162425" cy="4572000"/>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1219200</xdr:colOff>
      <xdr:row>3</xdr:row>
      <xdr:rowOff>66675</xdr:rowOff>
    </xdr:from>
    <xdr:to>
      <xdr:col>8</xdr:col>
      <xdr:colOff>1586482</xdr:colOff>
      <xdr:row>3</xdr:row>
      <xdr:rowOff>2110468</xdr:rowOff>
    </xdr:to>
    <xdr:pic>
      <xdr:nvPicPr>
        <xdr:cNvPr id="2" name="図 1">
          <a:extLst>
            <a:ext uri="{FF2B5EF4-FFF2-40B4-BE49-F238E27FC236}">
              <a16:creationId xmlns:a16="http://schemas.microsoft.com/office/drawing/2014/main" id="{67727B28-47F5-43A0-ACAA-C08C4A61A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333375"/>
          <a:ext cx="6996682" cy="20437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xdr:colOff>
      <xdr:row>9</xdr:row>
      <xdr:rowOff>133350</xdr:rowOff>
    </xdr:from>
    <xdr:to>
      <xdr:col>2</xdr:col>
      <xdr:colOff>312085</xdr:colOff>
      <xdr:row>10</xdr:row>
      <xdr:rowOff>30256</xdr:rowOff>
    </xdr:to>
    <xdr:sp macro="" textlink="">
      <xdr:nvSpPr>
        <xdr:cNvPr id="3" name="正方形/長方形 2" hidden="1">
          <a:extLst>
            <a:ext uri="{FF2B5EF4-FFF2-40B4-BE49-F238E27FC236}">
              <a16:creationId xmlns:a16="http://schemas.microsoft.com/office/drawing/2014/main" id="{98D0B079-0430-412A-AC28-2BA909EDA4F5}"/>
            </a:ext>
          </a:extLst>
        </xdr:cNvPr>
        <xdr:cNvSpPr/>
      </xdr:nvSpPr>
      <xdr:spPr bwMode="auto">
        <a:xfrm>
          <a:off x="638175" y="397192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xdr:colOff>
      <xdr:row>5</xdr:row>
      <xdr:rowOff>133350</xdr:rowOff>
    </xdr:from>
    <xdr:to>
      <xdr:col>2</xdr:col>
      <xdr:colOff>321610</xdr:colOff>
      <xdr:row>6</xdr:row>
      <xdr:rowOff>30256</xdr:rowOff>
    </xdr:to>
    <xdr:sp macro="" textlink="">
      <xdr:nvSpPr>
        <xdr:cNvPr id="2" name="正方形/長方形 1" hidden="1">
          <a:extLst>
            <a:ext uri="{FF2B5EF4-FFF2-40B4-BE49-F238E27FC236}">
              <a16:creationId xmlns:a16="http://schemas.microsoft.com/office/drawing/2014/main" id="{B8D4DA3E-00FC-4F2C-A66E-E356D9E6FEF5}"/>
            </a:ext>
          </a:extLst>
        </xdr:cNvPr>
        <xdr:cNvSpPr/>
      </xdr:nvSpPr>
      <xdr:spPr bwMode="auto">
        <a:xfrm>
          <a:off x="647700" y="88582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5</xdr:row>
      <xdr:rowOff>123825</xdr:rowOff>
    </xdr:from>
    <xdr:to>
      <xdr:col>2</xdr:col>
      <xdr:colOff>302560</xdr:colOff>
      <xdr:row>6</xdr:row>
      <xdr:rowOff>20731</xdr:rowOff>
    </xdr:to>
    <xdr:sp macro="" textlink="">
      <xdr:nvSpPr>
        <xdr:cNvPr id="2" name="正方形/長方形 1" hidden="1">
          <a:extLst>
            <a:ext uri="{FF2B5EF4-FFF2-40B4-BE49-F238E27FC236}">
              <a16:creationId xmlns:a16="http://schemas.microsoft.com/office/drawing/2014/main" id="{775C898C-92B0-451D-9E00-1695609BE195}"/>
            </a:ext>
          </a:extLst>
        </xdr:cNvPr>
        <xdr:cNvSpPr/>
      </xdr:nvSpPr>
      <xdr:spPr bwMode="auto">
        <a:xfrm>
          <a:off x="628650" y="876300"/>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22412</xdr:colOff>
      <xdr:row>5</xdr:row>
      <xdr:rowOff>123265</xdr:rowOff>
    </xdr:from>
    <xdr:to>
      <xdr:col>2</xdr:col>
      <xdr:colOff>324972</xdr:colOff>
      <xdr:row>6</xdr:row>
      <xdr:rowOff>22412</xdr:rowOff>
    </xdr:to>
    <xdr:sp macro="" textlink="">
      <xdr:nvSpPr>
        <xdr:cNvPr id="2" name="正方形/長方形 1" hidden="1">
          <a:extLst>
            <a:ext uri="{FF2B5EF4-FFF2-40B4-BE49-F238E27FC236}">
              <a16:creationId xmlns:a16="http://schemas.microsoft.com/office/drawing/2014/main" id="{DCF4B9EC-5A5E-4048-AF46-0F5BAD05D8FB}"/>
            </a:ext>
          </a:extLst>
        </xdr:cNvPr>
        <xdr:cNvSpPr/>
      </xdr:nvSpPr>
      <xdr:spPr bwMode="auto">
        <a:xfrm>
          <a:off x="649941" y="88526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5</xdr:row>
      <xdr:rowOff>114300</xdr:rowOff>
    </xdr:from>
    <xdr:to>
      <xdr:col>2</xdr:col>
      <xdr:colOff>302560</xdr:colOff>
      <xdr:row>6</xdr:row>
      <xdr:rowOff>11206</xdr:rowOff>
    </xdr:to>
    <xdr:sp macro="" textlink="">
      <xdr:nvSpPr>
        <xdr:cNvPr id="2" name="正方形/長方形 1" hidden="1">
          <a:extLst>
            <a:ext uri="{FF2B5EF4-FFF2-40B4-BE49-F238E27FC236}">
              <a16:creationId xmlns:a16="http://schemas.microsoft.com/office/drawing/2014/main" id="{CE0F5D34-9001-4F67-836E-43F4C50B77DC}"/>
            </a:ext>
          </a:extLst>
        </xdr:cNvPr>
        <xdr:cNvSpPr/>
      </xdr:nvSpPr>
      <xdr:spPr bwMode="auto">
        <a:xfrm>
          <a:off x="628650" y="86677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xdr:colOff>
      <xdr:row>5</xdr:row>
      <xdr:rowOff>123825</xdr:rowOff>
    </xdr:from>
    <xdr:to>
      <xdr:col>2</xdr:col>
      <xdr:colOff>331135</xdr:colOff>
      <xdr:row>6</xdr:row>
      <xdr:rowOff>20731</xdr:rowOff>
    </xdr:to>
    <xdr:sp macro="" textlink="">
      <xdr:nvSpPr>
        <xdr:cNvPr id="2" name="正方形/長方形 1" hidden="1">
          <a:extLst>
            <a:ext uri="{FF2B5EF4-FFF2-40B4-BE49-F238E27FC236}">
              <a16:creationId xmlns:a16="http://schemas.microsoft.com/office/drawing/2014/main" id="{974134E6-B7D5-4125-89B3-863BFAE88478}"/>
            </a:ext>
          </a:extLst>
        </xdr:cNvPr>
        <xdr:cNvSpPr/>
      </xdr:nvSpPr>
      <xdr:spPr bwMode="auto">
        <a:xfrm>
          <a:off x="371475" y="876300"/>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19050</xdr:colOff>
      <xdr:row>5</xdr:row>
      <xdr:rowOff>133350</xdr:rowOff>
    </xdr:from>
    <xdr:to>
      <xdr:col>2</xdr:col>
      <xdr:colOff>273985</xdr:colOff>
      <xdr:row>6</xdr:row>
      <xdr:rowOff>30256</xdr:rowOff>
    </xdr:to>
    <xdr:sp macro="" textlink="">
      <xdr:nvSpPr>
        <xdr:cNvPr id="2" name="正方形/長方形 1" hidden="1">
          <a:extLst>
            <a:ext uri="{FF2B5EF4-FFF2-40B4-BE49-F238E27FC236}">
              <a16:creationId xmlns:a16="http://schemas.microsoft.com/office/drawing/2014/main" id="{6E5C110B-57DB-4CFC-90DF-919478485532}"/>
            </a:ext>
          </a:extLst>
        </xdr:cNvPr>
        <xdr:cNvSpPr/>
      </xdr:nvSpPr>
      <xdr:spPr bwMode="auto">
        <a:xfrm>
          <a:off x="457200" y="88582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628650</xdr:colOff>
      <xdr:row>2</xdr:row>
      <xdr:rowOff>0</xdr:rowOff>
    </xdr:from>
    <xdr:to>
      <xdr:col>7</xdr:col>
      <xdr:colOff>266700</xdr:colOff>
      <xdr:row>2</xdr:row>
      <xdr:rowOff>0</xdr:rowOff>
    </xdr:to>
    <xdr:sp macro="" textlink="">
      <xdr:nvSpPr>
        <xdr:cNvPr id="2" name="Text Box 1">
          <a:extLst>
            <a:ext uri="{FF2B5EF4-FFF2-40B4-BE49-F238E27FC236}">
              <a16:creationId xmlns:a16="http://schemas.microsoft.com/office/drawing/2014/main" id="{E314D152-030D-426E-B4C9-9F8FC9C35BF4}"/>
            </a:ext>
          </a:extLst>
        </xdr:cNvPr>
        <xdr:cNvSpPr txBox="1">
          <a:spLocks noChangeArrowheads="1"/>
        </xdr:cNvSpPr>
      </xdr:nvSpPr>
      <xdr:spPr bwMode="auto">
        <a:xfrm>
          <a:off x="1185862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2-1</a:t>
          </a:r>
        </a:p>
      </xdr:txBody>
    </xdr:sp>
    <xdr:clientData/>
  </xdr:twoCellAnchor>
  <xdr:twoCellAnchor>
    <xdr:from>
      <xdr:col>6</xdr:col>
      <xdr:colOff>1543050</xdr:colOff>
      <xdr:row>2</xdr:row>
      <xdr:rowOff>0</xdr:rowOff>
    </xdr:from>
    <xdr:to>
      <xdr:col>6</xdr:col>
      <xdr:colOff>685800</xdr:colOff>
      <xdr:row>2</xdr:row>
      <xdr:rowOff>0</xdr:rowOff>
    </xdr:to>
    <xdr:sp macro="" textlink="">
      <xdr:nvSpPr>
        <xdr:cNvPr id="3" name="Text Box 4">
          <a:extLst>
            <a:ext uri="{FF2B5EF4-FFF2-40B4-BE49-F238E27FC236}">
              <a16:creationId xmlns:a16="http://schemas.microsoft.com/office/drawing/2014/main" id="{13C8DCF4-D93A-41E6-BF7C-3B60B2A7F794}"/>
            </a:ext>
          </a:extLst>
        </xdr:cNvPr>
        <xdr:cNvSpPr txBox="1">
          <a:spLocks noChangeArrowheads="1"/>
        </xdr:cNvSpPr>
      </xdr:nvSpPr>
      <xdr:spPr bwMode="auto">
        <a:xfrm>
          <a:off x="1001077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2-4</a:t>
          </a:r>
        </a:p>
      </xdr:txBody>
    </xdr:sp>
    <xdr:clientData/>
  </xdr:twoCellAnchor>
  <xdr:twoCellAnchor editAs="oneCell">
    <xdr:from>
      <xdr:col>7</xdr:col>
      <xdr:colOff>0</xdr:colOff>
      <xdr:row>2</xdr:row>
      <xdr:rowOff>0</xdr:rowOff>
    </xdr:from>
    <xdr:to>
      <xdr:col>7</xdr:col>
      <xdr:colOff>104775</xdr:colOff>
      <xdr:row>3</xdr:row>
      <xdr:rowOff>38100</xdr:rowOff>
    </xdr:to>
    <xdr:sp macro="" textlink="">
      <xdr:nvSpPr>
        <xdr:cNvPr id="4" name="Text Box 6">
          <a:extLst>
            <a:ext uri="{FF2B5EF4-FFF2-40B4-BE49-F238E27FC236}">
              <a16:creationId xmlns:a16="http://schemas.microsoft.com/office/drawing/2014/main" id="{348D087B-A547-462A-AF6B-5B129AF4957C}"/>
            </a:ext>
          </a:extLst>
        </xdr:cNvPr>
        <xdr:cNvSpPr txBox="1">
          <a:spLocks noChangeArrowheads="1"/>
        </xdr:cNvSpPr>
      </xdr:nvSpPr>
      <xdr:spPr bwMode="auto">
        <a:xfrm>
          <a:off x="11229975" y="266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oneCellAnchor>
    <xdr:from>
      <xdr:col>1</xdr:col>
      <xdr:colOff>1905000</xdr:colOff>
      <xdr:row>6</xdr:row>
      <xdr:rowOff>78442</xdr:rowOff>
    </xdr:from>
    <xdr:ext cx="184731" cy="264560"/>
    <xdr:sp macro="" textlink="">
      <xdr:nvSpPr>
        <xdr:cNvPr id="5" name="テキスト ボックス 4">
          <a:extLst>
            <a:ext uri="{FF2B5EF4-FFF2-40B4-BE49-F238E27FC236}">
              <a16:creationId xmlns:a16="http://schemas.microsoft.com/office/drawing/2014/main" id="{0420C4F2-CF44-451F-ACEC-05B7F64E28FB}"/>
            </a:ext>
          </a:extLst>
        </xdr:cNvPr>
        <xdr:cNvSpPr txBox="1"/>
      </xdr:nvSpPr>
      <xdr:spPr>
        <a:xfrm>
          <a:off x="2771775" y="1288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xdr:col>
      <xdr:colOff>38099</xdr:colOff>
      <xdr:row>5</xdr:row>
      <xdr:rowOff>104775</xdr:rowOff>
    </xdr:from>
    <xdr:to>
      <xdr:col>1</xdr:col>
      <xdr:colOff>790574</xdr:colOff>
      <xdr:row>5</xdr:row>
      <xdr:rowOff>295275</xdr:rowOff>
    </xdr:to>
    <xdr:sp macro="" textlink="">
      <xdr:nvSpPr>
        <xdr:cNvPr id="6" name="正方形/長方形 5" hidden="1">
          <a:extLst>
            <a:ext uri="{FF2B5EF4-FFF2-40B4-BE49-F238E27FC236}">
              <a16:creationId xmlns:a16="http://schemas.microsoft.com/office/drawing/2014/main" id="{97C79E5F-1679-4AB0-9212-659DEFE1294D}"/>
            </a:ext>
          </a:extLst>
        </xdr:cNvPr>
        <xdr:cNvSpPr/>
      </xdr:nvSpPr>
      <xdr:spPr bwMode="auto">
        <a:xfrm>
          <a:off x="904874" y="742950"/>
          <a:ext cx="752475" cy="19050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628650</xdr:colOff>
      <xdr:row>2</xdr:row>
      <xdr:rowOff>0</xdr:rowOff>
    </xdr:from>
    <xdr:to>
      <xdr:col>7</xdr:col>
      <xdr:colOff>266700</xdr:colOff>
      <xdr:row>2</xdr:row>
      <xdr:rowOff>0</xdr:rowOff>
    </xdr:to>
    <xdr:sp macro="" textlink="">
      <xdr:nvSpPr>
        <xdr:cNvPr id="2" name="Text Box 1">
          <a:extLst>
            <a:ext uri="{FF2B5EF4-FFF2-40B4-BE49-F238E27FC236}">
              <a16:creationId xmlns:a16="http://schemas.microsoft.com/office/drawing/2014/main" id="{B8068F8D-FCD7-46A8-9D4A-CEB22B6265F7}"/>
            </a:ext>
          </a:extLst>
        </xdr:cNvPr>
        <xdr:cNvSpPr txBox="1">
          <a:spLocks noChangeArrowheads="1"/>
        </xdr:cNvSpPr>
      </xdr:nvSpPr>
      <xdr:spPr bwMode="auto">
        <a:xfrm>
          <a:off x="1185862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2-1</a:t>
          </a:r>
        </a:p>
      </xdr:txBody>
    </xdr:sp>
    <xdr:clientData/>
  </xdr:twoCellAnchor>
  <xdr:twoCellAnchor>
    <xdr:from>
      <xdr:col>6</xdr:col>
      <xdr:colOff>1543050</xdr:colOff>
      <xdr:row>2</xdr:row>
      <xdr:rowOff>0</xdr:rowOff>
    </xdr:from>
    <xdr:to>
      <xdr:col>6</xdr:col>
      <xdr:colOff>685800</xdr:colOff>
      <xdr:row>2</xdr:row>
      <xdr:rowOff>0</xdr:rowOff>
    </xdr:to>
    <xdr:sp macro="" textlink="">
      <xdr:nvSpPr>
        <xdr:cNvPr id="3" name="Text Box 4">
          <a:extLst>
            <a:ext uri="{FF2B5EF4-FFF2-40B4-BE49-F238E27FC236}">
              <a16:creationId xmlns:a16="http://schemas.microsoft.com/office/drawing/2014/main" id="{1EAB00DB-0125-4047-90B6-6C3785257506}"/>
            </a:ext>
          </a:extLst>
        </xdr:cNvPr>
        <xdr:cNvSpPr txBox="1">
          <a:spLocks noChangeArrowheads="1"/>
        </xdr:cNvSpPr>
      </xdr:nvSpPr>
      <xdr:spPr bwMode="auto">
        <a:xfrm>
          <a:off x="1001077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2-4</a:t>
          </a:r>
        </a:p>
      </xdr:txBody>
    </xdr:sp>
    <xdr:clientData/>
  </xdr:twoCellAnchor>
  <xdr:twoCellAnchor editAs="oneCell">
    <xdr:from>
      <xdr:col>7</xdr:col>
      <xdr:colOff>0</xdr:colOff>
      <xdr:row>2</xdr:row>
      <xdr:rowOff>0</xdr:rowOff>
    </xdr:from>
    <xdr:to>
      <xdr:col>7</xdr:col>
      <xdr:colOff>104775</xdr:colOff>
      <xdr:row>3</xdr:row>
      <xdr:rowOff>38100</xdr:rowOff>
    </xdr:to>
    <xdr:sp macro="" textlink="">
      <xdr:nvSpPr>
        <xdr:cNvPr id="4" name="Text Box 6">
          <a:extLst>
            <a:ext uri="{FF2B5EF4-FFF2-40B4-BE49-F238E27FC236}">
              <a16:creationId xmlns:a16="http://schemas.microsoft.com/office/drawing/2014/main" id="{A9CC0376-EC16-4C5F-8F69-D66934C722FA}"/>
            </a:ext>
          </a:extLst>
        </xdr:cNvPr>
        <xdr:cNvSpPr txBox="1">
          <a:spLocks noChangeArrowheads="1"/>
        </xdr:cNvSpPr>
      </xdr:nvSpPr>
      <xdr:spPr bwMode="auto">
        <a:xfrm>
          <a:off x="11229975" y="266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33617</xdr:colOff>
      <xdr:row>5</xdr:row>
      <xdr:rowOff>100853</xdr:rowOff>
    </xdr:from>
    <xdr:to>
      <xdr:col>1</xdr:col>
      <xdr:colOff>717177</xdr:colOff>
      <xdr:row>6</xdr:row>
      <xdr:rowOff>0</xdr:rowOff>
    </xdr:to>
    <xdr:sp macro="" textlink="">
      <xdr:nvSpPr>
        <xdr:cNvPr id="5" name="正方形/長方形 4" hidden="1">
          <a:extLst>
            <a:ext uri="{FF2B5EF4-FFF2-40B4-BE49-F238E27FC236}">
              <a16:creationId xmlns:a16="http://schemas.microsoft.com/office/drawing/2014/main" id="{E3F3B883-7BEE-4A01-9FAD-FB138DF129DE}"/>
            </a:ext>
          </a:extLst>
        </xdr:cNvPr>
        <xdr:cNvSpPr/>
      </xdr:nvSpPr>
      <xdr:spPr bwMode="auto">
        <a:xfrm>
          <a:off x="896470" y="739588"/>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628650</xdr:colOff>
      <xdr:row>2</xdr:row>
      <xdr:rowOff>0</xdr:rowOff>
    </xdr:from>
    <xdr:to>
      <xdr:col>7</xdr:col>
      <xdr:colOff>266700</xdr:colOff>
      <xdr:row>2</xdr:row>
      <xdr:rowOff>0</xdr:rowOff>
    </xdr:to>
    <xdr:sp macro="" textlink="">
      <xdr:nvSpPr>
        <xdr:cNvPr id="2" name="Text Box 1">
          <a:extLst>
            <a:ext uri="{FF2B5EF4-FFF2-40B4-BE49-F238E27FC236}">
              <a16:creationId xmlns:a16="http://schemas.microsoft.com/office/drawing/2014/main" id="{9F015FFE-B935-4892-AAEB-4E3BC0EB9D50}"/>
            </a:ext>
          </a:extLst>
        </xdr:cNvPr>
        <xdr:cNvSpPr txBox="1">
          <a:spLocks noChangeArrowheads="1"/>
        </xdr:cNvSpPr>
      </xdr:nvSpPr>
      <xdr:spPr bwMode="auto">
        <a:xfrm>
          <a:off x="12039600"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2-1</a:t>
          </a:r>
        </a:p>
      </xdr:txBody>
    </xdr:sp>
    <xdr:clientData/>
  </xdr:twoCellAnchor>
  <xdr:twoCellAnchor>
    <xdr:from>
      <xdr:col>6</xdr:col>
      <xdr:colOff>1543050</xdr:colOff>
      <xdr:row>2</xdr:row>
      <xdr:rowOff>0</xdr:rowOff>
    </xdr:from>
    <xdr:to>
      <xdr:col>6</xdr:col>
      <xdr:colOff>685800</xdr:colOff>
      <xdr:row>2</xdr:row>
      <xdr:rowOff>0</xdr:rowOff>
    </xdr:to>
    <xdr:sp macro="" textlink="">
      <xdr:nvSpPr>
        <xdr:cNvPr id="3" name="Text Box 4">
          <a:extLst>
            <a:ext uri="{FF2B5EF4-FFF2-40B4-BE49-F238E27FC236}">
              <a16:creationId xmlns:a16="http://schemas.microsoft.com/office/drawing/2014/main" id="{5485EE78-7407-46EF-886B-8CAABB58E0C2}"/>
            </a:ext>
          </a:extLst>
        </xdr:cNvPr>
        <xdr:cNvSpPr txBox="1">
          <a:spLocks noChangeArrowheads="1"/>
        </xdr:cNvSpPr>
      </xdr:nvSpPr>
      <xdr:spPr bwMode="auto">
        <a:xfrm>
          <a:off x="1001077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2-4</a:t>
          </a:r>
        </a:p>
      </xdr:txBody>
    </xdr:sp>
    <xdr:clientData/>
  </xdr:twoCellAnchor>
  <xdr:twoCellAnchor editAs="oneCell">
    <xdr:from>
      <xdr:col>1</xdr:col>
      <xdr:colOff>0</xdr:colOff>
      <xdr:row>0</xdr:row>
      <xdr:rowOff>0</xdr:rowOff>
    </xdr:from>
    <xdr:to>
      <xdr:col>1</xdr:col>
      <xdr:colOff>104775</xdr:colOff>
      <xdr:row>3</xdr:row>
      <xdr:rowOff>30897</xdr:rowOff>
    </xdr:to>
    <xdr:sp macro="" textlink="">
      <xdr:nvSpPr>
        <xdr:cNvPr id="4" name="Text Box 6">
          <a:extLst>
            <a:ext uri="{FF2B5EF4-FFF2-40B4-BE49-F238E27FC236}">
              <a16:creationId xmlns:a16="http://schemas.microsoft.com/office/drawing/2014/main" id="{B4DAF8D3-07AC-497E-9CBB-194D223D0B8F}"/>
            </a:ext>
          </a:extLst>
        </xdr:cNvPr>
        <xdr:cNvSpPr txBox="1">
          <a:spLocks noChangeArrowheads="1"/>
        </xdr:cNvSpPr>
      </xdr:nvSpPr>
      <xdr:spPr bwMode="auto">
        <a:xfrm>
          <a:off x="866775" y="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104775</xdr:colOff>
      <xdr:row>3</xdr:row>
      <xdr:rowOff>30897</xdr:rowOff>
    </xdr:to>
    <xdr:sp macro="" textlink="">
      <xdr:nvSpPr>
        <xdr:cNvPr id="5" name="Text Box 6">
          <a:extLst>
            <a:ext uri="{FF2B5EF4-FFF2-40B4-BE49-F238E27FC236}">
              <a16:creationId xmlns:a16="http://schemas.microsoft.com/office/drawing/2014/main" id="{D4986D8F-D38A-4C06-A096-C4FA47051592}"/>
            </a:ext>
          </a:extLst>
        </xdr:cNvPr>
        <xdr:cNvSpPr txBox="1">
          <a:spLocks noChangeArrowheads="1"/>
        </xdr:cNvSpPr>
      </xdr:nvSpPr>
      <xdr:spPr bwMode="auto">
        <a:xfrm>
          <a:off x="866775" y="304800"/>
          <a:ext cx="104775" cy="224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xdr:col>
      <xdr:colOff>0</xdr:colOff>
      <xdr:row>0</xdr:row>
      <xdr:rowOff>0</xdr:rowOff>
    </xdr:from>
    <xdr:to>
      <xdr:col>1</xdr:col>
      <xdr:colOff>104775</xdr:colOff>
      <xdr:row>3</xdr:row>
      <xdr:rowOff>30897</xdr:rowOff>
    </xdr:to>
    <xdr:sp macro="" textlink="">
      <xdr:nvSpPr>
        <xdr:cNvPr id="6" name="Text Box 6">
          <a:extLst>
            <a:ext uri="{FF2B5EF4-FFF2-40B4-BE49-F238E27FC236}">
              <a16:creationId xmlns:a16="http://schemas.microsoft.com/office/drawing/2014/main" id="{4C175BA9-DDAB-4631-8C8E-B49EEE40172F}"/>
            </a:ext>
          </a:extLst>
        </xdr:cNvPr>
        <xdr:cNvSpPr txBox="1">
          <a:spLocks noChangeArrowheads="1"/>
        </xdr:cNvSpPr>
      </xdr:nvSpPr>
      <xdr:spPr bwMode="auto">
        <a:xfrm>
          <a:off x="866775" y="304800"/>
          <a:ext cx="104775" cy="224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22412</xdr:colOff>
      <xdr:row>5</xdr:row>
      <xdr:rowOff>112059</xdr:rowOff>
    </xdr:from>
    <xdr:to>
      <xdr:col>1</xdr:col>
      <xdr:colOff>705972</xdr:colOff>
      <xdr:row>6</xdr:row>
      <xdr:rowOff>11206</xdr:rowOff>
    </xdr:to>
    <xdr:sp macro="" textlink="">
      <xdr:nvSpPr>
        <xdr:cNvPr id="7" name="正方形/長方形 6" hidden="1">
          <a:extLst>
            <a:ext uri="{FF2B5EF4-FFF2-40B4-BE49-F238E27FC236}">
              <a16:creationId xmlns:a16="http://schemas.microsoft.com/office/drawing/2014/main" id="{6791E39F-E257-467F-8DC0-E29333632A49}"/>
            </a:ext>
          </a:extLst>
        </xdr:cNvPr>
        <xdr:cNvSpPr/>
      </xdr:nvSpPr>
      <xdr:spPr bwMode="auto">
        <a:xfrm>
          <a:off x="885265" y="750794"/>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728381</xdr:colOff>
      <xdr:row>10</xdr:row>
      <xdr:rowOff>11206</xdr:rowOff>
    </xdr:from>
    <xdr:to>
      <xdr:col>7</xdr:col>
      <xdr:colOff>336176</xdr:colOff>
      <xdr:row>11</xdr:row>
      <xdr:rowOff>0</xdr:rowOff>
    </xdr:to>
    <xdr:sp macro="" textlink="">
      <xdr:nvSpPr>
        <xdr:cNvPr id="2" name="正方形/長方形 1" hidden="1">
          <a:extLst>
            <a:ext uri="{FF2B5EF4-FFF2-40B4-BE49-F238E27FC236}">
              <a16:creationId xmlns:a16="http://schemas.microsoft.com/office/drawing/2014/main" id="{2E3B7C5C-DF7B-4A62-A586-3B6B4482F756}"/>
            </a:ext>
          </a:extLst>
        </xdr:cNvPr>
        <xdr:cNvSpPr/>
      </xdr:nvSpPr>
      <xdr:spPr bwMode="auto">
        <a:xfrm>
          <a:off x="4829734" y="1613647"/>
          <a:ext cx="336177" cy="16808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795617</xdr:colOff>
      <xdr:row>1</xdr:row>
      <xdr:rowOff>212912</xdr:rowOff>
    </xdr:from>
    <xdr:to>
      <xdr:col>18</xdr:col>
      <xdr:colOff>134471</xdr:colOff>
      <xdr:row>3</xdr:row>
      <xdr:rowOff>33057</xdr:rowOff>
    </xdr:to>
    <xdr:sp macro="" textlink="">
      <xdr:nvSpPr>
        <xdr:cNvPr id="3" name="正方形/長方形 2" hidden="1">
          <a:extLst>
            <a:ext uri="{FF2B5EF4-FFF2-40B4-BE49-F238E27FC236}">
              <a16:creationId xmlns:a16="http://schemas.microsoft.com/office/drawing/2014/main" id="{46876B6B-D172-4FD5-9EDF-4E634FBDAA7F}"/>
            </a:ext>
          </a:extLst>
        </xdr:cNvPr>
        <xdr:cNvSpPr/>
      </xdr:nvSpPr>
      <xdr:spPr bwMode="auto">
        <a:xfrm>
          <a:off x="2633382" y="212912"/>
          <a:ext cx="6936442" cy="234763"/>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22</xdr:col>
      <xdr:colOff>246526</xdr:colOff>
      <xdr:row>1</xdr:row>
      <xdr:rowOff>22411</xdr:rowOff>
    </xdr:from>
    <xdr:to>
      <xdr:col>43</xdr:col>
      <xdr:colOff>268939</xdr:colOff>
      <xdr:row>6</xdr:row>
      <xdr:rowOff>168088</xdr:rowOff>
    </xdr:to>
    <xdr:sp macro="" textlink="">
      <xdr:nvSpPr>
        <xdr:cNvPr id="4" name="テキスト ボックス 3">
          <a:extLst>
            <a:ext uri="{FF2B5EF4-FFF2-40B4-BE49-F238E27FC236}">
              <a16:creationId xmlns:a16="http://schemas.microsoft.com/office/drawing/2014/main" id="{F02902E7-F8E4-4D58-9742-77C83BE3833F}"/>
            </a:ext>
          </a:extLst>
        </xdr:cNvPr>
        <xdr:cNvSpPr txBox="1"/>
      </xdr:nvSpPr>
      <xdr:spPr>
        <a:xfrm>
          <a:off x="11385173" y="22411"/>
          <a:ext cx="8964707" cy="11317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b="0" i="0" u="none" strike="noStrike">
              <a:solidFill>
                <a:schemeClr val="dk1"/>
              </a:solidFill>
              <a:effectLst/>
              <a:latin typeface="+mn-lt"/>
              <a:ea typeface="+mn-ea"/>
              <a:cs typeface="+mn-cs"/>
            </a:rPr>
            <a:t>（注１）</a:t>
          </a:r>
          <a:r>
            <a:rPr lang="ja-JP" altLang="en-US" sz="1050"/>
            <a:t> </a:t>
          </a:r>
          <a:r>
            <a:rPr lang="ja-JP" altLang="en-US" sz="1050" b="0" i="0" u="none" strike="noStrike">
              <a:solidFill>
                <a:schemeClr val="dk1"/>
              </a:solidFill>
              <a:effectLst/>
              <a:latin typeface="+mn-lt"/>
              <a:ea typeface="+mn-ea"/>
              <a:cs typeface="+mn-cs"/>
            </a:rPr>
            <a:t>「上段」に自社分（</a:t>
          </a:r>
          <a:r>
            <a:rPr lang="en-US" altLang="ja-JP" sz="1050" b="0" i="0" u="none" strike="noStrike">
              <a:solidFill>
                <a:schemeClr val="dk1"/>
              </a:solidFill>
              <a:effectLst/>
              <a:latin typeface="+mn-lt"/>
              <a:ea typeface="+mn-ea"/>
              <a:cs typeface="+mn-cs"/>
            </a:rPr>
            <a:t>1</a:t>
          </a:r>
          <a:r>
            <a:rPr lang="ja-JP" altLang="en-US" sz="1050" b="0" i="0" u="none" strike="noStrike">
              <a:solidFill>
                <a:schemeClr val="dk1"/>
              </a:solidFill>
              <a:effectLst/>
              <a:latin typeface="+mn-lt"/>
              <a:ea typeface="+mn-ea"/>
              <a:cs typeface="+mn-cs"/>
            </a:rPr>
            <a:t>次下請）を記入し、「下段」に</a:t>
          </a:r>
          <a:r>
            <a:rPr lang="en-US" altLang="ja-JP" sz="1050" b="0" i="0" u="none" strike="noStrike">
              <a:solidFill>
                <a:schemeClr val="dk1"/>
              </a:solidFill>
              <a:effectLst/>
              <a:latin typeface="+mn-lt"/>
              <a:ea typeface="+mn-ea"/>
              <a:cs typeface="+mn-cs"/>
            </a:rPr>
            <a:t>2</a:t>
          </a:r>
          <a:r>
            <a:rPr lang="ja-JP" altLang="en-US" sz="1050" b="0" i="0" u="none" strike="noStrike">
              <a:solidFill>
                <a:schemeClr val="dk1"/>
              </a:solidFill>
              <a:effectLst/>
              <a:latin typeface="+mn-lt"/>
              <a:ea typeface="+mn-ea"/>
              <a:cs typeface="+mn-cs"/>
            </a:rPr>
            <a:t>次下請以降の管理業務従事者全員を記入してください。</a:t>
          </a:r>
          <a:endParaRPr lang="en-US" altLang="ja-JP" sz="1050" b="0" i="0" u="none" strike="noStrike">
            <a:solidFill>
              <a:schemeClr val="dk1"/>
            </a:solidFill>
            <a:effectLst/>
            <a:latin typeface="+mn-lt"/>
            <a:ea typeface="+mn-ea"/>
            <a:cs typeface="+mn-cs"/>
          </a:endParaRPr>
        </a:p>
        <a:p>
          <a:r>
            <a:rPr lang="ja-JP" altLang="en-US" sz="1050"/>
            <a:t> </a:t>
          </a:r>
          <a:r>
            <a:rPr lang="ja-JP" altLang="en-US" sz="1050" b="0" i="0" u="none" strike="noStrike">
              <a:solidFill>
                <a:schemeClr val="dk1"/>
              </a:solidFill>
              <a:effectLst/>
              <a:latin typeface="+mn-lt"/>
              <a:ea typeface="+mn-ea"/>
              <a:cs typeface="+mn-cs"/>
            </a:rPr>
            <a:t>（注２）</a:t>
          </a:r>
          <a:r>
            <a:rPr lang="ja-JP" altLang="en-US" sz="1050"/>
            <a:t> </a:t>
          </a:r>
          <a:r>
            <a:rPr lang="en-US" altLang="ja-JP" sz="1050" b="0" i="0" u="none" strike="noStrike">
              <a:solidFill>
                <a:schemeClr val="dk1"/>
              </a:solidFill>
              <a:effectLst/>
              <a:latin typeface="+mn-lt"/>
              <a:ea typeface="+mn-ea"/>
              <a:cs typeface="+mn-cs"/>
            </a:rPr>
            <a:t>3</a:t>
          </a:r>
          <a:r>
            <a:rPr lang="ja-JP" altLang="en-US" sz="1050" b="0" i="0" u="none" strike="noStrike">
              <a:solidFill>
                <a:schemeClr val="dk1"/>
              </a:solidFill>
              <a:effectLst/>
              <a:latin typeface="+mn-lt"/>
              <a:ea typeface="+mn-ea"/>
              <a:cs typeface="+mn-cs"/>
            </a:rPr>
            <a:t>次下請以降がある場合には、下段に</a:t>
          </a:r>
          <a:r>
            <a:rPr lang="en-US" altLang="ja-JP" sz="1050" b="0" i="0" u="none" strike="noStrike">
              <a:solidFill>
                <a:schemeClr val="dk1"/>
              </a:solidFill>
              <a:effectLst/>
              <a:latin typeface="+mn-lt"/>
              <a:ea typeface="+mn-ea"/>
              <a:cs typeface="+mn-cs"/>
            </a:rPr>
            <a:t>2</a:t>
          </a:r>
          <a:r>
            <a:rPr lang="ja-JP" altLang="en-US" sz="1050" b="0" i="0" u="none" strike="noStrike">
              <a:solidFill>
                <a:schemeClr val="dk1"/>
              </a:solidFill>
              <a:effectLst/>
              <a:latin typeface="+mn-lt"/>
              <a:ea typeface="+mn-ea"/>
              <a:cs typeface="+mn-cs"/>
            </a:rPr>
            <a:t>次と</a:t>
          </a:r>
          <a:r>
            <a:rPr lang="en-US" altLang="ja-JP" sz="1050" b="0" i="0" u="none" strike="noStrike">
              <a:solidFill>
                <a:schemeClr val="dk1"/>
              </a:solidFill>
              <a:effectLst/>
              <a:latin typeface="+mn-lt"/>
              <a:ea typeface="+mn-ea"/>
              <a:cs typeface="+mn-cs"/>
            </a:rPr>
            <a:t>3</a:t>
          </a:r>
          <a:r>
            <a:rPr lang="ja-JP" altLang="en-US" sz="1050" b="0" i="0" u="none" strike="noStrike">
              <a:solidFill>
                <a:schemeClr val="dk1"/>
              </a:solidFill>
              <a:effectLst/>
              <a:latin typeface="+mn-lt"/>
              <a:ea typeface="+mn-ea"/>
              <a:cs typeface="+mn-cs"/>
            </a:rPr>
            <a:t>次以降の管理業務従事者全員を記入してください。</a:t>
          </a:r>
          <a:endParaRPr lang="en-US" altLang="ja-JP" sz="1050" b="0" i="0" u="none" strike="noStrike">
            <a:solidFill>
              <a:schemeClr val="dk1"/>
            </a:solidFill>
            <a:effectLst/>
            <a:latin typeface="+mn-lt"/>
            <a:ea typeface="+mn-ea"/>
            <a:cs typeface="+mn-cs"/>
          </a:endParaRPr>
        </a:p>
        <a:p>
          <a:r>
            <a:rPr lang="ja-JP" altLang="en-US" sz="1050"/>
            <a:t> </a:t>
          </a:r>
          <a:r>
            <a:rPr lang="ja-JP" altLang="en-US" sz="1050" b="0" i="0" u="none" strike="noStrike">
              <a:solidFill>
                <a:schemeClr val="dk1"/>
              </a:solidFill>
              <a:effectLst/>
              <a:latin typeface="+mn-lt"/>
              <a:ea typeface="+mn-ea"/>
              <a:cs typeface="+mn-cs"/>
            </a:rPr>
            <a:t>（注３）</a:t>
          </a:r>
          <a:r>
            <a:rPr lang="ja-JP" altLang="en-US" sz="1050"/>
            <a:t> </a:t>
          </a:r>
          <a:r>
            <a:rPr lang="en-US" altLang="ja-JP" sz="1050" b="1" i="0" u="none" strike="noStrike">
              <a:solidFill>
                <a:srgbClr val="FF0000"/>
              </a:solidFill>
              <a:effectLst/>
              <a:latin typeface="+mn-lt"/>
              <a:ea typeface="+mn-ea"/>
              <a:cs typeface="+mn-cs"/>
            </a:rPr>
            <a:t>3</a:t>
          </a:r>
          <a:r>
            <a:rPr lang="ja-JP" altLang="en-US" sz="1050" b="1" i="0" u="none" strike="noStrike">
              <a:solidFill>
                <a:srgbClr val="FF0000"/>
              </a:solidFill>
              <a:effectLst/>
              <a:latin typeface="+mn-lt"/>
              <a:ea typeface="+mn-ea"/>
              <a:cs typeface="+mn-cs"/>
            </a:rPr>
            <a:t>次下請以降の管理業務従事者の会社名は、</a:t>
          </a:r>
          <a:r>
            <a:rPr lang="en-US" altLang="ja-JP" sz="1050" b="1" i="0" u="none" strike="noStrike">
              <a:solidFill>
                <a:srgbClr val="FF0000"/>
              </a:solidFill>
              <a:effectLst/>
              <a:latin typeface="+mn-lt"/>
              <a:ea typeface="+mn-ea"/>
              <a:cs typeface="+mn-cs"/>
            </a:rPr>
            <a:t>2</a:t>
          </a:r>
          <a:r>
            <a:rPr lang="ja-JP" altLang="en-US" sz="1050" b="1" i="0" u="none" strike="noStrike">
              <a:solidFill>
                <a:srgbClr val="FF0000"/>
              </a:solidFill>
              <a:effectLst/>
              <a:latin typeface="+mn-lt"/>
              <a:ea typeface="+mn-ea"/>
              <a:cs typeface="+mn-cs"/>
            </a:rPr>
            <a:t>次下請の会社名を選択して下さい。</a:t>
          </a:r>
          <a:endParaRPr lang="en-US" altLang="ja-JP" sz="1050" b="1" i="0" u="none" strike="noStrike">
            <a:solidFill>
              <a:srgbClr val="FF0000"/>
            </a:solidFill>
            <a:effectLst/>
            <a:latin typeface="+mn-lt"/>
            <a:ea typeface="+mn-ea"/>
            <a:cs typeface="+mn-cs"/>
          </a:endParaRPr>
        </a:p>
        <a:p>
          <a:r>
            <a:rPr lang="ja-JP" altLang="en-US" sz="1050"/>
            <a:t> </a:t>
          </a:r>
          <a:r>
            <a:rPr lang="ja-JP" altLang="en-US" sz="1050" b="0" i="0" u="none" strike="noStrike">
              <a:solidFill>
                <a:schemeClr val="dk1"/>
              </a:solidFill>
              <a:effectLst/>
              <a:latin typeface="+mn-lt"/>
              <a:ea typeface="+mn-ea"/>
              <a:cs typeface="+mn-cs"/>
            </a:rPr>
            <a:t>（注４） </a:t>
          </a:r>
          <a:r>
            <a:rPr lang="ja-JP" altLang="en-US" sz="1050" b="0" i="0" u="none" strike="noStrike">
              <a:solidFill>
                <a:srgbClr val="0066FF"/>
              </a:solidFill>
              <a:effectLst/>
              <a:latin typeface="+mn-lt"/>
              <a:ea typeface="+mn-ea"/>
              <a:cs typeface="+mn-cs"/>
            </a:rPr>
            <a:t>自社社員（正社員）であっても現場作業に従事</a:t>
          </a:r>
          <a:r>
            <a:rPr lang="ja-JP" altLang="en-US" sz="1050" b="0" i="0" u="none" strike="noStrike">
              <a:solidFill>
                <a:schemeClr val="dk1"/>
              </a:solidFill>
              <a:effectLst/>
              <a:latin typeface="+mn-lt"/>
              <a:ea typeface="+mn-ea"/>
              <a:cs typeface="+mn-cs"/>
            </a:rPr>
            <a:t>している者は、</a:t>
          </a:r>
          <a:r>
            <a:rPr lang="ja-JP" altLang="en-US" sz="1050" b="0" i="0" u="none" strike="noStrike">
              <a:solidFill>
                <a:srgbClr val="0066FF"/>
              </a:solidFill>
              <a:effectLst/>
              <a:latin typeface="+mn-lt"/>
              <a:ea typeface="+mn-ea"/>
              <a:cs typeface="+mn-cs"/>
            </a:rPr>
            <a:t>直接工事費の労務費に計上</a:t>
          </a:r>
          <a:r>
            <a:rPr lang="ja-JP" altLang="en-US" sz="1050" b="0" i="0" u="none" strike="noStrike">
              <a:solidFill>
                <a:schemeClr val="dk1"/>
              </a:solidFill>
              <a:effectLst/>
              <a:latin typeface="+mn-lt"/>
              <a:ea typeface="+mn-ea"/>
              <a:cs typeface="+mn-cs"/>
            </a:rPr>
            <a:t>してください。</a:t>
          </a:r>
          <a:endParaRPr lang="en-US" altLang="ja-JP" sz="1050" b="0" i="0" u="none" strike="noStrike">
            <a:solidFill>
              <a:schemeClr val="dk1"/>
            </a:solidFill>
            <a:effectLst/>
            <a:latin typeface="+mn-lt"/>
            <a:ea typeface="+mn-ea"/>
            <a:cs typeface="+mn-cs"/>
          </a:endParaRPr>
        </a:p>
        <a:p>
          <a:r>
            <a:rPr lang="ja-JP" altLang="en-US" sz="1050"/>
            <a:t> </a:t>
          </a:r>
          <a:r>
            <a:rPr lang="ja-JP" altLang="en-US" sz="1050" b="0" i="0" u="none" strike="noStrike">
              <a:solidFill>
                <a:schemeClr val="dk1"/>
              </a:solidFill>
              <a:effectLst/>
              <a:latin typeface="+mn-lt"/>
              <a:ea typeface="+mn-ea"/>
              <a:cs typeface="+mn-cs"/>
            </a:rPr>
            <a:t>　　　　 </a:t>
          </a:r>
          <a:r>
            <a:rPr lang="en-US" altLang="ja-JP" sz="1050" b="0" i="0" u="none" strike="noStrike">
              <a:solidFill>
                <a:schemeClr val="dk1"/>
              </a:solidFill>
              <a:effectLst/>
              <a:latin typeface="+mn-lt"/>
              <a:ea typeface="+mn-ea"/>
              <a:cs typeface="+mn-cs"/>
            </a:rPr>
            <a:t>2_</a:t>
          </a:r>
          <a:r>
            <a:rPr lang="ja-JP" altLang="en-US" sz="1050" b="0" i="0" u="none" strike="noStrike">
              <a:solidFill>
                <a:schemeClr val="dk1"/>
              </a:solidFill>
              <a:effectLst/>
              <a:latin typeface="+mn-lt"/>
              <a:ea typeface="+mn-ea"/>
              <a:cs typeface="+mn-cs"/>
            </a:rPr>
            <a:t>社員等従業員給料等は、工事現場に従事した者全てを記入するものではありません。</a:t>
          </a:r>
          <a:r>
            <a:rPr lang="ja-JP" altLang="en-US" sz="1050" b="0" i="0" u="none" strike="noStrike">
              <a:solidFill>
                <a:srgbClr val="FF0000"/>
              </a:solidFill>
              <a:effectLst/>
              <a:latin typeface="+mn-lt"/>
              <a:ea typeface="+mn-ea"/>
              <a:cs typeface="+mn-cs"/>
            </a:rPr>
            <a:t>管理業務従事者だけを計上</a:t>
          </a:r>
          <a:r>
            <a:rPr lang="ja-JP" altLang="en-US" sz="1050" b="0" i="0" u="none" strike="noStrike">
              <a:solidFill>
                <a:schemeClr val="dk1"/>
              </a:solidFill>
              <a:effectLst/>
              <a:latin typeface="+mn-lt"/>
              <a:ea typeface="+mn-ea"/>
              <a:cs typeface="+mn-cs"/>
            </a:rPr>
            <a:t>してください。</a:t>
          </a:r>
          <a:endParaRPr lang="en-US" altLang="ja-JP" sz="1050" b="0" i="0" u="none" strike="noStrike">
            <a:solidFill>
              <a:schemeClr val="dk1"/>
            </a:solidFill>
            <a:effectLst/>
            <a:latin typeface="+mn-lt"/>
            <a:ea typeface="+mn-ea"/>
            <a:cs typeface="+mn-cs"/>
          </a:endParaRPr>
        </a:p>
        <a:p>
          <a:r>
            <a:rPr lang="ja-JP" altLang="en-US" sz="1050"/>
            <a:t> </a:t>
          </a:r>
          <a:r>
            <a:rPr lang="ja-JP" altLang="en-US" sz="1050" b="0" i="0" u="none" strike="noStrike">
              <a:solidFill>
                <a:schemeClr val="dk1"/>
              </a:solidFill>
              <a:effectLst/>
              <a:latin typeface="+mn-lt"/>
              <a:ea typeface="+mn-ea"/>
              <a:cs typeface="+mn-cs"/>
            </a:rPr>
            <a:t>（注５）</a:t>
          </a:r>
          <a:r>
            <a:rPr lang="ja-JP" altLang="en-US" sz="1050" b="1" i="0" u="none" strike="noStrike">
              <a:solidFill>
                <a:schemeClr val="dk1"/>
              </a:solidFill>
              <a:effectLst/>
              <a:latin typeface="+mn-lt"/>
              <a:ea typeface="+mn-ea"/>
              <a:cs typeface="+mn-cs"/>
            </a:rPr>
            <a:t>現場管理者の名前は、個人名ではなく、Ａ、Ｂ、Ｃ等の記号を入力して下さい。</a:t>
          </a:r>
          <a:r>
            <a:rPr lang="ja-JP" altLang="en-US" sz="1050"/>
            <a:t> </a:t>
          </a:r>
          <a:endParaRPr lang="en-US" altLang="ja-JP" sz="1050"/>
        </a:p>
      </xdr:txBody>
    </xdr:sp>
    <xdr:clientData/>
  </xdr:twoCellAnchor>
  <xdr:twoCellAnchor>
    <xdr:from>
      <xdr:col>22</xdr:col>
      <xdr:colOff>246529</xdr:colOff>
      <xdr:row>1</xdr:row>
      <xdr:rowOff>33616</xdr:rowOff>
    </xdr:from>
    <xdr:to>
      <xdr:col>43</xdr:col>
      <xdr:colOff>257735</xdr:colOff>
      <xdr:row>6</xdr:row>
      <xdr:rowOff>190499</xdr:rowOff>
    </xdr:to>
    <xdr:sp macro="" textlink="">
      <xdr:nvSpPr>
        <xdr:cNvPr id="5" name="正方形/長方形 4" hidden="1">
          <a:extLst>
            <a:ext uri="{FF2B5EF4-FFF2-40B4-BE49-F238E27FC236}">
              <a16:creationId xmlns:a16="http://schemas.microsoft.com/office/drawing/2014/main" id="{77255412-251F-4A66-B3EE-CD259CB17B04}"/>
            </a:ext>
          </a:extLst>
        </xdr:cNvPr>
        <xdr:cNvSpPr/>
      </xdr:nvSpPr>
      <xdr:spPr bwMode="auto">
        <a:xfrm>
          <a:off x="11385176" y="33616"/>
          <a:ext cx="8953500" cy="11430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628650</xdr:colOff>
      <xdr:row>2</xdr:row>
      <xdr:rowOff>0</xdr:rowOff>
    </xdr:from>
    <xdr:to>
      <xdr:col>7</xdr:col>
      <xdr:colOff>266700</xdr:colOff>
      <xdr:row>2</xdr:row>
      <xdr:rowOff>0</xdr:rowOff>
    </xdr:to>
    <xdr:sp macro="" textlink="">
      <xdr:nvSpPr>
        <xdr:cNvPr id="2" name="Text Box 1">
          <a:extLst>
            <a:ext uri="{FF2B5EF4-FFF2-40B4-BE49-F238E27FC236}">
              <a16:creationId xmlns:a16="http://schemas.microsoft.com/office/drawing/2014/main" id="{3CAB2BDB-4787-4E6F-B5BC-D4D33B74E210}"/>
            </a:ext>
          </a:extLst>
        </xdr:cNvPr>
        <xdr:cNvSpPr txBox="1">
          <a:spLocks noChangeArrowheads="1"/>
        </xdr:cNvSpPr>
      </xdr:nvSpPr>
      <xdr:spPr bwMode="auto">
        <a:xfrm>
          <a:off x="1193482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2-1</a:t>
          </a:r>
        </a:p>
      </xdr:txBody>
    </xdr:sp>
    <xdr:clientData/>
  </xdr:twoCellAnchor>
  <xdr:twoCellAnchor>
    <xdr:from>
      <xdr:col>6</xdr:col>
      <xdr:colOff>1543050</xdr:colOff>
      <xdr:row>2</xdr:row>
      <xdr:rowOff>0</xdr:rowOff>
    </xdr:from>
    <xdr:to>
      <xdr:col>6</xdr:col>
      <xdr:colOff>685800</xdr:colOff>
      <xdr:row>2</xdr:row>
      <xdr:rowOff>0</xdr:rowOff>
    </xdr:to>
    <xdr:sp macro="" textlink="">
      <xdr:nvSpPr>
        <xdr:cNvPr id="3" name="Text Box 4">
          <a:extLst>
            <a:ext uri="{FF2B5EF4-FFF2-40B4-BE49-F238E27FC236}">
              <a16:creationId xmlns:a16="http://schemas.microsoft.com/office/drawing/2014/main" id="{57ACC601-054F-45CC-B132-9051B4A233C8}"/>
            </a:ext>
          </a:extLst>
        </xdr:cNvPr>
        <xdr:cNvSpPr txBox="1">
          <a:spLocks noChangeArrowheads="1"/>
        </xdr:cNvSpPr>
      </xdr:nvSpPr>
      <xdr:spPr bwMode="auto">
        <a:xfrm>
          <a:off x="1001077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2-4</a:t>
          </a:r>
        </a:p>
      </xdr:txBody>
    </xdr:sp>
    <xdr:clientData/>
  </xdr:twoCellAnchor>
  <xdr:twoCellAnchor editAs="oneCell">
    <xdr:from>
      <xdr:col>7</xdr:col>
      <xdr:colOff>0</xdr:colOff>
      <xdr:row>2</xdr:row>
      <xdr:rowOff>0</xdr:rowOff>
    </xdr:from>
    <xdr:to>
      <xdr:col>7</xdr:col>
      <xdr:colOff>104775</xdr:colOff>
      <xdr:row>3</xdr:row>
      <xdr:rowOff>38100</xdr:rowOff>
    </xdr:to>
    <xdr:sp macro="" textlink="">
      <xdr:nvSpPr>
        <xdr:cNvPr id="4" name="Text Box 6">
          <a:extLst>
            <a:ext uri="{FF2B5EF4-FFF2-40B4-BE49-F238E27FC236}">
              <a16:creationId xmlns:a16="http://schemas.microsoft.com/office/drawing/2014/main" id="{38CE0ABB-4F96-4C40-909B-D6F716ABF0B6}"/>
            </a:ext>
          </a:extLst>
        </xdr:cNvPr>
        <xdr:cNvSpPr txBox="1">
          <a:spLocks noChangeArrowheads="1"/>
        </xdr:cNvSpPr>
      </xdr:nvSpPr>
      <xdr:spPr bwMode="auto">
        <a:xfrm>
          <a:off x="11306175" y="2667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47625</xdr:colOff>
      <xdr:row>5</xdr:row>
      <xdr:rowOff>114300</xdr:rowOff>
    </xdr:from>
    <xdr:to>
      <xdr:col>1</xdr:col>
      <xdr:colOff>731185</xdr:colOff>
      <xdr:row>6</xdr:row>
      <xdr:rowOff>11206</xdr:rowOff>
    </xdr:to>
    <xdr:sp macro="" textlink="">
      <xdr:nvSpPr>
        <xdr:cNvPr id="5" name="正方形/長方形 4" hidden="1">
          <a:extLst>
            <a:ext uri="{FF2B5EF4-FFF2-40B4-BE49-F238E27FC236}">
              <a16:creationId xmlns:a16="http://schemas.microsoft.com/office/drawing/2014/main" id="{CA7A0E6A-C8D4-463F-8F8E-D63E31513954}"/>
            </a:ext>
          </a:extLst>
        </xdr:cNvPr>
        <xdr:cNvSpPr/>
      </xdr:nvSpPr>
      <xdr:spPr bwMode="auto">
        <a:xfrm>
          <a:off x="914400" y="75247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628650</xdr:colOff>
      <xdr:row>2</xdr:row>
      <xdr:rowOff>0</xdr:rowOff>
    </xdr:from>
    <xdr:to>
      <xdr:col>7</xdr:col>
      <xdr:colOff>266700</xdr:colOff>
      <xdr:row>2</xdr:row>
      <xdr:rowOff>0</xdr:rowOff>
    </xdr:to>
    <xdr:sp macro="" textlink="">
      <xdr:nvSpPr>
        <xdr:cNvPr id="2" name="Text Box 1">
          <a:extLst>
            <a:ext uri="{FF2B5EF4-FFF2-40B4-BE49-F238E27FC236}">
              <a16:creationId xmlns:a16="http://schemas.microsoft.com/office/drawing/2014/main" id="{CDC9CC96-6511-4957-AE09-D9BF244B39B2}"/>
            </a:ext>
          </a:extLst>
        </xdr:cNvPr>
        <xdr:cNvSpPr txBox="1">
          <a:spLocks noChangeArrowheads="1"/>
        </xdr:cNvSpPr>
      </xdr:nvSpPr>
      <xdr:spPr bwMode="auto">
        <a:xfrm>
          <a:off x="1185862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2-1</a:t>
          </a:r>
        </a:p>
      </xdr:txBody>
    </xdr:sp>
    <xdr:clientData/>
  </xdr:twoCellAnchor>
  <xdr:twoCellAnchor>
    <xdr:from>
      <xdr:col>6</xdr:col>
      <xdr:colOff>1543050</xdr:colOff>
      <xdr:row>2</xdr:row>
      <xdr:rowOff>0</xdr:rowOff>
    </xdr:from>
    <xdr:to>
      <xdr:col>6</xdr:col>
      <xdr:colOff>685800</xdr:colOff>
      <xdr:row>2</xdr:row>
      <xdr:rowOff>0</xdr:rowOff>
    </xdr:to>
    <xdr:sp macro="" textlink="">
      <xdr:nvSpPr>
        <xdr:cNvPr id="3" name="Text Box 4">
          <a:extLst>
            <a:ext uri="{FF2B5EF4-FFF2-40B4-BE49-F238E27FC236}">
              <a16:creationId xmlns:a16="http://schemas.microsoft.com/office/drawing/2014/main" id="{2DF8E6CE-0CC6-4C49-820A-9D1069925510}"/>
            </a:ext>
          </a:extLst>
        </xdr:cNvPr>
        <xdr:cNvSpPr txBox="1">
          <a:spLocks noChangeArrowheads="1"/>
        </xdr:cNvSpPr>
      </xdr:nvSpPr>
      <xdr:spPr bwMode="auto">
        <a:xfrm>
          <a:off x="10010775" y="266700"/>
          <a:ext cx="0" cy="0"/>
        </a:xfrm>
        <a:prstGeom prst="rect">
          <a:avLst/>
        </a:prstGeom>
        <a:solidFill>
          <a:srgbClr val="FFFFFF"/>
        </a:solidFill>
        <a:ln w="9525">
          <a:solidFill>
            <a:srgbClr val="FF0000"/>
          </a:solidFill>
          <a:miter lim="800000"/>
          <a:headEnd/>
          <a:tailEnd/>
        </a:ln>
        <a:effectLst/>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2-4</a:t>
          </a:r>
        </a:p>
      </xdr:txBody>
    </xdr:sp>
    <xdr:clientData/>
  </xdr:twoCellAnchor>
  <xdr:twoCellAnchor editAs="oneCell">
    <xdr:from>
      <xdr:col>1</xdr:col>
      <xdr:colOff>0</xdr:colOff>
      <xdr:row>1</xdr:row>
      <xdr:rowOff>0</xdr:rowOff>
    </xdr:from>
    <xdr:to>
      <xdr:col>1</xdr:col>
      <xdr:colOff>104775</xdr:colOff>
      <xdr:row>3</xdr:row>
      <xdr:rowOff>38100</xdr:rowOff>
    </xdr:to>
    <xdr:sp macro="" textlink="">
      <xdr:nvSpPr>
        <xdr:cNvPr id="4" name="Text Box 6">
          <a:extLst>
            <a:ext uri="{FF2B5EF4-FFF2-40B4-BE49-F238E27FC236}">
              <a16:creationId xmlns:a16="http://schemas.microsoft.com/office/drawing/2014/main" id="{AB3E1B47-4B39-4485-A978-263484F6F59D}"/>
            </a:ext>
          </a:extLst>
        </xdr:cNvPr>
        <xdr:cNvSpPr txBox="1">
          <a:spLocks noChangeArrowheads="1"/>
        </xdr:cNvSpPr>
      </xdr:nvSpPr>
      <xdr:spPr bwMode="auto">
        <a:xfrm>
          <a:off x="866775" y="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xdr:col>
      <xdr:colOff>33618</xdr:colOff>
      <xdr:row>5</xdr:row>
      <xdr:rowOff>100853</xdr:rowOff>
    </xdr:from>
    <xdr:to>
      <xdr:col>1</xdr:col>
      <xdr:colOff>717178</xdr:colOff>
      <xdr:row>6</xdr:row>
      <xdr:rowOff>0</xdr:rowOff>
    </xdr:to>
    <xdr:sp macro="" textlink="">
      <xdr:nvSpPr>
        <xdr:cNvPr id="5" name="正方形/長方形 4" hidden="1">
          <a:extLst>
            <a:ext uri="{FF2B5EF4-FFF2-40B4-BE49-F238E27FC236}">
              <a16:creationId xmlns:a16="http://schemas.microsoft.com/office/drawing/2014/main" id="{2CE33ADE-76AB-432F-B9CA-5DB8CD0E6B7C}"/>
            </a:ext>
          </a:extLst>
        </xdr:cNvPr>
        <xdr:cNvSpPr/>
      </xdr:nvSpPr>
      <xdr:spPr bwMode="auto">
        <a:xfrm>
          <a:off x="896471" y="739588"/>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246529</xdr:colOff>
      <xdr:row>10</xdr:row>
      <xdr:rowOff>123265</xdr:rowOff>
    </xdr:from>
    <xdr:to>
      <xdr:col>13</xdr:col>
      <xdr:colOff>336177</xdr:colOff>
      <xdr:row>159</xdr:row>
      <xdr:rowOff>44824</xdr:rowOff>
    </xdr:to>
    <xdr:sp macro="" textlink="">
      <xdr:nvSpPr>
        <xdr:cNvPr id="2" name="正方形/長方形 1">
          <a:extLst>
            <a:ext uri="{FF2B5EF4-FFF2-40B4-BE49-F238E27FC236}">
              <a16:creationId xmlns:a16="http://schemas.microsoft.com/office/drawing/2014/main" id="{B5CD43A9-763E-4E2E-87A7-5D238C1D4BDE}"/>
            </a:ext>
          </a:extLst>
        </xdr:cNvPr>
        <xdr:cNvSpPr/>
      </xdr:nvSpPr>
      <xdr:spPr bwMode="auto">
        <a:xfrm>
          <a:off x="246529" y="1342465"/>
          <a:ext cx="19711148" cy="44717634"/>
        </a:xfrm>
        <a:prstGeom prst="rect">
          <a:avLst/>
        </a:prstGeom>
        <a:no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370814</xdr:colOff>
      <xdr:row>13</xdr:row>
      <xdr:rowOff>109002</xdr:rowOff>
    </xdr:from>
    <xdr:to>
      <xdr:col>15</xdr:col>
      <xdr:colOff>162994</xdr:colOff>
      <xdr:row>15</xdr:row>
      <xdr:rowOff>189480</xdr:rowOff>
    </xdr:to>
    <xdr:sp macro="" textlink="">
      <xdr:nvSpPr>
        <xdr:cNvPr id="3" name="テキスト ボックス 2">
          <a:extLst>
            <a:ext uri="{FF2B5EF4-FFF2-40B4-BE49-F238E27FC236}">
              <a16:creationId xmlns:a16="http://schemas.microsoft.com/office/drawing/2014/main" id="{DC014AC7-825E-4281-8266-FC6B65A21050}"/>
            </a:ext>
          </a:extLst>
        </xdr:cNvPr>
        <xdr:cNvSpPr txBox="1"/>
      </xdr:nvSpPr>
      <xdr:spPr>
        <a:xfrm>
          <a:off x="19992314" y="2156877"/>
          <a:ext cx="1163780" cy="509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項目</a:t>
          </a:r>
          <a:r>
            <a:rPr kumimoji="1" lang="en-US" altLang="ja-JP" sz="1400">
              <a:solidFill>
                <a:srgbClr val="FF0000"/>
              </a:solidFill>
            </a:rPr>
            <a:t>Ⅰ</a:t>
          </a:r>
          <a:endParaRPr kumimoji="1" lang="ja-JP" altLang="en-US" sz="1400">
            <a:solidFill>
              <a:srgbClr val="FF0000"/>
            </a:solidFill>
          </a:endParaRPr>
        </a:p>
      </xdr:txBody>
    </xdr:sp>
    <xdr:clientData/>
  </xdr:twoCellAnchor>
  <xdr:twoCellAnchor>
    <xdr:from>
      <xdr:col>13</xdr:col>
      <xdr:colOff>369792</xdr:colOff>
      <xdr:row>17</xdr:row>
      <xdr:rowOff>22412</xdr:rowOff>
    </xdr:from>
    <xdr:to>
      <xdr:col>15</xdr:col>
      <xdr:colOff>161972</xdr:colOff>
      <xdr:row>19</xdr:row>
      <xdr:rowOff>46860</xdr:rowOff>
    </xdr:to>
    <xdr:sp macro="" textlink="">
      <xdr:nvSpPr>
        <xdr:cNvPr id="4" name="テキスト ボックス 3">
          <a:extLst>
            <a:ext uri="{FF2B5EF4-FFF2-40B4-BE49-F238E27FC236}">
              <a16:creationId xmlns:a16="http://schemas.microsoft.com/office/drawing/2014/main" id="{68199DDE-F067-4B8B-B828-2B7CFB15EFEE}"/>
            </a:ext>
          </a:extLst>
        </xdr:cNvPr>
        <xdr:cNvSpPr txBox="1"/>
      </xdr:nvSpPr>
      <xdr:spPr>
        <a:xfrm>
          <a:off x="19991292" y="2918012"/>
          <a:ext cx="1163780" cy="510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項目</a:t>
          </a:r>
          <a:r>
            <a:rPr kumimoji="1" lang="en-US" altLang="ja-JP" sz="1400">
              <a:solidFill>
                <a:srgbClr val="FF0000"/>
              </a:solidFill>
            </a:rPr>
            <a:t>Ⅱ</a:t>
          </a:r>
          <a:endParaRPr kumimoji="1" lang="ja-JP" altLang="en-US" sz="1400">
            <a:solidFill>
              <a:srgbClr val="FF0000"/>
            </a:solidFill>
          </a:endParaRPr>
        </a:p>
      </xdr:txBody>
    </xdr:sp>
    <xdr:clientData/>
  </xdr:twoCellAnchor>
  <xdr:twoCellAnchor>
    <xdr:from>
      <xdr:col>13</xdr:col>
      <xdr:colOff>347382</xdr:colOff>
      <xdr:row>10</xdr:row>
      <xdr:rowOff>201706</xdr:rowOff>
    </xdr:from>
    <xdr:to>
      <xdr:col>15</xdr:col>
      <xdr:colOff>139562</xdr:colOff>
      <xdr:row>12</xdr:row>
      <xdr:rowOff>226154</xdr:rowOff>
    </xdr:to>
    <xdr:sp macro="" textlink="">
      <xdr:nvSpPr>
        <xdr:cNvPr id="5" name="テキスト ボックス 4">
          <a:extLst>
            <a:ext uri="{FF2B5EF4-FFF2-40B4-BE49-F238E27FC236}">
              <a16:creationId xmlns:a16="http://schemas.microsoft.com/office/drawing/2014/main" id="{C6F9F574-6341-4569-9482-3C7EA77881BC}"/>
            </a:ext>
          </a:extLst>
        </xdr:cNvPr>
        <xdr:cNvSpPr txBox="1"/>
      </xdr:nvSpPr>
      <xdr:spPr>
        <a:xfrm>
          <a:off x="19968882" y="1420906"/>
          <a:ext cx="1163780" cy="510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項目</a:t>
          </a:r>
          <a:r>
            <a:rPr kumimoji="1" lang="en-US" altLang="ja-JP" sz="1400">
              <a:solidFill>
                <a:srgbClr val="FF0000"/>
              </a:solidFill>
            </a:rPr>
            <a:t>Ⅲ</a:t>
          </a:r>
          <a:endParaRPr kumimoji="1" lang="ja-JP" altLang="en-US" sz="1400">
            <a:solidFill>
              <a:srgbClr val="FF0000"/>
            </a:solidFill>
          </a:endParaRPr>
        </a:p>
      </xdr:txBody>
    </xdr:sp>
    <xdr:clientData/>
  </xdr:twoCellAnchor>
  <xdr:twoCellAnchor>
    <xdr:from>
      <xdr:col>0</xdr:col>
      <xdr:colOff>246530</xdr:colOff>
      <xdr:row>13</xdr:row>
      <xdr:rowOff>89647</xdr:rowOff>
    </xdr:from>
    <xdr:to>
      <xdr:col>13</xdr:col>
      <xdr:colOff>347383</xdr:colOff>
      <xdr:row>13</xdr:row>
      <xdr:rowOff>100853</xdr:rowOff>
    </xdr:to>
    <xdr:cxnSp macro="">
      <xdr:nvCxnSpPr>
        <xdr:cNvPr id="6" name="直線コネクタ 5">
          <a:extLst>
            <a:ext uri="{FF2B5EF4-FFF2-40B4-BE49-F238E27FC236}">
              <a16:creationId xmlns:a16="http://schemas.microsoft.com/office/drawing/2014/main" id="{28CA800E-8B0F-44DB-A7A8-A847B6292394}"/>
            </a:ext>
          </a:extLst>
        </xdr:cNvPr>
        <xdr:cNvCxnSpPr/>
      </xdr:nvCxnSpPr>
      <xdr:spPr bwMode="auto">
        <a:xfrm>
          <a:off x="246530" y="2137522"/>
          <a:ext cx="19722353" cy="11206"/>
        </a:xfrm>
        <a:prstGeom prst="line">
          <a:avLst/>
        </a:prstGeom>
        <a:solidFill>
          <a:srgbClr val="FFFFFF"/>
        </a:solidFill>
        <a:ln w="25400" cap="flat" cmpd="sng" algn="ctr">
          <a:solidFill>
            <a:srgbClr val="FF0000"/>
          </a:solidFill>
          <a:prstDash val="solid"/>
          <a:round/>
          <a:headEnd type="none" w="med" len="med"/>
          <a:tailEnd type="none" w="med" len="med"/>
        </a:ln>
        <a:effectLst/>
      </xdr:spPr>
    </xdr:cxnSp>
    <xdr:clientData/>
  </xdr:twoCellAnchor>
  <xdr:twoCellAnchor>
    <xdr:from>
      <xdr:col>0</xdr:col>
      <xdr:colOff>246530</xdr:colOff>
      <xdr:row>17</xdr:row>
      <xdr:rowOff>11206</xdr:rowOff>
    </xdr:from>
    <xdr:to>
      <xdr:col>13</xdr:col>
      <xdr:colOff>347383</xdr:colOff>
      <xdr:row>17</xdr:row>
      <xdr:rowOff>22412</xdr:rowOff>
    </xdr:to>
    <xdr:cxnSp macro="">
      <xdr:nvCxnSpPr>
        <xdr:cNvPr id="7" name="直線コネクタ 6">
          <a:extLst>
            <a:ext uri="{FF2B5EF4-FFF2-40B4-BE49-F238E27FC236}">
              <a16:creationId xmlns:a16="http://schemas.microsoft.com/office/drawing/2014/main" id="{032938AC-3667-46FB-B610-6673B274ABD5}"/>
            </a:ext>
          </a:extLst>
        </xdr:cNvPr>
        <xdr:cNvCxnSpPr/>
      </xdr:nvCxnSpPr>
      <xdr:spPr bwMode="auto">
        <a:xfrm>
          <a:off x="246530" y="2906806"/>
          <a:ext cx="19722353" cy="11206"/>
        </a:xfrm>
        <a:prstGeom prst="line">
          <a:avLst/>
        </a:prstGeom>
        <a:solidFill>
          <a:srgbClr val="FFFFFF"/>
        </a:solidFill>
        <a:ln w="25400" cap="flat" cmpd="sng" algn="ctr">
          <a:solidFill>
            <a:srgbClr val="FF0000"/>
          </a:solidFill>
          <a:prstDash val="solid"/>
          <a:round/>
          <a:headEnd type="none" w="med" len="med"/>
          <a:tailEnd type="none" w="med" len="med"/>
        </a:ln>
        <a:effectLst/>
      </xdr:spPr>
    </xdr:cxnSp>
    <xdr:clientData/>
  </xdr:twoCellAnchor>
  <xdr:twoCellAnchor>
    <xdr:from>
      <xdr:col>3</xdr:col>
      <xdr:colOff>1545165</xdr:colOff>
      <xdr:row>42</xdr:row>
      <xdr:rowOff>10582</xdr:rowOff>
    </xdr:from>
    <xdr:to>
      <xdr:col>5</xdr:col>
      <xdr:colOff>21166</xdr:colOff>
      <xdr:row>43</xdr:row>
      <xdr:rowOff>21166</xdr:rowOff>
    </xdr:to>
    <xdr:sp macro="" textlink="">
      <xdr:nvSpPr>
        <xdr:cNvPr id="8" name="正方形/長方形 7" hidden="1">
          <a:extLst>
            <a:ext uri="{FF2B5EF4-FFF2-40B4-BE49-F238E27FC236}">
              <a16:creationId xmlns:a16="http://schemas.microsoft.com/office/drawing/2014/main" id="{AA84E47D-CCC8-4FDE-B71C-53A9337C0F99}"/>
            </a:ext>
          </a:extLst>
        </xdr:cNvPr>
        <xdr:cNvSpPr/>
      </xdr:nvSpPr>
      <xdr:spPr bwMode="auto">
        <a:xfrm>
          <a:off x="6902978" y="10845270"/>
          <a:ext cx="2190751" cy="27252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1513415</xdr:colOff>
      <xdr:row>46</xdr:row>
      <xdr:rowOff>243416</xdr:rowOff>
    </xdr:from>
    <xdr:to>
      <xdr:col>4</xdr:col>
      <xdr:colOff>2148416</xdr:colOff>
      <xdr:row>48</xdr:row>
      <xdr:rowOff>0</xdr:rowOff>
    </xdr:to>
    <xdr:sp macro="" textlink="">
      <xdr:nvSpPr>
        <xdr:cNvPr id="9" name="正方形/長方形 8" hidden="1">
          <a:extLst>
            <a:ext uri="{FF2B5EF4-FFF2-40B4-BE49-F238E27FC236}">
              <a16:creationId xmlns:a16="http://schemas.microsoft.com/office/drawing/2014/main" id="{5FD03CB6-5F01-4D61-86AF-4AA89F985E5A}"/>
            </a:ext>
          </a:extLst>
        </xdr:cNvPr>
        <xdr:cNvSpPr/>
      </xdr:nvSpPr>
      <xdr:spPr bwMode="auto">
        <a:xfrm>
          <a:off x="6871228" y="12125854"/>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1513415</xdr:colOff>
      <xdr:row>51</xdr:row>
      <xdr:rowOff>253999</xdr:rowOff>
    </xdr:from>
    <xdr:to>
      <xdr:col>4</xdr:col>
      <xdr:colOff>2148416</xdr:colOff>
      <xdr:row>53</xdr:row>
      <xdr:rowOff>10583</xdr:rowOff>
    </xdr:to>
    <xdr:sp macro="" textlink="">
      <xdr:nvSpPr>
        <xdr:cNvPr id="10" name="正方形/長方形 9" hidden="1">
          <a:extLst>
            <a:ext uri="{FF2B5EF4-FFF2-40B4-BE49-F238E27FC236}">
              <a16:creationId xmlns:a16="http://schemas.microsoft.com/office/drawing/2014/main" id="{23CEA87A-DC86-4ABC-998D-C7B8381055B1}"/>
            </a:ext>
          </a:extLst>
        </xdr:cNvPr>
        <xdr:cNvSpPr/>
      </xdr:nvSpPr>
      <xdr:spPr bwMode="auto">
        <a:xfrm>
          <a:off x="6871228" y="13446124"/>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1523998</xdr:colOff>
      <xdr:row>56</xdr:row>
      <xdr:rowOff>253999</xdr:rowOff>
    </xdr:from>
    <xdr:to>
      <xdr:col>4</xdr:col>
      <xdr:colOff>2158999</xdr:colOff>
      <xdr:row>58</xdr:row>
      <xdr:rowOff>10583</xdr:rowOff>
    </xdr:to>
    <xdr:sp macro="" textlink="">
      <xdr:nvSpPr>
        <xdr:cNvPr id="11" name="正方形/長方形 10" hidden="1">
          <a:extLst>
            <a:ext uri="{FF2B5EF4-FFF2-40B4-BE49-F238E27FC236}">
              <a16:creationId xmlns:a16="http://schemas.microsoft.com/office/drawing/2014/main" id="{DBA2BEDA-29FB-4CE3-AEB8-3A4E61AC930D}"/>
            </a:ext>
          </a:extLst>
        </xdr:cNvPr>
        <xdr:cNvSpPr/>
      </xdr:nvSpPr>
      <xdr:spPr bwMode="auto">
        <a:xfrm>
          <a:off x="6881811" y="14755812"/>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1523998</xdr:colOff>
      <xdr:row>61</xdr:row>
      <xdr:rowOff>243415</xdr:rowOff>
    </xdr:from>
    <xdr:to>
      <xdr:col>4</xdr:col>
      <xdr:colOff>2158999</xdr:colOff>
      <xdr:row>62</xdr:row>
      <xdr:rowOff>253999</xdr:rowOff>
    </xdr:to>
    <xdr:sp macro="" textlink="">
      <xdr:nvSpPr>
        <xdr:cNvPr id="12" name="正方形/長方形 11" hidden="1">
          <a:extLst>
            <a:ext uri="{FF2B5EF4-FFF2-40B4-BE49-F238E27FC236}">
              <a16:creationId xmlns:a16="http://schemas.microsoft.com/office/drawing/2014/main" id="{BDEC3E19-3469-4E74-A798-16558D56ABB9}"/>
            </a:ext>
          </a:extLst>
        </xdr:cNvPr>
        <xdr:cNvSpPr/>
      </xdr:nvSpPr>
      <xdr:spPr bwMode="auto">
        <a:xfrm>
          <a:off x="6881811" y="16054915"/>
          <a:ext cx="2182813" cy="272522"/>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115</xdr:row>
      <xdr:rowOff>10582</xdr:rowOff>
    </xdr:from>
    <xdr:to>
      <xdr:col>5</xdr:col>
      <xdr:colOff>21167</xdr:colOff>
      <xdr:row>115</xdr:row>
      <xdr:rowOff>328083</xdr:rowOff>
    </xdr:to>
    <xdr:sp macro="" textlink="">
      <xdr:nvSpPr>
        <xdr:cNvPr id="13" name="正方形/長方形 12" hidden="1">
          <a:extLst>
            <a:ext uri="{FF2B5EF4-FFF2-40B4-BE49-F238E27FC236}">
              <a16:creationId xmlns:a16="http://schemas.microsoft.com/office/drawing/2014/main" id="{4AFE38D7-6734-4597-8142-74F6CFE762DC}"/>
            </a:ext>
          </a:extLst>
        </xdr:cNvPr>
        <xdr:cNvSpPr/>
      </xdr:nvSpPr>
      <xdr:spPr bwMode="auto">
        <a:xfrm>
          <a:off x="6900333" y="31485415"/>
          <a:ext cx="2180167"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118</xdr:row>
      <xdr:rowOff>10582</xdr:rowOff>
    </xdr:from>
    <xdr:to>
      <xdr:col>5</xdr:col>
      <xdr:colOff>21167</xdr:colOff>
      <xdr:row>118</xdr:row>
      <xdr:rowOff>328083</xdr:rowOff>
    </xdr:to>
    <xdr:sp macro="" textlink="">
      <xdr:nvSpPr>
        <xdr:cNvPr id="14" name="正方形/長方形 13" hidden="1">
          <a:extLst>
            <a:ext uri="{FF2B5EF4-FFF2-40B4-BE49-F238E27FC236}">
              <a16:creationId xmlns:a16="http://schemas.microsoft.com/office/drawing/2014/main" id="{D9D4B873-8A88-429E-BB9E-B3B70B422463}"/>
            </a:ext>
          </a:extLst>
        </xdr:cNvPr>
        <xdr:cNvSpPr/>
      </xdr:nvSpPr>
      <xdr:spPr bwMode="auto">
        <a:xfrm>
          <a:off x="6885214" y="32803796"/>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121</xdr:row>
      <xdr:rowOff>10582</xdr:rowOff>
    </xdr:from>
    <xdr:to>
      <xdr:col>5</xdr:col>
      <xdr:colOff>21167</xdr:colOff>
      <xdr:row>121</xdr:row>
      <xdr:rowOff>328083</xdr:rowOff>
    </xdr:to>
    <xdr:sp macro="" textlink="">
      <xdr:nvSpPr>
        <xdr:cNvPr id="15" name="正方形/長方形 14" hidden="1">
          <a:extLst>
            <a:ext uri="{FF2B5EF4-FFF2-40B4-BE49-F238E27FC236}">
              <a16:creationId xmlns:a16="http://schemas.microsoft.com/office/drawing/2014/main" id="{AF6BDEC0-1D77-4835-8694-BEB5C1036BC6}"/>
            </a:ext>
          </a:extLst>
        </xdr:cNvPr>
        <xdr:cNvSpPr/>
      </xdr:nvSpPr>
      <xdr:spPr bwMode="auto">
        <a:xfrm>
          <a:off x="6885214" y="33824332"/>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124</xdr:row>
      <xdr:rowOff>24189</xdr:rowOff>
    </xdr:from>
    <xdr:to>
      <xdr:col>5</xdr:col>
      <xdr:colOff>21167</xdr:colOff>
      <xdr:row>125</xdr:row>
      <xdr:rowOff>1512</xdr:rowOff>
    </xdr:to>
    <xdr:sp macro="" textlink="">
      <xdr:nvSpPr>
        <xdr:cNvPr id="16" name="正方形/長方形 15" hidden="1">
          <a:extLst>
            <a:ext uri="{FF2B5EF4-FFF2-40B4-BE49-F238E27FC236}">
              <a16:creationId xmlns:a16="http://schemas.microsoft.com/office/drawing/2014/main" id="{80369E07-58AC-443B-AB0F-ED557C1A85D7}"/>
            </a:ext>
          </a:extLst>
        </xdr:cNvPr>
        <xdr:cNvSpPr/>
      </xdr:nvSpPr>
      <xdr:spPr bwMode="auto">
        <a:xfrm>
          <a:off x="6885214" y="34858475"/>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127</xdr:row>
      <xdr:rowOff>10583</xdr:rowOff>
    </xdr:from>
    <xdr:to>
      <xdr:col>5</xdr:col>
      <xdr:colOff>21167</xdr:colOff>
      <xdr:row>127</xdr:row>
      <xdr:rowOff>328084</xdr:rowOff>
    </xdr:to>
    <xdr:sp macro="" textlink="">
      <xdr:nvSpPr>
        <xdr:cNvPr id="17" name="正方形/長方形 16" hidden="1">
          <a:extLst>
            <a:ext uri="{FF2B5EF4-FFF2-40B4-BE49-F238E27FC236}">
              <a16:creationId xmlns:a16="http://schemas.microsoft.com/office/drawing/2014/main" id="{A5C4530A-2014-487F-83A2-04C8DAB9A319}"/>
            </a:ext>
          </a:extLst>
        </xdr:cNvPr>
        <xdr:cNvSpPr/>
      </xdr:nvSpPr>
      <xdr:spPr bwMode="auto">
        <a:xfrm>
          <a:off x="6885214" y="35865404"/>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99</xdr:row>
      <xdr:rowOff>24189</xdr:rowOff>
    </xdr:from>
    <xdr:to>
      <xdr:col>5</xdr:col>
      <xdr:colOff>21167</xdr:colOff>
      <xdr:row>100</xdr:row>
      <xdr:rowOff>1512</xdr:rowOff>
    </xdr:to>
    <xdr:sp macro="" textlink="">
      <xdr:nvSpPr>
        <xdr:cNvPr id="18" name="正方形/長方形 17" hidden="1">
          <a:extLst>
            <a:ext uri="{FF2B5EF4-FFF2-40B4-BE49-F238E27FC236}">
              <a16:creationId xmlns:a16="http://schemas.microsoft.com/office/drawing/2014/main" id="{C650C371-BB84-41F3-B981-F801F027DE86}"/>
            </a:ext>
          </a:extLst>
        </xdr:cNvPr>
        <xdr:cNvSpPr/>
      </xdr:nvSpPr>
      <xdr:spPr bwMode="auto">
        <a:xfrm>
          <a:off x="6885214" y="26394832"/>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102</xdr:row>
      <xdr:rowOff>10582</xdr:rowOff>
    </xdr:from>
    <xdr:to>
      <xdr:col>5</xdr:col>
      <xdr:colOff>21167</xdr:colOff>
      <xdr:row>102</xdr:row>
      <xdr:rowOff>328083</xdr:rowOff>
    </xdr:to>
    <xdr:sp macro="" textlink="">
      <xdr:nvSpPr>
        <xdr:cNvPr id="19" name="正方形/長方形 18" hidden="1">
          <a:extLst>
            <a:ext uri="{FF2B5EF4-FFF2-40B4-BE49-F238E27FC236}">
              <a16:creationId xmlns:a16="http://schemas.microsoft.com/office/drawing/2014/main" id="{CAD148E3-BC2B-46C0-B478-1566F4F0AEF9}"/>
            </a:ext>
          </a:extLst>
        </xdr:cNvPr>
        <xdr:cNvSpPr/>
      </xdr:nvSpPr>
      <xdr:spPr bwMode="auto">
        <a:xfrm>
          <a:off x="6885214" y="27401761"/>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105</xdr:row>
      <xdr:rowOff>37797</xdr:rowOff>
    </xdr:from>
    <xdr:to>
      <xdr:col>5</xdr:col>
      <xdr:colOff>21167</xdr:colOff>
      <xdr:row>106</xdr:row>
      <xdr:rowOff>15119</xdr:rowOff>
    </xdr:to>
    <xdr:sp macro="" textlink="">
      <xdr:nvSpPr>
        <xdr:cNvPr id="20" name="正方形/長方形 19" hidden="1">
          <a:extLst>
            <a:ext uri="{FF2B5EF4-FFF2-40B4-BE49-F238E27FC236}">
              <a16:creationId xmlns:a16="http://schemas.microsoft.com/office/drawing/2014/main" id="{B52F39EF-C9ED-4AFE-8A03-658893592C48}"/>
            </a:ext>
          </a:extLst>
        </xdr:cNvPr>
        <xdr:cNvSpPr/>
      </xdr:nvSpPr>
      <xdr:spPr bwMode="auto">
        <a:xfrm>
          <a:off x="6885214" y="28449511"/>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108</xdr:row>
      <xdr:rowOff>10582</xdr:rowOff>
    </xdr:from>
    <xdr:to>
      <xdr:col>5</xdr:col>
      <xdr:colOff>21167</xdr:colOff>
      <xdr:row>108</xdr:row>
      <xdr:rowOff>328083</xdr:rowOff>
    </xdr:to>
    <xdr:sp macro="" textlink="">
      <xdr:nvSpPr>
        <xdr:cNvPr id="21" name="正方形/長方形 20" hidden="1">
          <a:extLst>
            <a:ext uri="{FF2B5EF4-FFF2-40B4-BE49-F238E27FC236}">
              <a16:creationId xmlns:a16="http://schemas.microsoft.com/office/drawing/2014/main" id="{68C909FB-0C12-4E20-8EF2-86B219BF8139}"/>
            </a:ext>
          </a:extLst>
        </xdr:cNvPr>
        <xdr:cNvSpPr/>
      </xdr:nvSpPr>
      <xdr:spPr bwMode="auto">
        <a:xfrm>
          <a:off x="6885214" y="29442832"/>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111</xdr:row>
      <xdr:rowOff>24189</xdr:rowOff>
    </xdr:from>
    <xdr:to>
      <xdr:col>5</xdr:col>
      <xdr:colOff>21167</xdr:colOff>
      <xdr:row>112</xdr:row>
      <xdr:rowOff>1512</xdr:rowOff>
    </xdr:to>
    <xdr:sp macro="" textlink="">
      <xdr:nvSpPr>
        <xdr:cNvPr id="22" name="正方形/長方形 21" hidden="1">
          <a:extLst>
            <a:ext uri="{FF2B5EF4-FFF2-40B4-BE49-F238E27FC236}">
              <a16:creationId xmlns:a16="http://schemas.microsoft.com/office/drawing/2014/main" id="{3E14CF56-9AF0-442D-9E02-50C18EFB14B1}"/>
            </a:ext>
          </a:extLst>
        </xdr:cNvPr>
        <xdr:cNvSpPr/>
      </xdr:nvSpPr>
      <xdr:spPr bwMode="auto">
        <a:xfrm>
          <a:off x="6885214" y="30476975"/>
          <a:ext cx="2184703"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115</xdr:row>
      <xdr:rowOff>10582</xdr:rowOff>
    </xdr:from>
    <xdr:to>
      <xdr:col>12</xdr:col>
      <xdr:colOff>2140479</xdr:colOff>
      <xdr:row>115</xdr:row>
      <xdr:rowOff>328083</xdr:rowOff>
    </xdr:to>
    <xdr:sp macro="" textlink="">
      <xdr:nvSpPr>
        <xdr:cNvPr id="23" name="正方形/長方形 22" hidden="1">
          <a:extLst>
            <a:ext uri="{FF2B5EF4-FFF2-40B4-BE49-F238E27FC236}">
              <a16:creationId xmlns:a16="http://schemas.microsoft.com/office/drawing/2014/main" id="{03C4CA23-B4C9-477F-88B6-49574D2C6981}"/>
            </a:ext>
          </a:extLst>
        </xdr:cNvPr>
        <xdr:cNvSpPr/>
      </xdr:nvSpPr>
      <xdr:spPr bwMode="auto">
        <a:xfrm>
          <a:off x="17454562" y="31800270"/>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118</xdr:row>
      <xdr:rowOff>10582</xdr:rowOff>
    </xdr:from>
    <xdr:to>
      <xdr:col>12</xdr:col>
      <xdr:colOff>2140479</xdr:colOff>
      <xdr:row>118</xdr:row>
      <xdr:rowOff>328083</xdr:rowOff>
    </xdr:to>
    <xdr:sp macro="" textlink="">
      <xdr:nvSpPr>
        <xdr:cNvPr id="24" name="正方形/長方形 23" hidden="1">
          <a:extLst>
            <a:ext uri="{FF2B5EF4-FFF2-40B4-BE49-F238E27FC236}">
              <a16:creationId xmlns:a16="http://schemas.microsoft.com/office/drawing/2014/main" id="{798F38DB-1744-467A-A606-76BDE1E3A0F4}"/>
            </a:ext>
          </a:extLst>
        </xdr:cNvPr>
        <xdr:cNvSpPr/>
      </xdr:nvSpPr>
      <xdr:spPr bwMode="auto">
        <a:xfrm>
          <a:off x="17454562" y="32800395"/>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121</xdr:row>
      <xdr:rowOff>10582</xdr:rowOff>
    </xdr:from>
    <xdr:to>
      <xdr:col>12</xdr:col>
      <xdr:colOff>2140479</xdr:colOff>
      <xdr:row>121</xdr:row>
      <xdr:rowOff>328083</xdr:rowOff>
    </xdr:to>
    <xdr:sp macro="" textlink="">
      <xdr:nvSpPr>
        <xdr:cNvPr id="25" name="正方形/長方形 24" hidden="1">
          <a:extLst>
            <a:ext uri="{FF2B5EF4-FFF2-40B4-BE49-F238E27FC236}">
              <a16:creationId xmlns:a16="http://schemas.microsoft.com/office/drawing/2014/main" id="{1127EE2D-CE04-4952-AC31-BB9CE700FECE}"/>
            </a:ext>
          </a:extLst>
        </xdr:cNvPr>
        <xdr:cNvSpPr/>
      </xdr:nvSpPr>
      <xdr:spPr bwMode="auto">
        <a:xfrm>
          <a:off x="17454562" y="33800520"/>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124</xdr:row>
      <xdr:rowOff>24189</xdr:rowOff>
    </xdr:from>
    <xdr:to>
      <xdr:col>12</xdr:col>
      <xdr:colOff>2140479</xdr:colOff>
      <xdr:row>125</xdr:row>
      <xdr:rowOff>1512</xdr:rowOff>
    </xdr:to>
    <xdr:sp macro="" textlink="">
      <xdr:nvSpPr>
        <xdr:cNvPr id="26" name="正方形/長方形 25" hidden="1">
          <a:extLst>
            <a:ext uri="{FF2B5EF4-FFF2-40B4-BE49-F238E27FC236}">
              <a16:creationId xmlns:a16="http://schemas.microsoft.com/office/drawing/2014/main" id="{CB61F1EF-B143-4D65-A0CC-126AD6B322D7}"/>
            </a:ext>
          </a:extLst>
        </xdr:cNvPr>
        <xdr:cNvSpPr/>
      </xdr:nvSpPr>
      <xdr:spPr bwMode="auto">
        <a:xfrm>
          <a:off x="17454562" y="34814252"/>
          <a:ext cx="2188105" cy="31069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127</xdr:row>
      <xdr:rowOff>10583</xdr:rowOff>
    </xdr:from>
    <xdr:to>
      <xdr:col>12</xdr:col>
      <xdr:colOff>2140479</xdr:colOff>
      <xdr:row>127</xdr:row>
      <xdr:rowOff>328084</xdr:rowOff>
    </xdr:to>
    <xdr:sp macro="" textlink="">
      <xdr:nvSpPr>
        <xdr:cNvPr id="27" name="正方形/長方形 26" hidden="1">
          <a:extLst>
            <a:ext uri="{FF2B5EF4-FFF2-40B4-BE49-F238E27FC236}">
              <a16:creationId xmlns:a16="http://schemas.microsoft.com/office/drawing/2014/main" id="{E9F34226-CE4A-454C-8447-09159200C3CE}"/>
            </a:ext>
          </a:extLst>
        </xdr:cNvPr>
        <xdr:cNvSpPr/>
      </xdr:nvSpPr>
      <xdr:spPr bwMode="auto">
        <a:xfrm>
          <a:off x="17454562" y="35800771"/>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99</xdr:row>
      <xdr:rowOff>24189</xdr:rowOff>
    </xdr:from>
    <xdr:to>
      <xdr:col>12</xdr:col>
      <xdr:colOff>2140479</xdr:colOff>
      <xdr:row>100</xdr:row>
      <xdr:rowOff>1512</xdr:rowOff>
    </xdr:to>
    <xdr:sp macro="" textlink="">
      <xdr:nvSpPr>
        <xdr:cNvPr id="28" name="正方形/長方形 27" hidden="1">
          <a:extLst>
            <a:ext uri="{FF2B5EF4-FFF2-40B4-BE49-F238E27FC236}">
              <a16:creationId xmlns:a16="http://schemas.microsoft.com/office/drawing/2014/main" id="{76215DE7-8BE1-42D2-A06C-89416C6EE4B3}"/>
            </a:ext>
          </a:extLst>
        </xdr:cNvPr>
        <xdr:cNvSpPr/>
      </xdr:nvSpPr>
      <xdr:spPr bwMode="auto">
        <a:xfrm>
          <a:off x="17454562" y="26503689"/>
          <a:ext cx="2188105" cy="31069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102</xdr:row>
      <xdr:rowOff>10582</xdr:rowOff>
    </xdr:from>
    <xdr:to>
      <xdr:col>12</xdr:col>
      <xdr:colOff>2140479</xdr:colOff>
      <xdr:row>102</xdr:row>
      <xdr:rowOff>328083</xdr:rowOff>
    </xdr:to>
    <xdr:sp macro="" textlink="">
      <xdr:nvSpPr>
        <xdr:cNvPr id="29" name="正方形/長方形 28" hidden="1">
          <a:extLst>
            <a:ext uri="{FF2B5EF4-FFF2-40B4-BE49-F238E27FC236}">
              <a16:creationId xmlns:a16="http://schemas.microsoft.com/office/drawing/2014/main" id="{2887B56C-F3F4-41C1-8A13-C0561FC291C6}"/>
            </a:ext>
          </a:extLst>
        </xdr:cNvPr>
        <xdr:cNvSpPr/>
      </xdr:nvSpPr>
      <xdr:spPr bwMode="auto">
        <a:xfrm>
          <a:off x="17454562" y="27490207"/>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105</xdr:row>
      <xdr:rowOff>37797</xdr:rowOff>
    </xdr:from>
    <xdr:to>
      <xdr:col>12</xdr:col>
      <xdr:colOff>2140479</xdr:colOff>
      <xdr:row>106</xdr:row>
      <xdr:rowOff>15119</xdr:rowOff>
    </xdr:to>
    <xdr:sp macro="" textlink="">
      <xdr:nvSpPr>
        <xdr:cNvPr id="30" name="正方形/長方形 29" hidden="1">
          <a:extLst>
            <a:ext uri="{FF2B5EF4-FFF2-40B4-BE49-F238E27FC236}">
              <a16:creationId xmlns:a16="http://schemas.microsoft.com/office/drawing/2014/main" id="{DA368422-A887-4A59-9DD7-733AFEB304E6}"/>
            </a:ext>
          </a:extLst>
        </xdr:cNvPr>
        <xdr:cNvSpPr/>
      </xdr:nvSpPr>
      <xdr:spPr bwMode="auto">
        <a:xfrm>
          <a:off x="17454562" y="28517547"/>
          <a:ext cx="2188105" cy="310697"/>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108</xdr:row>
      <xdr:rowOff>10582</xdr:rowOff>
    </xdr:from>
    <xdr:to>
      <xdr:col>12</xdr:col>
      <xdr:colOff>2140479</xdr:colOff>
      <xdr:row>108</xdr:row>
      <xdr:rowOff>328083</xdr:rowOff>
    </xdr:to>
    <xdr:sp macro="" textlink="">
      <xdr:nvSpPr>
        <xdr:cNvPr id="31" name="正方形/長方形 30" hidden="1">
          <a:extLst>
            <a:ext uri="{FF2B5EF4-FFF2-40B4-BE49-F238E27FC236}">
              <a16:creationId xmlns:a16="http://schemas.microsoft.com/office/drawing/2014/main" id="{CEE5A05A-BCA2-476C-B12A-D5A3425187AF}"/>
            </a:ext>
          </a:extLst>
        </xdr:cNvPr>
        <xdr:cNvSpPr/>
      </xdr:nvSpPr>
      <xdr:spPr bwMode="auto">
        <a:xfrm>
          <a:off x="17454562" y="29490457"/>
          <a:ext cx="2188105" cy="31750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1500187</xdr:colOff>
      <xdr:row>111</xdr:row>
      <xdr:rowOff>24189</xdr:rowOff>
    </xdr:from>
    <xdr:to>
      <xdr:col>12</xdr:col>
      <xdr:colOff>2140479</xdr:colOff>
      <xdr:row>112</xdr:row>
      <xdr:rowOff>1512</xdr:rowOff>
    </xdr:to>
    <xdr:sp macro="" textlink="">
      <xdr:nvSpPr>
        <xdr:cNvPr id="32" name="正方形/長方形 31" hidden="1">
          <a:extLst>
            <a:ext uri="{FF2B5EF4-FFF2-40B4-BE49-F238E27FC236}">
              <a16:creationId xmlns:a16="http://schemas.microsoft.com/office/drawing/2014/main" id="{3E5F94E2-5CB3-4BEA-9F01-D6A6EB544FC3}"/>
            </a:ext>
          </a:extLst>
        </xdr:cNvPr>
        <xdr:cNvSpPr/>
      </xdr:nvSpPr>
      <xdr:spPr bwMode="auto">
        <a:xfrm>
          <a:off x="17454562" y="30504189"/>
          <a:ext cx="2188105" cy="31069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1521353</xdr:colOff>
      <xdr:row>42</xdr:row>
      <xdr:rowOff>10582</xdr:rowOff>
    </xdr:from>
    <xdr:to>
      <xdr:col>12</xdr:col>
      <xdr:colOff>2164291</xdr:colOff>
      <xdr:row>43</xdr:row>
      <xdr:rowOff>21166</xdr:rowOff>
    </xdr:to>
    <xdr:sp macro="" textlink="">
      <xdr:nvSpPr>
        <xdr:cNvPr id="33" name="正方形/長方形 32" hidden="1">
          <a:extLst>
            <a:ext uri="{FF2B5EF4-FFF2-40B4-BE49-F238E27FC236}">
              <a16:creationId xmlns:a16="http://schemas.microsoft.com/office/drawing/2014/main" id="{122A7FC3-2729-4E36-AF41-CD90B085F6F1}"/>
            </a:ext>
          </a:extLst>
        </xdr:cNvPr>
        <xdr:cNvSpPr/>
      </xdr:nvSpPr>
      <xdr:spPr bwMode="auto">
        <a:xfrm>
          <a:off x="17475728" y="10845270"/>
          <a:ext cx="2190751" cy="272521"/>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1489603</xdr:colOff>
      <xdr:row>46</xdr:row>
      <xdr:rowOff>243416</xdr:rowOff>
    </xdr:from>
    <xdr:to>
      <xdr:col>12</xdr:col>
      <xdr:colOff>2124603</xdr:colOff>
      <xdr:row>48</xdr:row>
      <xdr:rowOff>0</xdr:rowOff>
    </xdr:to>
    <xdr:sp macro="" textlink="">
      <xdr:nvSpPr>
        <xdr:cNvPr id="34" name="正方形/長方形 33" hidden="1">
          <a:extLst>
            <a:ext uri="{FF2B5EF4-FFF2-40B4-BE49-F238E27FC236}">
              <a16:creationId xmlns:a16="http://schemas.microsoft.com/office/drawing/2014/main" id="{86F8AAF1-7B66-4EC0-A2CC-31EDD42F3284}"/>
            </a:ext>
          </a:extLst>
        </xdr:cNvPr>
        <xdr:cNvSpPr/>
      </xdr:nvSpPr>
      <xdr:spPr bwMode="auto">
        <a:xfrm>
          <a:off x="17443978" y="12125854"/>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1489603</xdr:colOff>
      <xdr:row>51</xdr:row>
      <xdr:rowOff>253999</xdr:rowOff>
    </xdr:from>
    <xdr:to>
      <xdr:col>12</xdr:col>
      <xdr:colOff>2124603</xdr:colOff>
      <xdr:row>53</xdr:row>
      <xdr:rowOff>10583</xdr:rowOff>
    </xdr:to>
    <xdr:sp macro="" textlink="">
      <xdr:nvSpPr>
        <xdr:cNvPr id="35" name="正方形/長方形 34" hidden="1">
          <a:extLst>
            <a:ext uri="{FF2B5EF4-FFF2-40B4-BE49-F238E27FC236}">
              <a16:creationId xmlns:a16="http://schemas.microsoft.com/office/drawing/2014/main" id="{4BEB06D6-BD60-40F3-9558-F200214529E9}"/>
            </a:ext>
          </a:extLst>
        </xdr:cNvPr>
        <xdr:cNvSpPr/>
      </xdr:nvSpPr>
      <xdr:spPr bwMode="auto">
        <a:xfrm>
          <a:off x="17443978" y="13446124"/>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1500186</xdr:colOff>
      <xdr:row>56</xdr:row>
      <xdr:rowOff>253999</xdr:rowOff>
    </xdr:from>
    <xdr:to>
      <xdr:col>12</xdr:col>
      <xdr:colOff>2135186</xdr:colOff>
      <xdr:row>58</xdr:row>
      <xdr:rowOff>10583</xdr:rowOff>
    </xdr:to>
    <xdr:sp macro="" textlink="">
      <xdr:nvSpPr>
        <xdr:cNvPr id="36" name="正方形/長方形 35" hidden="1">
          <a:extLst>
            <a:ext uri="{FF2B5EF4-FFF2-40B4-BE49-F238E27FC236}">
              <a16:creationId xmlns:a16="http://schemas.microsoft.com/office/drawing/2014/main" id="{D9E5D40A-7D07-4A1C-B427-D3EFBE786EF5}"/>
            </a:ext>
          </a:extLst>
        </xdr:cNvPr>
        <xdr:cNvSpPr/>
      </xdr:nvSpPr>
      <xdr:spPr bwMode="auto">
        <a:xfrm>
          <a:off x="17454561" y="14755812"/>
          <a:ext cx="2182813" cy="280459"/>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1500186</xdr:colOff>
      <xdr:row>61</xdr:row>
      <xdr:rowOff>243415</xdr:rowOff>
    </xdr:from>
    <xdr:to>
      <xdr:col>12</xdr:col>
      <xdr:colOff>2135186</xdr:colOff>
      <xdr:row>62</xdr:row>
      <xdr:rowOff>253999</xdr:rowOff>
    </xdr:to>
    <xdr:sp macro="" textlink="">
      <xdr:nvSpPr>
        <xdr:cNvPr id="37" name="正方形/長方形 36" hidden="1">
          <a:extLst>
            <a:ext uri="{FF2B5EF4-FFF2-40B4-BE49-F238E27FC236}">
              <a16:creationId xmlns:a16="http://schemas.microsoft.com/office/drawing/2014/main" id="{4BC160A3-D028-4DAD-AF60-3471548E5D77}"/>
            </a:ext>
          </a:extLst>
        </xdr:cNvPr>
        <xdr:cNvSpPr/>
      </xdr:nvSpPr>
      <xdr:spPr bwMode="auto">
        <a:xfrm>
          <a:off x="17454561" y="16054915"/>
          <a:ext cx="2182813" cy="272522"/>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22412</xdr:colOff>
      <xdr:row>16</xdr:row>
      <xdr:rowOff>44824</xdr:rowOff>
    </xdr:from>
    <xdr:to>
      <xdr:col>3</xdr:col>
      <xdr:colOff>179294</xdr:colOff>
      <xdr:row>16</xdr:row>
      <xdr:rowOff>235323</xdr:rowOff>
    </xdr:to>
    <xdr:sp macro="" textlink="">
      <xdr:nvSpPr>
        <xdr:cNvPr id="2" name="正方形/長方形 1" hidden="1">
          <a:extLst>
            <a:ext uri="{FF2B5EF4-FFF2-40B4-BE49-F238E27FC236}">
              <a16:creationId xmlns:a16="http://schemas.microsoft.com/office/drawing/2014/main" id="{578DBEA0-21C4-4DC1-A30E-77E931F28B06}"/>
            </a:ext>
          </a:extLst>
        </xdr:cNvPr>
        <xdr:cNvSpPr/>
      </xdr:nvSpPr>
      <xdr:spPr bwMode="auto">
        <a:xfrm>
          <a:off x="302559" y="3406589"/>
          <a:ext cx="1501588" cy="190499"/>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22412</xdr:colOff>
      <xdr:row>17</xdr:row>
      <xdr:rowOff>78441</xdr:rowOff>
    </xdr:from>
    <xdr:to>
      <xdr:col>4</xdr:col>
      <xdr:colOff>78441</xdr:colOff>
      <xdr:row>17</xdr:row>
      <xdr:rowOff>268941</xdr:rowOff>
    </xdr:to>
    <xdr:sp macro="" textlink="">
      <xdr:nvSpPr>
        <xdr:cNvPr id="3" name="正方形/長方形 2" hidden="1">
          <a:extLst>
            <a:ext uri="{FF2B5EF4-FFF2-40B4-BE49-F238E27FC236}">
              <a16:creationId xmlns:a16="http://schemas.microsoft.com/office/drawing/2014/main" id="{B4D5D867-4F03-4143-8A60-305825752BC6}"/>
            </a:ext>
          </a:extLst>
        </xdr:cNvPr>
        <xdr:cNvSpPr/>
      </xdr:nvSpPr>
      <xdr:spPr bwMode="auto">
        <a:xfrm>
          <a:off x="302559" y="3933265"/>
          <a:ext cx="1882588" cy="19050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22412</xdr:colOff>
      <xdr:row>32</xdr:row>
      <xdr:rowOff>0</xdr:rowOff>
    </xdr:from>
    <xdr:to>
      <xdr:col>3</xdr:col>
      <xdr:colOff>246529</xdr:colOff>
      <xdr:row>32</xdr:row>
      <xdr:rowOff>190500</xdr:rowOff>
    </xdr:to>
    <xdr:sp macro="" textlink="">
      <xdr:nvSpPr>
        <xdr:cNvPr id="4" name="正方形/長方形 3" hidden="1">
          <a:extLst>
            <a:ext uri="{FF2B5EF4-FFF2-40B4-BE49-F238E27FC236}">
              <a16:creationId xmlns:a16="http://schemas.microsoft.com/office/drawing/2014/main" id="{36B515AE-92D9-4BF3-BE7F-1CD49B0801E7}"/>
            </a:ext>
          </a:extLst>
        </xdr:cNvPr>
        <xdr:cNvSpPr/>
      </xdr:nvSpPr>
      <xdr:spPr bwMode="auto">
        <a:xfrm>
          <a:off x="302559" y="8213912"/>
          <a:ext cx="1568823" cy="19050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11206</xdr:colOff>
      <xdr:row>12</xdr:row>
      <xdr:rowOff>11207</xdr:rowOff>
    </xdr:from>
    <xdr:to>
      <xdr:col>3</xdr:col>
      <xdr:colOff>437028</xdr:colOff>
      <xdr:row>13</xdr:row>
      <xdr:rowOff>224117</xdr:rowOff>
    </xdr:to>
    <xdr:sp macro="" textlink="">
      <xdr:nvSpPr>
        <xdr:cNvPr id="5" name="正方形/長方形 4" hidden="1">
          <a:extLst>
            <a:ext uri="{FF2B5EF4-FFF2-40B4-BE49-F238E27FC236}">
              <a16:creationId xmlns:a16="http://schemas.microsoft.com/office/drawing/2014/main" id="{6A8F4D7E-9080-41AB-A95E-E8C8F9141D9C}"/>
            </a:ext>
          </a:extLst>
        </xdr:cNvPr>
        <xdr:cNvSpPr/>
      </xdr:nvSpPr>
      <xdr:spPr bwMode="auto">
        <a:xfrm>
          <a:off x="1636059" y="2454089"/>
          <a:ext cx="425822" cy="459440"/>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268941</xdr:colOff>
      <xdr:row>30</xdr:row>
      <xdr:rowOff>67236</xdr:rowOff>
    </xdr:from>
    <xdr:to>
      <xdr:col>4</xdr:col>
      <xdr:colOff>280147</xdr:colOff>
      <xdr:row>38</xdr:row>
      <xdr:rowOff>168089</xdr:rowOff>
    </xdr:to>
    <xdr:cxnSp macro="">
      <xdr:nvCxnSpPr>
        <xdr:cNvPr id="3" name="直線矢印コネクタ 2">
          <a:extLst>
            <a:ext uri="{FF2B5EF4-FFF2-40B4-BE49-F238E27FC236}">
              <a16:creationId xmlns:a16="http://schemas.microsoft.com/office/drawing/2014/main" id="{00000000-0008-0000-1900-000003000000}"/>
            </a:ext>
          </a:extLst>
        </xdr:cNvPr>
        <xdr:cNvCxnSpPr/>
      </xdr:nvCxnSpPr>
      <xdr:spPr bwMode="auto">
        <a:xfrm>
          <a:off x="7384676" y="5546912"/>
          <a:ext cx="11206" cy="1535206"/>
        </a:xfrm>
        <a:prstGeom prst="straightConnector1">
          <a:avLst/>
        </a:prstGeom>
        <a:solidFill>
          <a:srgbClr val="FFFFFF"/>
        </a:solidFill>
        <a:ln w="25400" cap="flat" cmpd="sng" algn="ctr">
          <a:solidFill>
            <a:srgbClr val="FF0000"/>
          </a:solidFill>
          <a:prstDash val="solid"/>
          <a:round/>
          <a:headEnd type="triangle" w="med" len="med"/>
          <a:tailEnd type="triangle" w="med" len="med"/>
        </a:ln>
        <a:effectLst/>
      </xdr:spPr>
    </xdr:cxnSp>
    <xdr:clientData/>
  </xdr:twoCellAnchor>
  <xdr:twoCellAnchor>
    <xdr:from>
      <xdr:col>4</xdr:col>
      <xdr:colOff>302558</xdr:colOff>
      <xdr:row>30</xdr:row>
      <xdr:rowOff>145678</xdr:rowOff>
    </xdr:from>
    <xdr:to>
      <xdr:col>8</xdr:col>
      <xdr:colOff>682997</xdr:colOff>
      <xdr:row>33</xdr:row>
      <xdr:rowOff>17370</xdr:rowOff>
    </xdr:to>
    <xdr:sp macro="" textlink="">
      <xdr:nvSpPr>
        <xdr:cNvPr id="5" name="テキスト ボックス 4">
          <a:extLst>
            <a:ext uri="{FF2B5EF4-FFF2-40B4-BE49-F238E27FC236}">
              <a16:creationId xmlns:a16="http://schemas.microsoft.com/office/drawing/2014/main" id="{00000000-0008-0000-1900-000005000000}"/>
            </a:ext>
          </a:extLst>
        </xdr:cNvPr>
        <xdr:cNvSpPr txBox="1"/>
      </xdr:nvSpPr>
      <xdr:spPr>
        <a:xfrm>
          <a:off x="7418293" y="5625354"/>
          <a:ext cx="311467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毎年改定されるので確認する。</a:t>
          </a:r>
        </a:p>
      </xdr:txBody>
    </xdr:sp>
    <xdr:clientData/>
  </xdr:twoCellAnchor>
  <xdr:twoCellAnchor>
    <xdr:from>
      <xdr:col>4</xdr:col>
      <xdr:colOff>514350</xdr:colOff>
      <xdr:row>49</xdr:row>
      <xdr:rowOff>19050</xdr:rowOff>
    </xdr:from>
    <xdr:to>
      <xdr:col>4</xdr:col>
      <xdr:colOff>514350</xdr:colOff>
      <xdr:row>57</xdr:row>
      <xdr:rowOff>0</xdr:rowOff>
    </xdr:to>
    <xdr:cxnSp macro="">
      <xdr:nvCxnSpPr>
        <xdr:cNvPr id="7" name="直線矢印コネクタ 6">
          <a:extLst>
            <a:ext uri="{FF2B5EF4-FFF2-40B4-BE49-F238E27FC236}">
              <a16:creationId xmlns:a16="http://schemas.microsoft.com/office/drawing/2014/main" id="{1D05941E-9CD7-4552-8C84-B7B427F6F917}"/>
            </a:ext>
          </a:extLst>
        </xdr:cNvPr>
        <xdr:cNvCxnSpPr/>
      </xdr:nvCxnSpPr>
      <xdr:spPr bwMode="auto">
        <a:xfrm>
          <a:off x="4543425" y="35271075"/>
          <a:ext cx="0" cy="1181100"/>
        </a:xfrm>
        <a:prstGeom prst="straightConnector1">
          <a:avLst/>
        </a:prstGeom>
        <a:solidFill>
          <a:srgbClr val="FFFFFF"/>
        </a:solidFill>
        <a:ln w="25400" cap="flat" cmpd="sng" algn="ctr">
          <a:solidFill>
            <a:srgbClr val="FF0000"/>
          </a:solidFill>
          <a:prstDash val="solid"/>
          <a:round/>
          <a:headEnd type="triangle" w="med" len="med"/>
          <a:tailEnd type="triangle" w="med" len="med"/>
        </a:ln>
        <a:effectLst/>
      </xdr:spPr>
    </xdr:cxnSp>
    <xdr:clientData/>
  </xdr:twoCellAnchor>
  <xdr:twoCellAnchor>
    <xdr:from>
      <xdr:col>4</xdr:col>
      <xdr:colOff>627529</xdr:colOff>
      <xdr:row>52</xdr:row>
      <xdr:rowOff>123265</xdr:rowOff>
    </xdr:from>
    <xdr:to>
      <xdr:col>9</xdr:col>
      <xdr:colOff>324410</xdr:colOff>
      <xdr:row>54</xdr:row>
      <xdr:rowOff>174252</xdr:rowOff>
    </xdr:to>
    <xdr:sp macro="" textlink="">
      <xdr:nvSpPr>
        <xdr:cNvPr id="8" name="テキスト ボックス 7">
          <a:extLst>
            <a:ext uri="{FF2B5EF4-FFF2-40B4-BE49-F238E27FC236}">
              <a16:creationId xmlns:a16="http://schemas.microsoft.com/office/drawing/2014/main" id="{D22168C3-B7AD-4128-9450-789CD099F3FB}"/>
            </a:ext>
          </a:extLst>
        </xdr:cNvPr>
        <xdr:cNvSpPr txBox="1"/>
      </xdr:nvSpPr>
      <xdr:spPr>
        <a:xfrm>
          <a:off x="7743264" y="9368118"/>
          <a:ext cx="311467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毎年改定されるので確認する。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68</xdr:col>
      <xdr:colOff>76200</xdr:colOff>
      <xdr:row>71</xdr:row>
      <xdr:rowOff>38100</xdr:rowOff>
    </xdr:from>
    <xdr:to>
      <xdr:col>69</xdr:col>
      <xdr:colOff>123825</xdr:colOff>
      <xdr:row>71</xdr:row>
      <xdr:rowOff>180975</xdr:rowOff>
    </xdr:to>
    <xdr:sp macro="" textlink="">
      <xdr:nvSpPr>
        <xdr:cNvPr id="175107" name="Line 1">
          <a:extLst>
            <a:ext uri="{FF2B5EF4-FFF2-40B4-BE49-F238E27FC236}">
              <a16:creationId xmlns:a16="http://schemas.microsoft.com/office/drawing/2014/main" id="{00000000-0008-0000-0300-000003AC0200}"/>
            </a:ext>
          </a:extLst>
        </xdr:cNvPr>
        <xdr:cNvSpPr>
          <a:spLocks noChangeShapeType="1"/>
        </xdr:cNvSpPr>
      </xdr:nvSpPr>
      <xdr:spPr bwMode="auto">
        <a:xfrm flipV="1">
          <a:off x="18649950" y="28689300"/>
          <a:ext cx="361950" cy="142875"/>
        </a:xfrm>
        <a:prstGeom prst="line">
          <a:avLst/>
        </a:prstGeom>
        <a:noFill/>
        <a:ln w="9525">
          <a:solidFill>
            <a:srgbClr val="FF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821531</xdr:colOff>
      <xdr:row>1</xdr:row>
      <xdr:rowOff>83343</xdr:rowOff>
    </xdr:from>
    <xdr:to>
      <xdr:col>15</xdr:col>
      <xdr:colOff>1445419</xdr:colOff>
      <xdr:row>4</xdr:row>
      <xdr:rowOff>614363</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3620750" y="83343"/>
          <a:ext cx="6791325" cy="14001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事業主負担額の計算方法</a:t>
          </a:r>
          <a:endParaRPr kumimoji="1" lang="en-US" altLang="ja-JP" sz="1100">
            <a:solidFill>
              <a:sysClr val="windowText" lastClr="000000"/>
            </a:solidFill>
          </a:endParaRPr>
        </a:p>
        <a:p>
          <a:pPr algn="l"/>
          <a:r>
            <a:rPr kumimoji="1" lang="ja-JP" altLang="en-US" sz="1100">
              <a:solidFill>
                <a:sysClr val="windowText" lastClr="000000"/>
              </a:solidFill>
            </a:rPr>
            <a:t>　　各月の事業主負担の保険料が分かる場合：各月の保険料の合計を現場に従事した期間に応じて按分する。</a:t>
          </a:r>
          <a:endParaRPr kumimoji="1" lang="en-US" altLang="ja-JP" sz="1100">
            <a:solidFill>
              <a:sysClr val="windowText" lastClr="000000"/>
            </a:solidFill>
          </a:endParaRPr>
        </a:p>
        <a:p>
          <a:pPr algn="l"/>
          <a:r>
            <a:rPr kumimoji="1" lang="ja-JP" altLang="en-US" sz="1100">
              <a:solidFill>
                <a:sysClr val="windowText" lastClr="000000"/>
              </a:solidFill>
            </a:rPr>
            <a:t>　　　例：</a:t>
          </a:r>
          <a:r>
            <a:rPr kumimoji="1" lang="en-US" altLang="ja-JP" sz="1100">
              <a:solidFill>
                <a:sysClr val="windowText" lastClr="000000"/>
              </a:solidFill>
            </a:rPr>
            <a:t>1</a:t>
          </a:r>
          <a:r>
            <a:rPr kumimoji="1" lang="ja-JP" altLang="en-US" sz="1100">
              <a:solidFill>
                <a:sysClr val="windowText" lastClr="000000"/>
              </a:solidFill>
            </a:rPr>
            <a:t>月の負担額</a:t>
          </a:r>
          <a:r>
            <a:rPr kumimoji="1" lang="en-US" altLang="ja-JP" sz="1100">
              <a:solidFill>
                <a:sysClr val="windowText" lastClr="000000"/>
              </a:solidFill>
            </a:rPr>
            <a:t>1</a:t>
          </a:r>
          <a:r>
            <a:rPr kumimoji="1" lang="ja-JP" altLang="en-US" sz="1100">
              <a:solidFill>
                <a:sysClr val="windowText" lastClr="000000"/>
              </a:solidFill>
            </a:rPr>
            <a:t>万円、</a:t>
          </a:r>
          <a:r>
            <a:rPr kumimoji="1" lang="en-US" altLang="ja-JP" sz="1100">
              <a:solidFill>
                <a:sysClr val="windowText" lastClr="000000"/>
              </a:solidFill>
            </a:rPr>
            <a:t>2</a:t>
          </a:r>
          <a:r>
            <a:rPr kumimoji="1" lang="ja-JP" altLang="en-US" sz="1100">
              <a:solidFill>
                <a:sysClr val="windowText" lastClr="000000"/>
              </a:solidFill>
            </a:rPr>
            <a:t>月の負担額</a:t>
          </a:r>
          <a:r>
            <a:rPr kumimoji="1" lang="en-US" altLang="ja-JP" sz="1100">
              <a:solidFill>
                <a:sysClr val="windowText" lastClr="000000"/>
              </a:solidFill>
            </a:rPr>
            <a:t>2</a:t>
          </a:r>
          <a:r>
            <a:rPr kumimoji="1" lang="ja-JP" altLang="en-US" sz="1100">
              <a:solidFill>
                <a:sysClr val="windowText" lastClr="000000"/>
              </a:solidFill>
            </a:rPr>
            <a:t>万円、期間</a:t>
          </a:r>
          <a:r>
            <a:rPr kumimoji="1" lang="en-US" altLang="ja-JP" sz="1100">
              <a:solidFill>
                <a:sysClr val="windowText" lastClr="000000"/>
              </a:solidFill>
            </a:rPr>
            <a:t>1</a:t>
          </a:r>
          <a:r>
            <a:rPr kumimoji="1" lang="ja-JP" altLang="en-US" sz="1100">
              <a:solidFill>
                <a:sysClr val="windowText" lastClr="000000"/>
              </a:solidFill>
            </a:rPr>
            <a:t>月は全て、</a:t>
          </a:r>
          <a:r>
            <a:rPr kumimoji="1" lang="en-US" altLang="ja-JP" sz="1100">
              <a:solidFill>
                <a:sysClr val="windowText" lastClr="000000"/>
              </a:solidFill>
            </a:rPr>
            <a:t>2</a:t>
          </a:r>
          <a:r>
            <a:rPr kumimoji="1" lang="ja-JP" altLang="en-US" sz="1100">
              <a:solidFill>
                <a:sysClr val="windowText" lastClr="000000"/>
              </a:solidFill>
            </a:rPr>
            <a:t>月は半分：事業主負担額は</a:t>
          </a:r>
          <a:r>
            <a:rPr kumimoji="1" lang="en-US" altLang="ja-JP" sz="1100">
              <a:solidFill>
                <a:sysClr val="windowText" lastClr="000000"/>
              </a:solidFill>
            </a:rPr>
            <a:t>2</a:t>
          </a:r>
          <a:r>
            <a:rPr kumimoji="1" lang="ja-JP" altLang="en-US" sz="1100">
              <a:solidFill>
                <a:sysClr val="windowText" lastClr="000000"/>
              </a:solidFill>
            </a:rPr>
            <a:t>万円</a:t>
          </a:r>
          <a:endParaRPr kumimoji="1" lang="en-US" altLang="ja-JP" sz="1100">
            <a:solidFill>
              <a:sysClr val="windowText" lastClr="000000"/>
            </a:solidFill>
          </a:endParaRPr>
        </a:p>
        <a:p>
          <a:pPr algn="l"/>
          <a:r>
            <a:rPr kumimoji="1" lang="ja-JP" altLang="en-US" sz="1100">
              <a:solidFill>
                <a:sysClr val="windowText" lastClr="000000"/>
              </a:solidFill>
            </a:rPr>
            <a:t>　　各月の事業主負担の保険料がわからない場合：支払賃金合計に保険料率を掛け、新たに算出する。</a:t>
          </a:r>
          <a:endParaRPr kumimoji="1" lang="en-US" altLang="ja-JP" sz="1100">
            <a:solidFill>
              <a:sysClr val="windowText" lastClr="000000"/>
            </a:solidFill>
          </a:endParaRPr>
        </a:p>
        <a:p>
          <a:pPr algn="l"/>
          <a:r>
            <a:rPr kumimoji="1" lang="ja-JP" altLang="en-US" sz="1100">
              <a:solidFill>
                <a:sysClr val="windowText" lastClr="000000"/>
              </a:solidFill>
            </a:rPr>
            <a:t>　　　例：支払賃金合計</a:t>
          </a:r>
          <a:r>
            <a:rPr kumimoji="1" lang="en-US" altLang="ja-JP" sz="1100">
              <a:solidFill>
                <a:sysClr val="windowText" lastClr="000000"/>
              </a:solidFill>
            </a:rPr>
            <a:t>50</a:t>
          </a:r>
          <a:r>
            <a:rPr kumimoji="1" lang="ja-JP" altLang="en-US" sz="1100">
              <a:solidFill>
                <a:sysClr val="windowText" lastClr="000000"/>
              </a:solidFill>
            </a:rPr>
            <a:t>万円、</a:t>
          </a:r>
          <a:r>
            <a:rPr kumimoji="1" lang="en-US" altLang="ja-JP" sz="1100">
              <a:solidFill>
                <a:sysClr val="windowText" lastClr="000000"/>
              </a:solidFill>
            </a:rPr>
            <a:t>29</a:t>
          </a:r>
          <a:r>
            <a:rPr kumimoji="1" lang="ja-JP" altLang="en-US" sz="1100">
              <a:solidFill>
                <a:sysClr val="windowText" lastClr="000000"/>
              </a:solidFill>
            </a:rPr>
            <a:t>年度の建設の雇用保険料率が</a:t>
          </a:r>
          <a:r>
            <a:rPr kumimoji="1" lang="en-US" altLang="ja-JP" sz="1100">
              <a:solidFill>
                <a:sysClr val="windowText" lastClr="000000"/>
              </a:solidFill>
            </a:rPr>
            <a:t>0.008</a:t>
          </a:r>
          <a:r>
            <a:rPr kumimoji="1" lang="ja-JP" altLang="en-US" sz="1100">
              <a:solidFill>
                <a:sysClr val="windowText" lastClr="000000"/>
              </a:solidFill>
            </a:rPr>
            <a:t>の場合：</a:t>
          </a:r>
          <a:r>
            <a:rPr kumimoji="1" lang="en-US" altLang="ja-JP" sz="1100">
              <a:solidFill>
                <a:sysClr val="windowText" lastClr="000000"/>
              </a:solidFill>
            </a:rPr>
            <a:t>50</a:t>
          </a:r>
          <a:r>
            <a:rPr kumimoji="1" lang="ja-JP" altLang="en-US" sz="1100">
              <a:solidFill>
                <a:sysClr val="windowText" lastClr="000000"/>
              </a:solidFill>
            </a:rPr>
            <a:t>万</a:t>
          </a:r>
          <a:r>
            <a:rPr kumimoji="1" lang="en-US" altLang="ja-JP" sz="1100">
              <a:solidFill>
                <a:sysClr val="windowText" lastClr="000000"/>
              </a:solidFill>
            </a:rPr>
            <a:t>×0.008</a:t>
          </a:r>
          <a:r>
            <a:rPr kumimoji="1" lang="ja-JP" altLang="en-US" sz="1100">
              <a:solidFill>
                <a:sysClr val="windowText" lastClr="000000"/>
              </a:solidFill>
            </a:rPr>
            <a:t>＝</a:t>
          </a:r>
          <a:r>
            <a:rPr kumimoji="1" lang="en-US" altLang="ja-JP" sz="1100">
              <a:solidFill>
                <a:sysClr val="windowText" lastClr="000000"/>
              </a:solidFill>
            </a:rPr>
            <a:t>4000</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xdr:col>
      <xdr:colOff>166686</xdr:colOff>
      <xdr:row>4</xdr:row>
      <xdr:rowOff>35719</xdr:rowOff>
    </xdr:from>
    <xdr:to>
      <xdr:col>9</xdr:col>
      <xdr:colOff>1547811</xdr:colOff>
      <xdr:row>4</xdr:row>
      <xdr:rowOff>357189</xdr:rowOff>
    </xdr:to>
    <xdr:sp macro="" textlink="">
      <xdr:nvSpPr>
        <xdr:cNvPr id="4" name="正方形/長方形 3" hidden="1">
          <a:extLst>
            <a:ext uri="{FF2B5EF4-FFF2-40B4-BE49-F238E27FC236}">
              <a16:creationId xmlns:a16="http://schemas.microsoft.com/office/drawing/2014/main" id="{52C358F2-175B-4C1F-92C5-7452D7FEAD07}"/>
            </a:ext>
          </a:extLst>
        </xdr:cNvPr>
        <xdr:cNvSpPr/>
      </xdr:nvSpPr>
      <xdr:spPr bwMode="auto">
        <a:xfrm>
          <a:off x="333374" y="904875"/>
          <a:ext cx="10929937" cy="321470"/>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8</xdr:row>
      <xdr:rowOff>0</xdr:rowOff>
    </xdr:from>
    <xdr:to>
      <xdr:col>3</xdr:col>
      <xdr:colOff>595313</xdr:colOff>
      <xdr:row>10</xdr:row>
      <xdr:rowOff>333374</xdr:rowOff>
    </xdr:to>
    <xdr:sp macro="" textlink="">
      <xdr:nvSpPr>
        <xdr:cNvPr id="6" name="正方形/長方形 5" hidden="1">
          <a:extLst>
            <a:ext uri="{FF2B5EF4-FFF2-40B4-BE49-F238E27FC236}">
              <a16:creationId xmlns:a16="http://schemas.microsoft.com/office/drawing/2014/main" id="{ED3D40B6-623F-4AF2-907E-BD1F8F758FF6}"/>
            </a:ext>
          </a:extLst>
        </xdr:cNvPr>
        <xdr:cNvSpPr/>
      </xdr:nvSpPr>
      <xdr:spPr bwMode="auto">
        <a:xfrm>
          <a:off x="2571750" y="2524125"/>
          <a:ext cx="642938" cy="1023937"/>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14</xdr:row>
      <xdr:rowOff>23812</xdr:rowOff>
    </xdr:from>
    <xdr:to>
      <xdr:col>3</xdr:col>
      <xdr:colOff>595313</xdr:colOff>
      <xdr:row>20</xdr:row>
      <xdr:rowOff>0</xdr:rowOff>
    </xdr:to>
    <xdr:sp macro="" textlink="">
      <xdr:nvSpPr>
        <xdr:cNvPr id="7" name="正方形/長方形 6" hidden="1">
          <a:extLst>
            <a:ext uri="{FF2B5EF4-FFF2-40B4-BE49-F238E27FC236}">
              <a16:creationId xmlns:a16="http://schemas.microsoft.com/office/drawing/2014/main" id="{0CCCB525-66A3-458B-96E3-CBDBDFC84DCE}"/>
            </a:ext>
          </a:extLst>
        </xdr:cNvPr>
        <xdr:cNvSpPr/>
      </xdr:nvSpPr>
      <xdr:spPr bwMode="auto">
        <a:xfrm>
          <a:off x="2571750" y="5191125"/>
          <a:ext cx="642938" cy="2047875"/>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28</xdr:row>
      <xdr:rowOff>11907</xdr:rowOff>
    </xdr:from>
    <xdr:to>
      <xdr:col>3</xdr:col>
      <xdr:colOff>595313</xdr:colOff>
      <xdr:row>32</xdr:row>
      <xdr:rowOff>23812</xdr:rowOff>
    </xdr:to>
    <xdr:sp macro="" textlink="">
      <xdr:nvSpPr>
        <xdr:cNvPr id="8" name="正方形/長方形 7" hidden="1">
          <a:extLst>
            <a:ext uri="{FF2B5EF4-FFF2-40B4-BE49-F238E27FC236}">
              <a16:creationId xmlns:a16="http://schemas.microsoft.com/office/drawing/2014/main" id="{7B34999F-FB9D-4934-BFAB-A2593C12447D}"/>
            </a:ext>
          </a:extLst>
        </xdr:cNvPr>
        <xdr:cNvSpPr/>
      </xdr:nvSpPr>
      <xdr:spPr bwMode="auto">
        <a:xfrm>
          <a:off x="2571750" y="10084595"/>
          <a:ext cx="642938" cy="1393030"/>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37</xdr:row>
      <xdr:rowOff>23813</xdr:rowOff>
    </xdr:from>
    <xdr:to>
      <xdr:col>3</xdr:col>
      <xdr:colOff>595313</xdr:colOff>
      <xdr:row>41</xdr:row>
      <xdr:rowOff>11906</xdr:rowOff>
    </xdr:to>
    <xdr:sp macro="" textlink="">
      <xdr:nvSpPr>
        <xdr:cNvPr id="9" name="正方形/長方形 8" hidden="1">
          <a:extLst>
            <a:ext uri="{FF2B5EF4-FFF2-40B4-BE49-F238E27FC236}">
              <a16:creationId xmlns:a16="http://schemas.microsoft.com/office/drawing/2014/main" id="{1BA403B4-6673-4E55-9403-C106B80D17F1}"/>
            </a:ext>
          </a:extLst>
        </xdr:cNvPr>
        <xdr:cNvSpPr/>
      </xdr:nvSpPr>
      <xdr:spPr bwMode="auto">
        <a:xfrm>
          <a:off x="2571750" y="14156532"/>
          <a:ext cx="642938" cy="136921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47</xdr:row>
      <xdr:rowOff>23813</xdr:rowOff>
    </xdr:from>
    <xdr:to>
      <xdr:col>3</xdr:col>
      <xdr:colOff>595313</xdr:colOff>
      <xdr:row>51</xdr:row>
      <xdr:rowOff>11906</xdr:rowOff>
    </xdr:to>
    <xdr:sp macro="" textlink="">
      <xdr:nvSpPr>
        <xdr:cNvPr id="10" name="正方形/長方形 9" hidden="1">
          <a:extLst>
            <a:ext uri="{FF2B5EF4-FFF2-40B4-BE49-F238E27FC236}">
              <a16:creationId xmlns:a16="http://schemas.microsoft.com/office/drawing/2014/main" id="{CFD2EF1E-0E9C-4C89-A2B9-DFFAE0E6474E}"/>
            </a:ext>
          </a:extLst>
        </xdr:cNvPr>
        <xdr:cNvSpPr/>
      </xdr:nvSpPr>
      <xdr:spPr bwMode="auto">
        <a:xfrm>
          <a:off x="2571750" y="18847594"/>
          <a:ext cx="642938" cy="136921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2238375</xdr:colOff>
      <xdr:row>60</xdr:row>
      <xdr:rowOff>23812</xdr:rowOff>
    </xdr:from>
    <xdr:to>
      <xdr:col>3</xdr:col>
      <xdr:colOff>595313</xdr:colOff>
      <xdr:row>64</xdr:row>
      <xdr:rowOff>11905</xdr:rowOff>
    </xdr:to>
    <xdr:sp macro="" textlink="">
      <xdr:nvSpPr>
        <xdr:cNvPr id="11" name="正方形/長方形 10" hidden="1">
          <a:extLst>
            <a:ext uri="{FF2B5EF4-FFF2-40B4-BE49-F238E27FC236}">
              <a16:creationId xmlns:a16="http://schemas.microsoft.com/office/drawing/2014/main" id="{09C221A8-8F26-440C-B6E7-5E3F134894AD}"/>
            </a:ext>
          </a:extLst>
        </xdr:cNvPr>
        <xdr:cNvSpPr/>
      </xdr:nvSpPr>
      <xdr:spPr bwMode="auto">
        <a:xfrm>
          <a:off x="2571750" y="24574500"/>
          <a:ext cx="642938" cy="1369218"/>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11906</xdr:colOff>
      <xdr:row>8</xdr:row>
      <xdr:rowOff>333374</xdr:rowOff>
    </xdr:from>
    <xdr:to>
      <xdr:col>5</xdr:col>
      <xdr:colOff>2762250</xdr:colOff>
      <xdr:row>11</xdr:row>
      <xdr:rowOff>11905</xdr:rowOff>
    </xdr:to>
    <xdr:sp macro="" textlink="">
      <xdr:nvSpPr>
        <xdr:cNvPr id="12" name="正方形/長方形 11" hidden="1">
          <a:extLst>
            <a:ext uri="{FF2B5EF4-FFF2-40B4-BE49-F238E27FC236}">
              <a16:creationId xmlns:a16="http://schemas.microsoft.com/office/drawing/2014/main" id="{86186E48-D53D-47DA-9BC3-64C7B1AF3FD0}"/>
            </a:ext>
          </a:extLst>
        </xdr:cNvPr>
        <xdr:cNvSpPr/>
      </xdr:nvSpPr>
      <xdr:spPr bwMode="auto">
        <a:xfrm>
          <a:off x="3559969" y="2857499"/>
          <a:ext cx="2750344" cy="714375"/>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11906</xdr:colOff>
      <xdr:row>12</xdr:row>
      <xdr:rowOff>523874</xdr:rowOff>
    </xdr:from>
    <xdr:to>
      <xdr:col>5</xdr:col>
      <xdr:colOff>2762250</xdr:colOff>
      <xdr:row>13</xdr:row>
      <xdr:rowOff>702468</xdr:rowOff>
    </xdr:to>
    <xdr:sp macro="" textlink="">
      <xdr:nvSpPr>
        <xdr:cNvPr id="13" name="正方形/長方形 12" hidden="1">
          <a:extLst>
            <a:ext uri="{FF2B5EF4-FFF2-40B4-BE49-F238E27FC236}">
              <a16:creationId xmlns:a16="http://schemas.microsoft.com/office/drawing/2014/main" id="{99B00CF1-2A7B-4DCB-B836-14DA9C9AFAB6}"/>
            </a:ext>
          </a:extLst>
        </xdr:cNvPr>
        <xdr:cNvSpPr/>
      </xdr:nvSpPr>
      <xdr:spPr bwMode="auto">
        <a:xfrm>
          <a:off x="3559969" y="4429124"/>
          <a:ext cx="2750344" cy="714375"/>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2226468</xdr:colOff>
      <xdr:row>32</xdr:row>
      <xdr:rowOff>35716</xdr:rowOff>
    </xdr:from>
    <xdr:to>
      <xdr:col>3</xdr:col>
      <xdr:colOff>607218</xdr:colOff>
      <xdr:row>33</xdr:row>
      <xdr:rowOff>11904</xdr:rowOff>
    </xdr:to>
    <xdr:sp macro="" textlink="">
      <xdr:nvSpPr>
        <xdr:cNvPr id="14" name="正方形/長方形 13" hidden="1">
          <a:extLst>
            <a:ext uri="{FF2B5EF4-FFF2-40B4-BE49-F238E27FC236}">
              <a16:creationId xmlns:a16="http://schemas.microsoft.com/office/drawing/2014/main" id="{02468064-3C7C-49BB-B076-878507DE7547}"/>
            </a:ext>
          </a:extLst>
        </xdr:cNvPr>
        <xdr:cNvSpPr/>
      </xdr:nvSpPr>
      <xdr:spPr bwMode="auto">
        <a:xfrm>
          <a:off x="2559843" y="11489529"/>
          <a:ext cx="666750" cy="321469"/>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9525</xdr:colOff>
      <xdr:row>13</xdr:row>
      <xdr:rowOff>57150</xdr:rowOff>
    </xdr:from>
    <xdr:to>
      <xdr:col>36</xdr:col>
      <xdr:colOff>266700</xdr:colOff>
      <xdr:row>14</xdr:row>
      <xdr:rowOff>114300</xdr:rowOff>
    </xdr:to>
    <xdr:sp macro="" textlink="">
      <xdr:nvSpPr>
        <xdr:cNvPr id="176134" name="Line 3">
          <a:extLst>
            <a:ext uri="{FF2B5EF4-FFF2-40B4-BE49-F238E27FC236}">
              <a16:creationId xmlns:a16="http://schemas.microsoft.com/office/drawing/2014/main" id="{00000000-0008-0000-0400-000006B00200}"/>
            </a:ext>
          </a:extLst>
        </xdr:cNvPr>
        <xdr:cNvSpPr>
          <a:spLocks noChangeShapeType="1"/>
        </xdr:cNvSpPr>
      </xdr:nvSpPr>
      <xdr:spPr bwMode="auto">
        <a:xfrm flipV="1">
          <a:off x="8239125" y="4381500"/>
          <a:ext cx="257175" cy="1524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98</xdr:col>
      <xdr:colOff>28575</xdr:colOff>
      <xdr:row>26</xdr:row>
      <xdr:rowOff>28575</xdr:rowOff>
    </xdr:from>
    <xdr:to>
      <xdr:col>98</xdr:col>
      <xdr:colOff>257175</xdr:colOff>
      <xdr:row>28</xdr:row>
      <xdr:rowOff>85725</xdr:rowOff>
    </xdr:to>
    <xdr:sp macro="" textlink="">
      <xdr:nvSpPr>
        <xdr:cNvPr id="177159" name="Line 4">
          <a:extLst>
            <a:ext uri="{FF2B5EF4-FFF2-40B4-BE49-F238E27FC236}">
              <a16:creationId xmlns:a16="http://schemas.microsoft.com/office/drawing/2014/main" id="{00000000-0008-0000-0500-000007B40200}"/>
            </a:ext>
          </a:extLst>
        </xdr:cNvPr>
        <xdr:cNvSpPr>
          <a:spLocks noChangeShapeType="1"/>
        </xdr:cNvSpPr>
      </xdr:nvSpPr>
      <xdr:spPr bwMode="auto">
        <a:xfrm flipV="1">
          <a:off x="10991850" y="10287000"/>
          <a:ext cx="228600" cy="3619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27214</xdr:colOff>
      <xdr:row>16</xdr:row>
      <xdr:rowOff>27213</xdr:rowOff>
    </xdr:from>
    <xdr:to>
      <xdr:col>20</xdr:col>
      <xdr:colOff>1609044</xdr:colOff>
      <xdr:row>119</xdr:row>
      <xdr:rowOff>380998</xdr:rowOff>
    </xdr:to>
    <xdr:sp macro="" textlink="">
      <xdr:nvSpPr>
        <xdr:cNvPr id="2" name="正方形/長方形 1" hidden="1">
          <a:extLst>
            <a:ext uri="{FF2B5EF4-FFF2-40B4-BE49-F238E27FC236}">
              <a16:creationId xmlns:a16="http://schemas.microsoft.com/office/drawing/2014/main" id="{68B8DA02-3F62-4D3E-B775-7BFEA5E6883C}"/>
            </a:ext>
          </a:extLst>
        </xdr:cNvPr>
        <xdr:cNvSpPr/>
      </xdr:nvSpPr>
      <xdr:spPr bwMode="auto">
        <a:xfrm>
          <a:off x="9814152" y="2598963"/>
          <a:ext cx="9439955" cy="39572973"/>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xdr:row>
      <xdr:rowOff>0</xdr:rowOff>
    </xdr:from>
    <xdr:to>
      <xdr:col>7</xdr:col>
      <xdr:colOff>0</xdr:colOff>
      <xdr:row>20</xdr:row>
      <xdr:rowOff>0</xdr:rowOff>
    </xdr:to>
    <xdr:sp macro="" textlink="">
      <xdr:nvSpPr>
        <xdr:cNvPr id="178252" name="Line 1">
          <a:extLst>
            <a:ext uri="{FF2B5EF4-FFF2-40B4-BE49-F238E27FC236}">
              <a16:creationId xmlns:a16="http://schemas.microsoft.com/office/drawing/2014/main" id="{00000000-0008-0000-0900-00004CB80200}"/>
            </a:ext>
          </a:extLst>
        </xdr:cNvPr>
        <xdr:cNvSpPr>
          <a:spLocks noChangeShapeType="1"/>
        </xdr:cNvSpPr>
      </xdr:nvSpPr>
      <xdr:spPr bwMode="auto">
        <a:xfrm>
          <a:off x="0" y="4295775"/>
          <a:ext cx="3095625" cy="5905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0</xdr:rowOff>
    </xdr:from>
    <xdr:to>
      <xdr:col>7</xdr:col>
      <xdr:colOff>0</xdr:colOff>
      <xdr:row>18</xdr:row>
      <xdr:rowOff>0</xdr:rowOff>
    </xdr:to>
    <xdr:sp macro="" textlink="">
      <xdr:nvSpPr>
        <xdr:cNvPr id="178253" name="Line 2">
          <a:extLst>
            <a:ext uri="{FF2B5EF4-FFF2-40B4-BE49-F238E27FC236}">
              <a16:creationId xmlns:a16="http://schemas.microsoft.com/office/drawing/2014/main" id="{00000000-0008-0000-0900-00004DB80200}"/>
            </a:ext>
          </a:extLst>
        </xdr:cNvPr>
        <xdr:cNvSpPr>
          <a:spLocks noChangeShapeType="1"/>
        </xdr:cNvSpPr>
      </xdr:nvSpPr>
      <xdr:spPr bwMode="auto">
        <a:xfrm>
          <a:off x="0" y="4295775"/>
          <a:ext cx="3095625" cy="228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135</xdr:col>
      <xdr:colOff>85725</xdr:colOff>
      <xdr:row>142</xdr:row>
      <xdr:rowOff>28575</xdr:rowOff>
    </xdr:from>
    <xdr:to>
      <xdr:col>136</xdr:col>
      <xdr:colOff>28575</xdr:colOff>
      <xdr:row>147</xdr:row>
      <xdr:rowOff>238125</xdr:rowOff>
    </xdr:to>
    <xdr:sp macro="" textlink="">
      <xdr:nvSpPr>
        <xdr:cNvPr id="178254" name="AutoShape 3">
          <a:extLst>
            <a:ext uri="{FF2B5EF4-FFF2-40B4-BE49-F238E27FC236}">
              <a16:creationId xmlns:a16="http://schemas.microsoft.com/office/drawing/2014/main" id="{00000000-0008-0000-0900-00004EB80200}"/>
            </a:ext>
          </a:extLst>
        </xdr:cNvPr>
        <xdr:cNvSpPr>
          <a:spLocks/>
        </xdr:cNvSpPr>
      </xdr:nvSpPr>
      <xdr:spPr bwMode="auto">
        <a:xfrm>
          <a:off x="11363325" y="28775025"/>
          <a:ext cx="66675" cy="1676400"/>
        </a:xfrm>
        <a:prstGeom prst="rightBrace">
          <a:avLst>
            <a:gd name="adj1" fmla="val 209524"/>
            <a:gd name="adj2" fmla="val 5356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762000</xdr:colOff>
      <xdr:row>9</xdr:row>
      <xdr:rowOff>0</xdr:rowOff>
    </xdr:from>
    <xdr:to>
      <xdr:col>6</xdr:col>
      <xdr:colOff>933450</xdr:colOff>
      <xdr:row>10</xdr:row>
      <xdr:rowOff>104775</xdr:rowOff>
    </xdr:to>
    <xdr:sp macro="" textlink="">
      <xdr:nvSpPr>
        <xdr:cNvPr id="178255" name="Text Box 4">
          <a:extLst>
            <a:ext uri="{FF2B5EF4-FFF2-40B4-BE49-F238E27FC236}">
              <a16:creationId xmlns:a16="http://schemas.microsoft.com/office/drawing/2014/main" id="{00000000-0008-0000-0900-00004FB80200}"/>
            </a:ext>
          </a:extLst>
        </xdr:cNvPr>
        <xdr:cNvSpPr txBox="1">
          <a:spLocks noChangeArrowheads="1"/>
        </xdr:cNvSpPr>
      </xdr:nvSpPr>
      <xdr:spPr bwMode="auto">
        <a:xfrm>
          <a:off x="2559844" y="2595563"/>
          <a:ext cx="171450" cy="319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13</xdr:col>
      <xdr:colOff>600075</xdr:colOff>
      <xdr:row>3</xdr:row>
      <xdr:rowOff>0</xdr:rowOff>
    </xdr:from>
    <xdr:to>
      <xdr:col>13</xdr:col>
      <xdr:colOff>600075</xdr:colOff>
      <xdr:row>4</xdr:row>
      <xdr:rowOff>0</xdr:rowOff>
    </xdr:to>
    <xdr:sp macro="" textlink="">
      <xdr:nvSpPr>
        <xdr:cNvPr id="178256" name="Line 5">
          <a:extLst>
            <a:ext uri="{FF2B5EF4-FFF2-40B4-BE49-F238E27FC236}">
              <a16:creationId xmlns:a16="http://schemas.microsoft.com/office/drawing/2014/main" id="{00000000-0008-0000-0900-000050B80200}"/>
            </a:ext>
          </a:extLst>
        </xdr:cNvPr>
        <xdr:cNvSpPr>
          <a:spLocks noChangeShapeType="1"/>
        </xdr:cNvSpPr>
      </xdr:nvSpPr>
      <xdr:spPr bwMode="auto">
        <a:xfrm>
          <a:off x="58674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129</xdr:col>
      <xdr:colOff>561975</xdr:colOff>
      <xdr:row>3</xdr:row>
      <xdr:rowOff>0</xdr:rowOff>
    </xdr:from>
    <xdr:to>
      <xdr:col>129</xdr:col>
      <xdr:colOff>561975</xdr:colOff>
      <xdr:row>4</xdr:row>
      <xdr:rowOff>0</xdr:rowOff>
    </xdr:to>
    <xdr:sp macro="" textlink="">
      <xdr:nvSpPr>
        <xdr:cNvPr id="178257" name="Line 6">
          <a:extLst>
            <a:ext uri="{FF2B5EF4-FFF2-40B4-BE49-F238E27FC236}">
              <a16:creationId xmlns:a16="http://schemas.microsoft.com/office/drawing/2014/main" id="{00000000-0008-0000-0900-000051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xdr:col>
      <xdr:colOff>561975</xdr:colOff>
      <xdr:row>3</xdr:row>
      <xdr:rowOff>0</xdr:rowOff>
    </xdr:from>
    <xdr:to>
      <xdr:col>17</xdr:col>
      <xdr:colOff>561975</xdr:colOff>
      <xdr:row>4</xdr:row>
      <xdr:rowOff>0</xdr:rowOff>
    </xdr:to>
    <xdr:sp macro="" textlink="">
      <xdr:nvSpPr>
        <xdr:cNvPr id="178258" name="Line 7">
          <a:extLst>
            <a:ext uri="{FF2B5EF4-FFF2-40B4-BE49-F238E27FC236}">
              <a16:creationId xmlns:a16="http://schemas.microsoft.com/office/drawing/2014/main" id="{00000000-0008-0000-0900-000052B80200}"/>
            </a:ext>
          </a:extLst>
        </xdr:cNvPr>
        <xdr:cNvSpPr>
          <a:spLocks noChangeShapeType="1"/>
        </xdr:cNvSpPr>
      </xdr:nvSpPr>
      <xdr:spPr bwMode="auto">
        <a:xfrm>
          <a:off x="7400925"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561975</xdr:colOff>
      <xdr:row>3</xdr:row>
      <xdr:rowOff>0</xdr:rowOff>
    </xdr:from>
    <xdr:to>
      <xdr:col>21</xdr:col>
      <xdr:colOff>561975</xdr:colOff>
      <xdr:row>4</xdr:row>
      <xdr:rowOff>0</xdr:rowOff>
    </xdr:to>
    <xdr:sp macro="" textlink="">
      <xdr:nvSpPr>
        <xdr:cNvPr id="178259" name="Line 8">
          <a:extLst>
            <a:ext uri="{FF2B5EF4-FFF2-40B4-BE49-F238E27FC236}">
              <a16:creationId xmlns:a16="http://schemas.microsoft.com/office/drawing/2014/main" id="{00000000-0008-0000-0900-000053B80200}"/>
            </a:ext>
          </a:extLst>
        </xdr:cNvPr>
        <xdr:cNvSpPr>
          <a:spLocks noChangeShapeType="1"/>
        </xdr:cNvSpPr>
      </xdr:nvSpPr>
      <xdr:spPr bwMode="auto">
        <a:xfrm>
          <a:off x="8963025"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25</xdr:col>
      <xdr:colOff>561975</xdr:colOff>
      <xdr:row>3</xdr:row>
      <xdr:rowOff>0</xdr:rowOff>
    </xdr:from>
    <xdr:to>
      <xdr:col>25</xdr:col>
      <xdr:colOff>561975</xdr:colOff>
      <xdr:row>4</xdr:row>
      <xdr:rowOff>0</xdr:rowOff>
    </xdr:to>
    <xdr:sp macro="" textlink="">
      <xdr:nvSpPr>
        <xdr:cNvPr id="178260" name="Line 9">
          <a:extLst>
            <a:ext uri="{FF2B5EF4-FFF2-40B4-BE49-F238E27FC236}">
              <a16:creationId xmlns:a16="http://schemas.microsoft.com/office/drawing/2014/main" id="{00000000-0008-0000-0900-000054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29</xdr:col>
      <xdr:colOff>561975</xdr:colOff>
      <xdr:row>3</xdr:row>
      <xdr:rowOff>0</xdr:rowOff>
    </xdr:from>
    <xdr:to>
      <xdr:col>29</xdr:col>
      <xdr:colOff>561975</xdr:colOff>
      <xdr:row>4</xdr:row>
      <xdr:rowOff>0</xdr:rowOff>
    </xdr:to>
    <xdr:sp macro="" textlink="">
      <xdr:nvSpPr>
        <xdr:cNvPr id="178261" name="Line 10">
          <a:extLst>
            <a:ext uri="{FF2B5EF4-FFF2-40B4-BE49-F238E27FC236}">
              <a16:creationId xmlns:a16="http://schemas.microsoft.com/office/drawing/2014/main" id="{00000000-0008-0000-0900-000055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125</xdr:col>
      <xdr:colOff>561975</xdr:colOff>
      <xdr:row>3</xdr:row>
      <xdr:rowOff>0</xdr:rowOff>
    </xdr:from>
    <xdr:to>
      <xdr:col>125</xdr:col>
      <xdr:colOff>561975</xdr:colOff>
      <xdr:row>4</xdr:row>
      <xdr:rowOff>0</xdr:rowOff>
    </xdr:to>
    <xdr:sp macro="" textlink="">
      <xdr:nvSpPr>
        <xdr:cNvPr id="178262" name="Line 11">
          <a:extLst>
            <a:ext uri="{FF2B5EF4-FFF2-40B4-BE49-F238E27FC236}">
              <a16:creationId xmlns:a16="http://schemas.microsoft.com/office/drawing/2014/main" id="{00000000-0008-0000-0900-000056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121</xdr:col>
      <xdr:colOff>561975</xdr:colOff>
      <xdr:row>3</xdr:row>
      <xdr:rowOff>0</xdr:rowOff>
    </xdr:from>
    <xdr:to>
      <xdr:col>121</xdr:col>
      <xdr:colOff>561975</xdr:colOff>
      <xdr:row>4</xdr:row>
      <xdr:rowOff>0</xdr:rowOff>
    </xdr:to>
    <xdr:sp macro="" textlink="">
      <xdr:nvSpPr>
        <xdr:cNvPr id="178263" name="Line 12">
          <a:extLst>
            <a:ext uri="{FF2B5EF4-FFF2-40B4-BE49-F238E27FC236}">
              <a16:creationId xmlns:a16="http://schemas.microsoft.com/office/drawing/2014/main" id="{00000000-0008-0000-0900-000057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117</xdr:col>
      <xdr:colOff>561975</xdr:colOff>
      <xdr:row>3</xdr:row>
      <xdr:rowOff>0</xdr:rowOff>
    </xdr:from>
    <xdr:to>
      <xdr:col>117</xdr:col>
      <xdr:colOff>561975</xdr:colOff>
      <xdr:row>4</xdr:row>
      <xdr:rowOff>0</xdr:rowOff>
    </xdr:to>
    <xdr:sp macro="" textlink="">
      <xdr:nvSpPr>
        <xdr:cNvPr id="178264" name="Line 13">
          <a:extLst>
            <a:ext uri="{FF2B5EF4-FFF2-40B4-BE49-F238E27FC236}">
              <a16:creationId xmlns:a16="http://schemas.microsoft.com/office/drawing/2014/main" id="{00000000-0008-0000-0900-000058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109</xdr:col>
      <xdr:colOff>561975</xdr:colOff>
      <xdr:row>3</xdr:row>
      <xdr:rowOff>0</xdr:rowOff>
    </xdr:from>
    <xdr:to>
      <xdr:col>109</xdr:col>
      <xdr:colOff>561975</xdr:colOff>
      <xdr:row>4</xdr:row>
      <xdr:rowOff>0</xdr:rowOff>
    </xdr:to>
    <xdr:sp macro="" textlink="">
      <xdr:nvSpPr>
        <xdr:cNvPr id="178265" name="Line 14">
          <a:extLst>
            <a:ext uri="{FF2B5EF4-FFF2-40B4-BE49-F238E27FC236}">
              <a16:creationId xmlns:a16="http://schemas.microsoft.com/office/drawing/2014/main" id="{00000000-0008-0000-0900-000059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113</xdr:col>
      <xdr:colOff>561975</xdr:colOff>
      <xdr:row>3</xdr:row>
      <xdr:rowOff>0</xdr:rowOff>
    </xdr:from>
    <xdr:to>
      <xdr:col>113</xdr:col>
      <xdr:colOff>561975</xdr:colOff>
      <xdr:row>4</xdr:row>
      <xdr:rowOff>0</xdr:rowOff>
    </xdr:to>
    <xdr:sp macro="" textlink="">
      <xdr:nvSpPr>
        <xdr:cNvPr id="178266" name="Line 15">
          <a:extLst>
            <a:ext uri="{FF2B5EF4-FFF2-40B4-BE49-F238E27FC236}">
              <a16:creationId xmlns:a16="http://schemas.microsoft.com/office/drawing/2014/main" id="{00000000-0008-0000-0900-00005A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105</xdr:col>
      <xdr:colOff>561975</xdr:colOff>
      <xdr:row>3</xdr:row>
      <xdr:rowOff>0</xdr:rowOff>
    </xdr:from>
    <xdr:to>
      <xdr:col>105</xdr:col>
      <xdr:colOff>561975</xdr:colOff>
      <xdr:row>4</xdr:row>
      <xdr:rowOff>0</xdr:rowOff>
    </xdr:to>
    <xdr:sp macro="" textlink="">
      <xdr:nvSpPr>
        <xdr:cNvPr id="178267" name="Line 16">
          <a:extLst>
            <a:ext uri="{FF2B5EF4-FFF2-40B4-BE49-F238E27FC236}">
              <a16:creationId xmlns:a16="http://schemas.microsoft.com/office/drawing/2014/main" id="{00000000-0008-0000-0900-00005B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101</xdr:col>
      <xdr:colOff>561975</xdr:colOff>
      <xdr:row>3</xdr:row>
      <xdr:rowOff>0</xdr:rowOff>
    </xdr:from>
    <xdr:to>
      <xdr:col>101</xdr:col>
      <xdr:colOff>561975</xdr:colOff>
      <xdr:row>4</xdr:row>
      <xdr:rowOff>0</xdr:rowOff>
    </xdr:to>
    <xdr:sp macro="" textlink="">
      <xdr:nvSpPr>
        <xdr:cNvPr id="178268" name="Line 17">
          <a:extLst>
            <a:ext uri="{FF2B5EF4-FFF2-40B4-BE49-F238E27FC236}">
              <a16:creationId xmlns:a16="http://schemas.microsoft.com/office/drawing/2014/main" id="{00000000-0008-0000-0900-00005C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97</xdr:col>
      <xdr:colOff>561975</xdr:colOff>
      <xdr:row>3</xdr:row>
      <xdr:rowOff>0</xdr:rowOff>
    </xdr:from>
    <xdr:to>
      <xdr:col>97</xdr:col>
      <xdr:colOff>561975</xdr:colOff>
      <xdr:row>4</xdr:row>
      <xdr:rowOff>0</xdr:rowOff>
    </xdr:to>
    <xdr:sp macro="" textlink="">
      <xdr:nvSpPr>
        <xdr:cNvPr id="178269" name="Line 18">
          <a:extLst>
            <a:ext uri="{FF2B5EF4-FFF2-40B4-BE49-F238E27FC236}">
              <a16:creationId xmlns:a16="http://schemas.microsoft.com/office/drawing/2014/main" id="{00000000-0008-0000-0900-00005D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93</xdr:col>
      <xdr:colOff>561975</xdr:colOff>
      <xdr:row>3</xdr:row>
      <xdr:rowOff>0</xdr:rowOff>
    </xdr:from>
    <xdr:to>
      <xdr:col>93</xdr:col>
      <xdr:colOff>561975</xdr:colOff>
      <xdr:row>4</xdr:row>
      <xdr:rowOff>0</xdr:rowOff>
    </xdr:to>
    <xdr:sp macro="" textlink="">
      <xdr:nvSpPr>
        <xdr:cNvPr id="178270" name="Line 19">
          <a:extLst>
            <a:ext uri="{FF2B5EF4-FFF2-40B4-BE49-F238E27FC236}">
              <a16:creationId xmlns:a16="http://schemas.microsoft.com/office/drawing/2014/main" id="{00000000-0008-0000-0900-00005E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89</xdr:col>
      <xdr:colOff>561975</xdr:colOff>
      <xdr:row>3</xdr:row>
      <xdr:rowOff>0</xdr:rowOff>
    </xdr:from>
    <xdr:to>
      <xdr:col>89</xdr:col>
      <xdr:colOff>561975</xdr:colOff>
      <xdr:row>4</xdr:row>
      <xdr:rowOff>0</xdr:rowOff>
    </xdr:to>
    <xdr:sp macro="" textlink="">
      <xdr:nvSpPr>
        <xdr:cNvPr id="178271" name="Line 20">
          <a:extLst>
            <a:ext uri="{FF2B5EF4-FFF2-40B4-BE49-F238E27FC236}">
              <a16:creationId xmlns:a16="http://schemas.microsoft.com/office/drawing/2014/main" id="{00000000-0008-0000-0900-00005F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85</xdr:col>
      <xdr:colOff>561975</xdr:colOff>
      <xdr:row>3</xdr:row>
      <xdr:rowOff>0</xdr:rowOff>
    </xdr:from>
    <xdr:to>
      <xdr:col>85</xdr:col>
      <xdr:colOff>561975</xdr:colOff>
      <xdr:row>4</xdr:row>
      <xdr:rowOff>0</xdr:rowOff>
    </xdr:to>
    <xdr:sp macro="" textlink="">
      <xdr:nvSpPr>
        <xdr:cNvPr id="178272" name="Line 21">
          <a:extLst>
            <a:ext uri="{FF2B5EF4-FFF2-40B4-BE49-F238E27FC236}">
              <a16:creationId xmlns:a16="http://schemas.microsoft.com/office/drawing/2014/main" id="{00000000-0008-0000-0900-000060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81</xdr:col>
      <xdr:colOff>561975</xdr:colOff>
      <xdr:row>3</xdr:row>
      <xdr:rowOff>0</xdr:rowOff>
    </xdr:from>
    <xdr:to>
      <xdr:col>81</xdr:col>
      <xdr:colOff>561975</xdr:colOff>
      <xdr:row>4</xdr:row>
      <xdr:rowOff>0</xdr:rowOff>
    </xdr:to>
    <xdr:sp macro="" textlink="">
      <xdr:nvSpPr>
        <xdr:cNvPr id="178273" name="Line 22">
          <a:extLst>
            <a:ext uri="{FF2B5EF4-FFF2-40B4-BE49-F238E27FC236}">
              <a16:creationId xmlns:a16="http://schemas.microsoft.com/office/drawing/2014/main" id="{00000000-0008-0000-0900-000061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77</xdr:col>
      <xdr:colOff>561975</xdr:colOff>
      <xdr:row>3</xdr:row>
      <xdr:rowOff>0</xdr:rowOff>
    </xdr:from>
    <xdr:to>
      <xdr:col>77</xdr:col>
      <xdr:colOff>561975</xdr:colOff>
      <xdr:row>4</xdr:row>
      <xdr:rowOff>0</xdr:rowOff>
    </xdr:to>
    <xdr:sp macro="" textlink="">
      <xdr:nvSpPr>
        <xdr:cNvPr id="178274" name="Line 23">
          <a:extLst>
            <a:ext uri="{FF2B5EF4-FFF2-40B4-BE49-F238E27FC236}">
              <a16:creationId xmlns:a16="http://schemas.microsoft.com/office/drawing/2014/main" id="{00000000-0008-0000-0900-000062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73</xdr:col>
      <xdr:colOff>561975</xdr:colOff>
      <xdr:row>3</xdr:row>
      <xdr:rowOff>0</xdr:rowOff>
    </xdr:from>
    <xdr:to>
      <xdr:col>73</xdr:col>
      <xdr:colOff>561975</xdr:colOff>
      <xdr:row>4</xdr:row>
      <xdr:rowOff>0</xdr:rowOff>
    </xdr:to>
    <xdr:sp macro="" textlink="">
      <xdr:nvSpPr>
        <xdr:cNvPr id="178275" name="Line 24">
          <a:extLst>
            <a:ext uri="{FF2B5EF4-FFF2-40B4-BE49-F238E27FC236}">
              <a16:creationId xmlns:a16="http://schemas.microsoft.com/office/drawing/2014/main" id="{00000000-0008-0000-0900-000063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69</xdr:col>
      <xdr:colOff>561975</xdr:colOff>
      <xdr:row>3</xdr:row>
      <xdr:rowOff>0</xdr:rowOff>
    </xdr:from>
    <xdr:to>
      <xdr:col>69</xdr:col>
      <xdr:colOff>561975</xdr:colOff>
      <xdr:row>4</xdr:row>
      <xdr:rowOff>0</xdr:rowOff>
    </xdr:to>
    <xdr:sp macro="" textlink="">
      <xdr:nvSpPr>
        <xdr:cNvPr id="178276" name="Line 25">
          <a:extLst>
            <a:ext uri="{FF2B5EF4-FFF2-40B4-BE49-F238E27FC236}">
              <a16:creationId xmlns:a16="http://schemas.microsoft.com/office/drawing/2014/main" id="{00000000-0008-0000-0900-000064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65</xdr:col>
      <xdr:colOff>561975</xdr:colOff>
      <xdr:row>3</xdr:row>
      <xdr:rowOff>0</xdr:rowOff>
    </xdr:from>
    <xdr:to>
      <xdr:col>65</xdr:col>
      <xdr:colOff>561975</xdr:colOff>
      <xdr:row>4</xdr:row>
      <xdr:rowOff>0</xdr:rowOff>
    </xdr:to>
    <xdr:sp macro="" textlink="">
      <xdr:nvSpPr>
        <xdr:cNvPr id="178277" name="Line 26">
          <a:extLst>
            <a:ext uri="{FF2B5EF4-FFF2-40B4-BE49-F238E27FC236}">
              <a16:creationId xmlns:a16="http://schemas.microsoft.com/office/drawing/2014/main" id="{00000000-0008-0000-0900-000065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61</xdr:col>
      <xdr:colOff>561975</xdr:colOff>
      <xdr:row>3</xdr:row>
      <xdr:rowOff>0</xdr:rowOff>
    </xdr:from>
    <xdr:to>
      <xdr:col>61</xdr:col>
      <xdr:colOff>561975</xdr:colOff>
      <xdr:row>4</xdr:row>
      <xdr:rowOff>0</xdr:rowOff>
    </xdr:to>
    <xdr:sp macro="" textlink="">
      <xdr:nvSpPr>
        <xdr:cNvPr id="178278" name="Line 27">
          <a:extLst>
            <a:ext uri="{FF2B5EF4-FFF2-40B4-BE49-F238E27FC236}">
              <a16:creationId xmlns:a16="http://schemas.microsoft.com/office/drawing/2014/main" id="{00000000-0008-0000-0900-000066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561975</xdr:colOff>
      <xdr:row>3</xdr:row>
      <xdr:rowOff>0</xdr:rowOff>
    </xdr:from>
    <xdr:to>
      <xdr:col>57</xdr:col>
      <xdr:colOff>561975</xdr:colOff>
      <xdr:row>4</xdr:row>
      <xdr:rowOff>0</xdr:rowOff>
    </xdr:to>
    <xdr:sp macro="" textlink="">
      <xdr:nvSpPr>
        <xdr:cNvPr id="178279" name="Line 28">
          <a:extLst>
            <a:ext uri="{FF2B5EF4-FFF2-40B4-BE49-F238E27FC236}">
              <a16:creationId xmlns:a16="http://schemas.microsoft.com/office/drawing/2014/main" id="{00000000-0008-0000-0900-000067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53</xdr:col>
      <xdr:colOff>561975</xdr:colOff>
      <xdr:row>3</xdr:row>
      <xdr:rowOff>0</xdr:rowOff>
    </xdr:from>
    <xdr:to>
      <xdr:col>53</xdr:col>
      <xdr:colOff>561975</xdr:colOff>
      <xdr:row>4</xdr:row>
      <xdr:rowOff>0</xdr:rowOff>
    </xdr:to>
    <xdr:sp macro="" textlink="">
      <xdr:nvSpPr>
        <xdr:cNvPr id="178280" name="Line 29">
          <a:extLst>
            <a:ext uri="{FF2B5EF4-FFF2-40B4-BE49-F238E27FC236}">
              <a16:creationId xmlns:a16="http://schemas.microsoft.com/office/drawing/2014/main" id="{00000000-0008-0000-0900-000068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49</xdr:col>
      <xdr:colOff>561975</xdr:colOff>
      <xdr:row>3</xdr:row>
      <xdr:rowOff>0</xdr:rowOff>
    </xdr:from>
    <xdr:to>
      <xdr:col>49</xdr:col>
      <xdr:colOff>561975</xdr:colOff>
      <xdr:row>4</xdr:row>
      <xdr:rowOff>0</xdr:rowOff>
    </xdr:to>
    <xdr:sp macro="" textlink="">
      <xdr:nvSpPr>
        <xdr:cNvPr id="178281" name="Line 30">
          <a:extLst>
            <a:ext uri="{FF2B5EF4-FFF2-40B4-BE49-F238E27FC236}">
              <a16:creationId xmlns:a16="http://schemas.microsoft.com/office/drawing/2014/main" id="{00000000-0008-0000-0900-000069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33</xdr:col>
      <xdr:colOff>561975</xdr:colOff>
      <xdr:row>3</xdr:row>
      <xdr:rowOff>0</xdr:rowOff>
    </xdr:from>
    <xdr:to>
      <xdr:col>33</xdr:col>
      <xdr:colOff>561975</xdr:colOff>
      <xdr:row>4</xdr:row>
      <xdr:rowOff>0</xdr:rowOff>
    </xdr:to>
    <xdr:sp macro="" textlink="">
      <xdr:nvSpPr>
        <xdr:cNvPr id="178282" name="Line 31">
          <a:extLst>
            <a:ext uri="{FF2B5EF4-FFF2-40B4-BE49-F238E27FC236}">
              <a16:creationId xmlns:a16="http://schemas.microsoft.com/office/drawing/2014/main" id="{00000000-0008-0000-0900-00006A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561975</xdr:colOff>
      <xdr:row>3</xdr:row>
      <xdr:rowOff>0</xdr:rowOff>
    </xdr:from>
    <xdr:to>
      <xdr:col>45</xdr:col>
      <xdr:colOff>561975</xdr:colOff>
      <xdr:row>4</xdr:row>
      <xdr:rowOff>0</xdr:rowOff>
    </xdr:to>
    <xdr:sp macro="" textlink="">
      <xdr:nvSpPr>
        <xdr:cNvPr id="178283" name="Line 32">
          <a:extLst>
            <a:ext uri="{FF2B5EF4-FFF2-40B4-BE49-F238E27FC236}">
              <a16:creationId xmlns:a16="http://schemas.microsoft.com/office/drawing/2014/main" id="{00000000-0008-0000-0900-00006B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41</xdr:col>
      <xdr:colOff>561975</xdr:colOff>
      <xdr:row>3</xdr:row>
      <xdr:rowOff>0</xdr:rowOff>
    </xdr:from>
    <xdr:to>
      <xdr:col>41</xdr:col>
      <xdr:colOff>561975</xdr:colOff>
      <xdr:row>4</xdr:row>
      <xdr:rowOff>0</xdr:rowOff>
    </xdr:to>
    <xdr:sp macro="" textlink="">
      <xdr:nvSpPr>
        <xdr:cNvPr id="178284" name="Line 33">
          <a:extLst>
            <a:ext uri="{FF2B5EF4-FFF2-40B4-BE49-F238E27FC236}">
              <a16:creationId xmlns:a16="http://schemas.microsoft.com/office/drawing/2014/main" id="{00000000-0008-0000-0900-00006C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37</xdr:col>
      <xdr:colOff>561975</xdr:colOff>
      <xdr:row>3</xdr:row>
      <xdr:rowOff>0</xdr:rowOff>
    </xdr:from>
    <xdr:to>
      <xdr:col>37</xdr:col>
      <xdr:colOff>561975</xdr:colOff>
      <xdr:row>4</xdr:row>
      <xdr:rowOff>0</xdr:rowOff>
    </xdr:to>
    <xdr:sp macro="" textlink="">
      <xdr:nvSpPr>
        <xdr:cNvPr id="178285" name="Line 34">
          <a:extLst>
            <a:ext uri="{FF2B5EF4-FFF2-40B4-BE49-F238E27FC236}">
              <a16:creationId xmlns:a16="http://schemas.microsoft.com/office/drawing/2014/main" id="{00000000-0008-0000-0900-00006DB80200}"/>
            </a:ext>
          </a:extLst>
        </xdr:cNvPr>
        <xdr:cNvSpPr>
          <a:spLocks noChangeShapeType="1"/>
        </xdr:cNvSpPr>
      </xdr:nvSpPr>
      <xdr:spPr bwMode="auto">
        <a:xfrm>
          <a:off x="9715500"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133</xdr:col>
      <xdr:colOff>561975</xdr:colOff>
      <xdr:row>3</xdr:row>
      <xdr:rowOff>0</xdr:rowOff>
    </xdr:from>
    <xdr:to>
      <xdr:col>133</xdr:col>
      <xdr:colOff>561975</xdr:colOff>
      <xdr:row>4</xdr:row>
      <xdr:rowOff>0</xdr:rowOff>
    </xdr:to>
    <xdr:sp macro="" textlink="">
      <xdr:nvSpPr>
        <xdr:cNvPr id="178286" name="Line 6">
          <a:extLst>
            <a:ext uri="{FF2B5EF4-FFF2-40B4-BE49-F238E27FC236}">
              <a16:creationId xmlns:a16="http://schemas.microsoft.com/office/drawing/2014/main" id="{00000000-0008-0000-0900-00006EB80200}"/>
            </a:ext>
          </a:extLst>
        </xdr:cNvPr>
        <xdr:cNvSpPr>
          <a:spLocks noChangeShapeType="1"/>
        </xdr:cNvSpPr>
      </xdr:nvSpPr>
      <xdr:spPr bwMode="auto">
        <a:xfrm>
          <a:off x="10525125" y="828675"/>
          <a:ext cx="0" cy="2190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133</xdr:col>
      <xdr:colOff>581025</xdr:colOff>
      <xdr:row>2</xdr:row>
      <xdr:rowOff>266700</xdr:rowOff>
    </xdr:from>
    <xdr:to>
      <xdr:col>135</xdr:col>
      <xdr:colOff>38100</xdr:colOff>
      <xdr:row>3</xdr:row>
      <xdr:rowOff>76200</xdr:rowOff>
    </xdr:to>
    <xdr:sp macro="" textlink="">
      <xdr:nvSpPr>
        <xdr:cNvPr id="178287" name="Rectangle 860">
          <a:extLst>
            <a:ext uri="{FF2B5EF4-FFF2-40B4-BE49-F238E27FC236}">
              <a16:creationId xmlns:a16="http://schemas.microsoft.com/office/drawing/2014/main" id="{00000000-0008-0000-0900-00006FB80200}"/>
            </a:ext>
          </a:extLst>
        </xdr:cNvPr>
        <xdr:cNvSpPr>
          <a:spLocks noChangeArrowheads="1"/>
        </xdr:cNvSpPr>
      </xdr:nvSpPr>
      <xdr:spPr bwMode="auto">
        <a:xfrm>
          <a:off x="10544175" y="762000"/>
          <a:ext cx="771525" cy="142875"/>
        </a:xfrm>
        <a:prstGeom prst="rect">
          <a:avLst/>
        </a:prstGeom>
        <a:solidFill>
          <a:srgbClr val="FFFFFF"/>
        </a:solidFill>
        <a:ln>
          <a:noFill/>
        </a:ln>
        <a:effectLst/>
        <a:extLs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11205</xdr:colOff>
      <xdr:row>59</xdr:row>
      <xdr:rowOff>8209</xdr:rowOff>
    </xdr:from>
    <xdr:to>
      <xdr:col>6</xdr:col>
      <xdr:colOff>2566146</xdr:colOff>
      <xdr:row>59</xdr:row>
      <xdr:rowOff>214592</xdr:rowOff>
    </xdr:to>
    <xdr:sp macro="" textlink="">
      <xdr:nvSpPr>
        <xdr:cNvPr id="38" name="正方形/長方形 37" hidden="1">
          <a:extLst>
            <a:ext uri="{FF2B5EF4-FFF2-40B4-BE49-F238E27FC236}">
              <a16:creationId xmlns:a16="http://schemas.microsoft.com/office/drawing/2014/main" id="{B316C280-FFF6-41B7-8323-CF0B30F662D1}"/>
            </a:ext>
          </a:extLst>
        </xdr:cNvPr>
        <xdr:cNvSpPr/>
      </xdr:nvSpPr>
      <xdr:spPr bwMode="auto">
        <a:xfrm>
          <a:off x="1367117" y="15124944"/>
          <a:ext cx="3003176" cy="206383"/>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11339</xdr:colOff>
      <xdr:row>57</xdr:row>
      <xdr:rowOff>11207</xdr:rowOff>
    </xdr:from>
    <xdr:to>
      <xdr:col>7</xdr:col>
      <xdr:colOff>9742</xdr:colOff>
      <xdr:row>57</xdr:row>
      <xdr:rowOff>280147</xdr:rowOff>
    </xdr:to>
    <xdr:sp macro="" textlink="">
      <xdr:nvSpPr>
        <xdr:cNvPr id="40" name="正方形/長方形 39" hidden="1">
          <a:extLst>
            <a:ext uri="{FF2B5EF4-FFF2-40B4-BE49-F238E27FC236}">
              <a16:creationId xmlns:a16="http://schemas.microsoft.com/office/drawing/2014/main" id="{EE0A72D6-90CD-4A6A-A496-9D0DA2972924}"/>
            </a:ext>
          </a:extLst>
        </xdr:cNvPr>
        <xdr:cNvSpPr/>
      </xdr:nvSpPr>
      <xdr:spPr bwMode="auto">
        <a:xfrm>
          <a:off x="1367251" y="14612472"/>
          <a:ext cx="3023991" cy="268940"/>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11206</xdr:colOff>
      <xdr:row>69</xdr:row>
      <xdr:rowOff>8209</xdr:rowOff>
    </xdr:from>
    <xdr:to>
      <xdr:col>6</xdr:col>
      <xdr:colOff>2543734</xdr:colOff>
      <xdr:row>72</xdr:row>
      <xdr:rowOff>246529</xdr:rowOff>
    </xdr:to>
    <xdr:sp macro="" textlink="">
      <xdr:nvSpPr>
        <xdr:cNvPr id="41" name="正方形/長方形 40" hidden="1">
          <a:extLst>
            <a:ext uri="{FF2B5EF4-FFF2-40B4-BE49-F238E27FC236}">
              <a16:creationId xmlns:a16="http://schemas.microsoft.com/office/drawing/2014/main" id="{ECD1D860-CD25-4A45-AC9D-B69AFCAE218D}"/>
            </a:ext>
          </a:extLst>
        </xdr:cNvPr>
        <xdr:cNvSpPr/>
      </xdr:nvSpPr>
      <xdr:spPr bwMode="auto">
        <a:xfrm>
          <a:off x="1165412" y="17847974"/>
          <a:ext cx="3182469" cy="1123584"/>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33618</xdr:colOff>
      <xdr:row>74</xdr:row>
      <xdr:rowOff>243533</xdr:rowOff>
    </xdr:from>
    <xdr:to>
      <xdr:col>6</xdr:col>
      <xdr:colOff>2566146</xdr:colOff>
      <xdr:row>76</xdr:row>
      <xdr:rowOff>0</xdr:rowOff>
    </xdr:to>
    <xdr:sp macro="" textlink="">
      <xdr:nvSpPr>
        <xdr:cNvPr id="42" name="正方形/長方形 41" hidden="1">
          <a:extLst>
            <a:ext uri="{FF2B5EF4-FFF2-40B4-BE49-F238E27FC236}">
              <a16:creationId xmlns:a16="http://schemas.microsoft.com/office/drawing/2014/main" id="{8C968E42-AC23-4244-A16A-C2B22591CFAD}"/>
            </a:ext>
          </a:extLst>
        </xdr:cNvPr>
        <xdr:cNvSpPr/>
      </xdr:nvSpPr>
      <xdr:spPr bwMode="auto">
        <a:xfrm>
          <a:off x="1187824" y="19495239"/>
          <a:ext cx="3182469" cy="271937"/>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9525</xdr:colOff>
      <xdr:row>95</xdr:row>
      <xdr:rowOff>347382</xdr:rowOff>
    </xdr:from>
    <xdr:to>
      <xdr:col>6</xdr:col>
      <xdr:colOff>2554941</xdr:colOff>
      <xdr:row>97</xdr:row>
      <xdr:rowOff>0</xdr:rowOff>
    </xdr:to>
    <xdr:sp macro="" textlink="">
      <xdr:nvSpPr>
        <xdr:cNvPr id="43" name="正方形/長方形 42" hidden="1">
          <a:extLst>
            <a:ext uri="{FF2B5EF4-FFF2-40B4-BE49-F238E27FC236}">
              <a16:creationId xmlns:a16="http://schemas.microsoft.com/office/drawing/2014/main" id="{C81DCF55-646D-4C89-BE2A-26931BD8DEFF}"/>
            </a:ext>
          </a:extLst>
        </xdr:cNvPr>
        <xdr:cNvSpPr/>
      </xdr:nvSpPr>
      <xdr:spPr bwMode="auto">
        <a:xfrm>
          <a:off x="1365437" y="24865853"/>
          <a:ext cx="2993651" cy="369794"/>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0</xdr:colOff>
      <xdr:row>94</xdr:row>
      <xdr:rowOff>22412</xdr:rowOff>
    </xdr:from>
    <xdr:to>
      <xdr:col>6</xdr:col>
      <xdr:colOff>2532529</xdr:colOff>
      <xdr:row>95</xdr:row>
      <xdr:rowOff>328332</xdr:rowOff>
    </xdr:to>
    <xdr:sp macro="" textlink="">
      <xdr:nvSpPr>
        <xdr:cNvPr id="44" name="正方形/長方形 43" hidden="1">
          <a:extLst>
            <a:ext uri="{FF2B5EF4-FFF2-40B4-BE49-F238E27FC236}">
              <a16:creationId xmlns:a16="http://schemas.microsoft.com/office/drawing/2014/main" id="{ED7C3EFC-2EF8-4877-B2FD-29DB123404BE}"/>
            </a:ext>
          </a:extLst>
        </xdr:cNvPr>
        <xdr:cNvSpPr/>
      </xdr:nvSpPr>
      <xdr:spPr bwMode="auto">
        <a:xfrm>
          <a:off x="1355912" y="24182294"/>
          <a:ext cx="2980764" cy="664509"/>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257735</xdr:colOff>
      <xdr:row>115</xdr:row>
      <xdr:rowOff>1</xdr:rowOff>
    </xdr:from>
    <xdr:to>
      <xdr:col>6</xdr:col>
      <xdr:colOff>2554941</xdr:colOff>
      <xdr:row>116</xdr:row>
      <xdr:rowOff>11206</xdr:rowOff>
    </xdr:to>
    <xdr:sp macro="" textlink="">
      <xdr:nvSpPr>
        <xdr:cNvPr id="45" name="正方形/長方形 44" hidden="1">
          <a:extLst>
            <a:ext uri="{FF2B5EF4-FFF2-40B4-BE49-F238E27FC236}">
              <a16:creationId xmlns:a16="http://schemas.microsoft.com/office/drawing/2014/main" id="{7AB875E4-5DDC-4F0A-92CB-2B90C38C6A58}"/>
            </a:ext>
          </a:extLst>
        </xdr:cNvPr>
        <xdr:cNvSpPr/>
      </xdr:nvSpPr>
      <xdr:spPr bwMode="auto">
        <a:xfrm>
          <a:off x="829235" y="29964530"/>
          <a:ext cx="3529853" cy="257735"/>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9525</xdr:colOff>
      <xdr:row>122</xdr:row>
      <xdr:rowOff>11205</xdr:rowOff>
    </xdr:from>
    <xdr:to>
      <xdr:col>7</xdr:col>
      <xdr:colOff>0</xdr:colOff>
      <xdr:row>126</xdr:row>
      <xdr:rowOff>235322</xdr:rowOff>
    </xdr:to>
    <xdr:sp macro="" textlink="">
      <xdr:nvSpPr>
        <xdr:cNvPr id="46" name="正方形/長方形 45" hidden="1">
          <a:extLst>
            <a:ext uri="{FF2B5EF4-FFF2-40B4-BE49-F238E27FC236}">
              <a16:creationId xmlns:a16="http://schemas.microsoft.com/office/drawing/2014/main" id="{8712E83D-EE63-4736-A8CB-7E7C074524DD}"/>
            </a:ext>
          </a:extLst>
        </xdr:cNvPr>
        <xdr:cNvSpPr/>
      </xdr:nvSpPr>
      <xdr:spPr bwMode="auto">
        <a:xfrm>
          <a:off x="1163731" y="31701440"/>
          <a:ext cx="3217769" cy="1210235"/>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257736</xdr:colOff>
      <xdr:row>157</xdr:row>
      <xdr:rowOff>0</xdr:rowOff>
    </xdr:from>
    <xdr:to>
      <xdr:col>6</xdr:col>
      <xdr:colOff>2554942</xdr:colOff>
      <xdr:row>158</xdr:row>
      <xdr:rowOff>11205</xdr:rowOff>
    </xdr:to>
    <xdr:sp macro="" textlink="">
      <xdr:nvSpPr>
        <xdr:cNvPr id="47" name="正方形/長方形 46" hidden="1">
          <a:extLst>
            <a:ext uri="{FF2B5EF4-FFF2-40B4-BE49-F238E27FC236}">
              <a16:creationId xmlns:a16="http://schemas.microsoft.com/office/drawing/2014/main" id="{1804D608-66BA-426B-AC06-94ED5900A4B2}"/>
            </a:ext>
          </a:extLst>
        </xdr:cNvPr>
        <xdr:cNvSpPr/>
      </xdr:nvSpPr>
      <xdr:spPr bwMode="auto">
        <a:xfrm>
          <a:off x="829236" y="40654941"/>
          <a:ext cx="3529853" cy="257735"/>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0</xdr:colOff>
      <xdr:row>103</xdr:row>
      <xdr:rowOff>22413</xdr:rowOff>
    </xdr:from>
    <xdr:to>
      <xdr:col>6</xdr:col>
      <xdr:colOff>2554941</xdr:colOff>
      <xdr:row>105</xdr:row>
      <xdr:rowOff>11206</xdr:rowOff>
    </xdr:to>
    <xdr:sp macro="" textlink="">
      <xdr:nvSpPr>
        <xdr:cNvPr id="48" name="正方形/長方形 47" hidden="1">
          <a:extLst>
            <a:ext uri="{FF2B5EF4-FFF2-40B4-BE49-F238E27FC236}">
              <a16:creationId xmlns:a16="http://schemas.microsoft.com/office/drawing/2014/main" id="{C9F81930-9556-4447-85B6-1722B49B41D6}"/>
            </a:ext>
          </a:extLst>
        </xdr:cNvPr>
        <xdr:cNvSpPr/>
      </xdr:nvSpPr>
      <xdr:spPr bwMode="auto">
        <a:xfrm>
          <a:off x="1154206" y="27454413"/>
          <a:ext cx="3204882" cy="481852"/>
        </a:xfrm>
        <a:prstGeom prst="rect">
          <a:avLst/>
        </a:prstGeom>
        <a:solidFill>
          <a:srgbClr val="FFC00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11206</xdr:colOff>
      <xdr:row>5</xdr:row>
      <xdr:rowOff>190500</xdr:rowOff>
    </xdr:from>
    <xdr:to>
      <xdr:col>2</xdr:col>
      <xdr:colOff>313766</xdr:colOff>
      <xdr:row>6</xdr:row>
      <xdr:rowOff>89647</xdr:rowOff>
    </xdr:to>
    <xdr:sp macro="" textlink="">
      <xdr:nvSpPr>
        <xdr:cNvPr id="2" name="正方形/長方形 1" hidden="1">
          <a:extLst>
            <a:ext uri="{FF2B5EF4-FFF2-40B4-BE49-F238E27FC236}">
              <a16:creationId xmlns:a16="http://schemas.microsoft.com/office/drawing/2014/main" id="{77024FD3-6293-4C32-B015-2E6095FBEFC4}"/>
            </a:ext>
          </a:extLst>
        </xdr:cNvPr>
        <xdr:cNvSpPr/>
      </xdr:nvSpPr>
      <xdr:spPr bwMode="auto">
        <a:xfrm>
          <a:off x="638735" y="1053353"/>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9</xdr:row>
      <xdr:rowOff>123825</xdr:rowOff>
    </xdr:from>
    <xdr:to>
      <xdr:col>2</xdr:col>
      <xdr:colOff>312085</xdr:colOff>
      <xdr:row>10</xdr:row>
      <xdr:rowOff>20731</xdr:rowOff>
    </xdr:to>
    <xdr:sp macro="" textlink="">
      <xdr:nvSpPr>
        <xdr:cNvPr id="3" name="正方形/長方形 2" hidden="1">
          <a:extLst>
            <a:ext uri="{FF2B5EF4-FFF2-40B4-BE49-F238E27FC236}">
              <a16:creationId xmlns:a16="http://schemas.microsoft.com/office/drawing/2014/main" id="{0BDFCB6C-5837-4CCC-BA26-1882DD2936EF}"/>
            </a:ext>
          </a:extLst>
        </xdr:cNvPr>
        <xdr:cNvSpPr/>
      </xdr:nvSpPr>
      <xdr:spPr bwMode="auto">
        <a:xfrm>
          <a:off x="638175" y="3952875"/>
          <a:ext cx="683560" cy="201706"/>
        </a:xfrm>
        <a:prstGeom prst="rect">
          <a:avLst/>
        </a:prstGeom>
        <a:solidFill>
          <a:srgbClr val="0070C0">
            <a:alpha val="50000"/>
          </a:srgbClr>
        </a:solidFill>
        <a:ln w="9525" cap="flat" cmpd="sng" algn="ctr">
          <a:solidFill>
            <a:srgbClr val="FF0000"/>
          </a:solidFill>
          <a:prstDash val="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409575</xdr:colOff>
      <xdr:row>3</xdr:row>
      <xdr:rowOff>47625</xdr:rowOff>
    </xdr:from>
    <xdr:to>
      <xdr:col>8</xdr:col>
      <xdr:colOff>2057400</xdr:colOff>
      <xdr:row>3</xdr:row>
      <xdr:rowOff>2190750</xdr:rowOff>
    </xdr:to>
    <xdr:sp macro="" textlink="">
      <xdr:nvSpPr>
        <xdr:cNvPr id="10" name="テキスト ボックス 2">
          <a:extLst>
            <a:ext uri="{FF2B5EF4-FFF2-40B4-BE49-F238E27FC236}">
              <a16:creationId xmlns:a16="http://schemas.microsoft.com/office/drawing/2014/main" id="{44E37679-2CB7-4476-B545-12A7B85EBE09}"/>
            </a:ext>
          </a:extLst>
        </xdr:cNvPr>
        <xdr:cNvSpPr txBox="1">
          <a:spLocks noChangeArrowheads="1"/>
        </xdr:cNvSpPr>
      </xdr:nvSpPr>
      <xdr:spPr bwMode="auto">
        <a:xfrm>
          <a:off x="2152650" y="314325"/>
          <a:ext cx="6781800" cy="2143125"/>
        </a:xfrm>
        <a:prstGeom prst="rect">
          <a:avLst/>
        </a:prstGeom>
        <a:solidFill>
          <a:srgbClr val="FFFFCC"/>
        </a:solidFill>
        <a:ln w="9525">
          <a:solidFill>
            <a:srgbClr val="000000"/>
          </a:solidFill>
          <a:miter lim="800000"/>
          <a:headEnd/>
          <a:tailEnd/>
        </a:ln>
      </xdr:spPr>
      <xdr:txBody>
        <a:bodyPr rot="0" vert="horz" wrap="square" lIns="91440" tIns="45720" rIns="91440" bIns="45720" anchor="t" anchorCtr="0">
          <a:noAutofit/>
        </a:bodyPr>
        <a:lstStyle/>
        <a:p>
          <a:pPr algn="just">
            <a:lnSpc>
              <a:spcPct val="150000"/>
            </a:lnSpc>
          </a:pPr>
          <a:r>
            <a:rPr lang="ja-JP" sz="1200" kern="100">
              <a:effectLst/>
              <a:latin typeface="Arial" panose="020B0604020202020204" pitchFamily="34" charset="0"/>
              <a:ea typeface="+mj-ea"/>
              <a:cs typeface="Arial" panose="020B0604020202020204" pitchFamily="34" charset="0"/>
            </a:rPr>
            <a:t>　</a:t>
          </a:r>
          <a:r>
            <a:rPr lang="ja-JP" sz="1200" b="1" kern="100">
              <a:effectLst/>
              <a:latin typeface="Arial" panose="020B0604020202020204" pitchFamily="34" charset="0"/>
              <a:ea typeface="+mj-ea"/>
              <a:cs typeface="Arial" panose="020B0604020202020204" pitchFamily="34" charset="0"/>
            </a:rPr>
            <a:t>品質管理基準に記載されていない項目に要した費用を入力してください。</a:t>
          </a:r>
          <a:endParaRPr lang="ja-JP" sz="1200" kern="100">
            <a:effectLst/>
            <a:latin typeface="Arial" panose="020B0604020202020204" pitchFamily="34" charset="0"/>
            <a:ea typeface="+mj-ea"/>
            <a:cs typeface="Arial" panose="020B0604020202020204" pitchFamily="34" charset="0"/>
          </a:endParaRPr>
        </a:p>
        <a:p>
          <a:pPr marL="400050" indent="-400050" algn="just">
            <a:lnSpc>
              <a:spcPct val="150000"/>
            </a:lnSpc>
          </a:pPr>
          <a:r>
            <a:rPr lang="ja-JP" sz="1200" kern="100">
              <a:effectLst/>
              <a:latin typeface="Arial" panose="020B0604020202020204" pitchFamily="34" charset="0"/>
              <a:ea typeface="+mj-ea"/>
              <a:cs typeface="Arial" panose="020B0604020202020204" pitchFamily="34" charset="0"/>
            </a:rPr>
            <a:t>例</a:t>
          </a:r>
          <a:r>
            <a:rPr lang="en-US" altLang="ja-JP" sz="1200" kern="100">
              <a:effectLst/>
              <a:latin typeface="Arial" panose="020B0604020202020204" pitchFamily="34" charset="0"/>
              <a:ea typeface="+mj-ea"/>
              <a:cs typeface="Arial" panose="020B0604020202020204" pitchFamily="34" charset="0"/>
            </a:rPr>
            <a:t>1</a:t>
          </a:r>
          <a:r>
            <a:rPr lang="ja-JP" sz="1200" kern="100">
              <a:effectLst/>
              <a:latin typeface="Arial" panose="020B0604020202020204" pitchFamily="34" charset="0"/>
              <a:ea typeface="+mj-ea"/>
              <a:cs typeface="Arial" panose="020B0604020202020204" pitchFamily="34" charset="0"/>
            </a:rPr>
            <a:t>）土質等試験：六価クロム溶出試験（セメント及びセメント系固化材を使用した改良土の六価クロム溶出試験実施要領（案）による）</a:t>
          </a:r>
        </a:p>
        <a:p>
          <a:pPr marL="400050" indent="-400050" algn="just">
            <a:lnSpc>
              <a:spcPct val="150000"/>
            </a:lnSpc>
          </a:pPr>
          <a:r>
            <a:rPr lang="ja-JP" sz="1200" kern="100">
              <a:effectLst/>
              <a:latin typeface="Arial" panose="020B0604020202020204" pitchFamily="34" charset="0"/>
              <a:ea typeface="+mj-ea"/>
              <a:cs typeface="Arial" panose="020B0604020202020204" pitchFamily="34" charset="0"/>
            </a:rPr>
            <a:t>例</a:t>
          </a:r>
          <a:r>
            <a:rPr lang="en-US" altLang="ja-JP" sz="1200" kern="100">
              <a:effectLst/>
              <a:latin typeface="Arial" panose="020B0604020202020204" pitchFamily="34" charset="0"/>
              <a:ea typeface="+mj-ea"/>
              <a:cs typeface="Arial" panose="020B0604020202020204" pitchFamily="34" charset="0"/>
            </a:rPr>
            <a:t>2</a:t>
          </a:r>
          <a:r>
            <a:rPr lang="ja-JP" sz="1200" kern="100">
              <a:effectLst/>
              <a:latin typeface="Arial" panose="020B0604020202020204" pitchFamily="34" charset="0"/>
              <a:ea typeface="+mj-ea"/>
              <a:cs typeface="Arial" panose="020B0604020202020204" pitchFamily="34" charset="0"/>
            </a:rPr>
            <a:t>）地質試験：構造物の地耐力試験（平板載荷試験）・ボーリング・サウンディング・その他原位置試験</a:t>
          </a:r>
        </a:p>
        <a:p>
          <a:pPr algn="just">
            <a:lnSpc>
              <a:spcPct val="150000"/>
            </a:lnSpc>
          </a:pPr>
          <a:r>
            <a:rPr lang="ja-JP" sz="1200" u="sng" kern="100">
              <a:effectLst/>
              <a:latin typeface="Arial" panose="020B0604020202020204" pitchFamily="34" charset="0"/>
              <a:ea typeface="+mj-ea"/>
              <a:cs typeface="Arial" panose="020B0604020202020204" pitchFamily="34" charset="0"/>
            </a:rPr>
            <a:t>例</a:t>
          </a:r>
          <a:r>
            <a:rPr lang="en-US" altLang="ja-JP" sz="1200" u="sng" kern="100">
              <a:effectLst/>
              <a:latin typeface="Arial" panose="020B0604020202020204" pitchFamily="34" charset="0"/>
              <a:ea typeface="+mj-ea"/>
              <a:cs typeface="Arial" panose="020B0604020202020204" pitchFamily="34" charset="0"/>
            </a:rPr>
            <a:t>3</a:t>
          </a:r>
          <a:r>
            <a:rPr lang="ja-JP" sz="1200" u="sng" kern="100">
              <a:effectLst/>
              <a:latin typeface="Arial" panose="020B0604020202020204" pitchFamily="34" charset="0"/>
              <a:ea typeface="+mj-ea"/>
              <a:cs typeface="Arial" panose="020B0604020202020204" pitchFamily="34" charset="0"/>
            </a:rPr>
            <a:t>）溶接試験における放射線透過試験（現場）</a:t>
          </a:r>
          <a:endParaRPr lang="ja-JP" sz="1200" kern="100">
            <a:effectLst/>
            <a:latin typeface="Arial" panose="020B0604020202020204" pitchFamily="34" charset="0"/>
            <a:ea typeface="+mj-ea"/>
            <a:cs typeface="Arial" panose="020B0604020202020204" pitchFamily="34" charset="0"/>
          </a:endParaRPr>
        </a:p>
        <a:p>
          <a:pPr algn="just">
            <a:lnSpc>
              <a:spcPct val="150000"/>
            </a:lnSpc>
          </a:pPr>
          <a:r>
            <a:rPr lang="ja-JP" sz="1200" u="sng" kern="100">
              <a:effectLst/>
              <a:latin typeface="Arial" panose="020B0604020202020204" pitchFamily="34" charset="0"/>
              <a:ea typeface="+mj-ea"/>
              <a:cs typeface="Arial" panose="020B0604020202020204" pitchFamily="34" charset="0"/>
            </a:rPr>
            <a:t>例</a:t>
          </a:r>
          <a:r>
            <a:rPr lang="en-US" altLang="ja-JP" sz="1200" u="sng" kern="100">
              <a:effectLst/>
              <a:latin typeface="Arial" panose="020B0604020202020204" pitchFamily="34" charset="0"/>
              <a:ea typeface="+mj-ea"/>
              <a:cs typeface="Arial" panose="020B0604020202020204" pitchFamily="34" charset="0"/>
            </a:rPr>
            <a:t>4</a:t>
          </a:r>
          <a:r>
            <a:rPr lang="ja-JP" sz="1200" u="sng" kern="100">
              <a:effectLst/>
              <a:latin typeface="Arial" panose="020B0604020202020204" pitchFamily="34" charset="0"/>
              <a:ea typeface="+mj-ea"/>
              <a:cs typeface="Arial" panose="020B0604020202020204" pitchFamily="34" charset="0"/>
            </a:rPr>
            <a:t>）管水路における水圧試験及び漏水試験</a:t>
          </a:r>
          <a:endParaRPr lang="ja-JP" sz="1200" kern="100">
            <a:effectLst/>
            <a:latin typeface="Arial" panose="020B0604020202020204" pitchFamily="34" charset="0"/>
            <a:ea typeface="+mj-ea"/>
            <a:cs typeface="Arial" panose="020B0604020202020204" pitchFamily="34" charset="0"/>
          </a:endParaRPr>
        </a:p>
        <a:p>
          <a:pPr algn="just">
            <a:lnSpc>
              <a:spcPct val="150000"/>
            </a:lnSpc>
          </a:pPr>
          <a:r>
            <a:rPr lang="ja-JP" sz="1200" u="sng" kern="100">
              <a:effectLst/>
              <a:latin typeface="Arial" panose="020B0604020202020204" pitchFamily="34" charset="0"/>
              <a:ea typeface="+mj-ea"/>
              <a:cs typeface="Arial" panose="020B0604020202020204" pitchFamily="34" charset="0"/>
            </a:rPr>
            <a:t>例</a:t>
          </a:r>
          <a:r>
            <a:rPr lang="en-US" altLang="ja-JP" sz="1200" u="sng" kern="100">
              <a:effectLst/>
              <a:latin typeface="Arial" panose="020B0604020202020204" pitchFamily="34" charset="0"/>
              <a:ea typeface="+mj-ea"/>
              <a:cs typeface="Arial" panose="020B0604020202020204" pitchFamily="34" charset="0"/>
            </a:rPr>
            <a:t>5</a:t>
          </a:r>
          <a:r>
            <a:rPr lang="ja-JP" sz="1200" u="sng" kern="100">
              <a:effectLst/>
              <a:latin typeface="Arial" panose="020B0604020202020204" pitchFamily="34" charset="0"/>
              <a:ea typeface="+mj-ea"/>
              <a:cs typeface="Arial" panose="020B0604020202020204" pitchFamily="34" charset="0"/>
            </a:rPr>
            <a:t>）コンクリートの単位水量測定</a:t>
          </a:r>
          <a:endParaRPr lang="ja-JP" sz="1200" kern="100">
            <a:effectLst/>
            <a:latin typeface="Arial" panose="020B0604020202020204" pitchFamily="34" charset="0"/>
            <a:ea typeface="+mj-ea"/>
            <a:cs typeface="Arial" panose="020B0604020202020204" pitchFamily="34" charset="0"/>
          </a:endParaRPr>
        </a:p>
        <a:p>
          <a:pPr algn="just"/>
          <a:r>
            <a:rPr lang="en-US" sz="1200" kern="100">
              <a:effectLst/>
              <a:latin typeface="Arial" panose="020B0604020202020204" pitchFamily="34" charset="0"/>
              <a:ea typeface="ＭＳ 明朝" panose="02020609040205080304" pitchFamily="17" charset="-128"/>
              <a:cs typeface="Arial" panose="020B0604020202020204" pitchFamily="34" charset="0"/>
            </a:rPr>
            <a:t> </a:t>
          </a:r>
          <a:endParaRPr lang="ja-JP" sz="1200" kern="100">
            <a:effectLst/>
            <a:latin typeface="Arial" panose="020B0604020202020204" pitchFamily="34" charset="0"/>
            <a:ea typeface="ＭＳ 明朝" panose="02020609040205080304" pitchFamily="17" charset="-128"/>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r1k-tokyo02\s150\H28&#26989;&#21209;\01_&#38306;&#20418;&#27861;&#20154;\01_&#22269;&#22303;C\S15016000_&#35576;&#32076;&#36027;&#21205;&#21521;&#35519;&#26619;\04-&#35519;&#26619;&#31080;&#25913;&#20462;\02_&#25913;&#20462;&#35519;&#26619;&#31080;\H28&#35519;&#26619;&#31080;&#12304;02_&#28207;&#28286;&#12305;\01_H28&#38291;&#25509;&#24037;&#20107;&#36027;&#31561;&#35576;&#32076;&#36027;&#21205;&#21521;&#35519;&#26619;\02_&#20837;&#21147;&#12471;&#12473;&#12486;&#12512;\20151109_&#20803;&#35531;(&#28207;&#2828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r1k-tokyo02\s150\10_M&#25216;&#34899;&#37096;\H27&#26989;&#21209;\01_&#38306;&#20418;&#27861;&#20154;\01_&#22269;&#22303;C\S15015000_&#35576;&#32076;&#36027;&#21205;&#21521;&#35519;&#26619;\04-&#35519;&#26619;&#31080;&#25913;&#20462;\20150604_&#25216;&#34899;&#31649;&#29702;&#36027;&#20462;&#27491;\04_&#36786;&#27700;\&#19979;&#35531;\&#19979;&#35531;(&#36786;&#2770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r1k-tokyo02\s150\H28&#26989;&#21209;\01_&#38306;&#20418;&#27861;&#20154;\01_&#22269;&#22303;C\S15016000_&#35576;&#32076;&#36027;&#21205;&#21521;&#35519;&#26619;\04-&#35519;&#26619;&#31080;&#25913;&#20462;\02_&#25913;&#20462;&#35519;&#26619;&#31080;\H28&#35519;&#26619;&#31080;&#12304;02_&#28207;&#28286;&#12305;\01_H28&#38291;&#25509;&#24037;&#20107;&#36027;&#31561;&#35576;&#32076;&#36027;&#21205;&#21521;&#35519;&#26619;\02_&#20837;&#21147;&#12471;&#12473;&#12486;&#12512;\&#9323;&#19979;&#35531;(&#28207;&#2828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HBA7\Temp\&#9322;&#20803;&#35531;_&#12510;&#12463;&#12525;&#12354;&#12426;.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r1k-tokyo04\s150\10_M&#25216;&#34899;&#37096;\H31&#26989;&#21209;(2019)\01_&#38306;&#20418;&#27861;&#20154;\01_&#22269;&#22303;c\S15019000_&#35576;&#32076;&#36027;&#21205;&#21521;&#35519;&#26619;\05-&#35519;&#26619;&#31080;&#25913;&#20462;\191003_2019&#35519;&#26619;&#31080;\04_&#36786;&#27700;\2019&#35519;&#26619;&#31080;&#65288;&#26696;&#65289;\191108\&#9321;&#20803;&#35531;&#65288;&#36786;&#27700;&#65289;_1911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開始画面"/>
      <sheetName val="1_一般事項"/>
      <sheetName val="1-1_工事情報"/>
      <sheetName val="2_工期"/>
      <sheetName val="3_施工分散"/>
      <sheetName val="4_社員等従業員給料等"/>
      <sheetName val="5_現場支援"/>
      <sheetName val="6_法定福利費"/>
      <sheetName val="7_労務管理費"/>
      <sheetName val="8-1_機器材運搬費"/>
      <sheetName val="8-2_建設機械Ⅰ"/>
      <sheetName val="8-3_建設機械Ⅱ"/>
      <sheetName val="9_工事費"/>
      <sheetName val="10_下請入力"/>
      <sheetName val="11_組織図"/>
      <sheetName val="12_社員等従業員給料等_下請"/>
      <sheetName val="13_法定福利費_下請"/>
      <sheetName val="14_労務管理費_下請"/>
      <sheetName val="15-1_機器材運搬費_下請"/>
      <sheetName val="15-2_建設機械Ⅰ_下請"/>
      <sheetName val="15-3_建設機械Ⅱ_下請"/>
      <sheetName val="16-1_品質管理(港湾)"/>
      <sheetName val="16-2_特殊な品質管理"/>
      <sheetName val="16-3_現場条件等"/>
      <sheetName val="16-4_各種調査"/>
      <sheetName val="16-5_各種台帳"/>
      <sheetName val="16-6_その他"/>
      <sheetName val="17-1_準備・測量"/>
      <sheetName val="17-2_その他"/>
      <sheetName val="18-1_ｲﾒｰｼﾞｱｯﾌﾟ_仮設備(港湾)"/>
      <sheetName val="18-2_ｲﾒｰｼﾞｱｯﾌﾟ_営繕(港湾)"/>
      <sheetName val="18-3_ｲﾒｰｼﾞｱｯﾌﾟ_安全(港湾)"/>
      <sheetName val="18-4_ｲﾒｰｼﾞｱｯﾌﾟ_その他(港湾)"/>
      <sheetName val="19_水雷_傷害(港湾)"/>
      <sheetName val="20_労働者海上輸送(港湾)"/>
      <sheetName val="21_回航費(港湾)"/>
      <sheetName val="22_えい航費(港湾)"/>
      <sheetName val="23_施工地域"/>
      <sheetName val="24_施工形態"/>
      <sheetName val="25_足場費用"/>
      <sheetName val="25_確認"/>
      <sheetName val="table"/>
      <sheetName val="for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3">
          <cell r="B3" t="str">
            <v>101：東北地方整備局</v>
          </cell>
        </row>
        <row r="4">
          <cell r="B4" t="str">
            <v>102：関東地方整備局</v>
          </cell>
        </row>
        <row r="5">
          <cell r="B5" t="str">
            <v>103：北陸地方整備局</v>
          </cell>
        </row>
        <row r="6">
          <cell r="B6" t="str">
            <v>104：中部地方整備局</v>
          </cell>
        </row>
        <row r="7">
          <cell r="B7" t="str">
            <v>105：近畿地方整備局</v>
          </cell>
        </row>
        <row r="8">
          <cell r="B8" t="str">
            <v>106：中国地方整備局</v>
          </cell>
        </row>
        <row r="9">
          <cell r="B9" t="str">
            <v>107：四国地方整備局</v>
          </cell>
        </row>
        <row r="10">
          <cell r="B10" t="str">
            <v>108：九州地方整備局</v>
          </cell>
        </row>
        <row r="11">
          <cell r="B11" t="str">
            <v>109：北海道開発局</v>
          </cell>
        </row>
        <row r="12">
          <cell r="B12" t="str">
            <v>110：沖縄総合事務局</v>
          </cell>
        </row>
        <row r="13">
          <cell r="B13" t="str">
            <v>999：その他</v>
          </cell>
        </row>
        <row r="16">
          <cell r="B16" t="str">
            <v>001：北海道</v>
          </cell>
        </row>
        <row r="17">
          <cell r="B17" t="str">
            <v>002：青森県</v>
          </cell>
        </row>
        <row r="18">
          <cell r="B18" t="str">
            <v>003：岩手県</v>
          </cell>
        </row>
        <row r="19">
          <cell r="B19" t="str">
            <v>004：宮城県</v>
          </cell>
        </row>
        <row r="20">
          <cell r="B20" t="str">
            <v>005：秋田県</v>
          </cell>
        </row>
        <row r="21">
          <cell r="B21" t="str">
            <v>006：山形県</v>
          </cell>
        </row>
        <row r="22">
          <cell r="B22" t="str">
            <v>007：福島県</v>
          </cell>
        </row>
        <row r="23">
          <cell r="B23" t="str">
            <v>008：茨城県</v>
          </cell>
        </row>
        <row r="24">
          <cell r="B24" t="str">
            <v>009：栃木県</v>
          </cell>
        </row>
        <row r="25">
          <cell r="B25" t="str">
            <v>010：群馬県</v>
          </cell>
        </row>
        <row r="26">
          <cell r="B26" t="str">
            <v>011：埼玉県</v>
          </cell>
        </row>
        <row r="27">
          <cell r="B27" t="str">
            <v>012：千葉県</v>
          </cell>
        </row>
        <row r="28">
          <cell r="B28" t="str">
            <v>013：東京都</v>
          </cell>
        </row>
        <row r="29">
          <cell r="B29" t="str">
            <v>014：神奈川県</v>
          </cell>
        </row>
        <row r="30">
          <cell r="B30" t="str">
            <v>015：新潟県</v>
          </cell>
        </row>
        <row r="31">
          <cell r="B31" t="str">
            <v>016：富山県</v>
          </cell>
        </row>
        <row r="32">
          <cell r="B32" t="str">
            <v>017：石川県</v>
          </cell>
        </row>
        <row r="33">
          <cell r="B33" t="str">
            <v>018：福井県</v>
          </cell>
        </row>
        <row r="34">
          <cell r="B34" t="str">
            <v>019：山梨県</v>
          </cell>
        </row>
        <row r="35">
          <cell r="B35" t="str">
            <v>020：長野県</v>
          </cell>
        </row>
        <row r="36">
          <cell r="B36" t="str">
            <v>021：岐阜県</v>
          </cell>
        </row>
        <row r="37">
          <cell r="B37" t="str">
            <v>022：静岡県</v>
          </cell>
        </row>
        <row r="38">
          <cell r="B38" t="str">
            <v>023：愛知県</v>
          </cell>
        </row>
        <row r="39">
          <cell r="B39" t="str">
            <v>024：三重県</v>
          </cell>
        </row>
        <row r="40">
          <cell r="B40" t="str">
            <v>025：滋賀県</v>
          </cell>
        </row>
        <row r="41">
          <cell r="B41" t="str">
            <v>026：京都府</v>
          </cell>
        </row>
        <row r="42">
          <cell r="B42" t="str">
            <v>027：大阪府</v>
          </cell>
        </row>
        <row r="43">
          <cell r="B43" t="str">
            <v>028：兵庫県</v>
          </cell>
        </row>
        <row r="44">
          <cell r="B44" t="str">
            <v>029：奈良県</v>
          </cell>
        </row>
        <row r="45">
          <cell r="B45" t="str">
            <v>030：和歌山県</v>
          </cell>
        </row>
        <row r="46">
          <cell r="B46" t="str">
            <v>031：鳥取県</v>
          </cell>
        </row>
        <row r="47">
          <cell r="B47" t="str">
            <v>032：島根県</v>
          </cell>
        </row>
        <row r="48">
          <cell r="B48" t="str">
            <v>033：岡山県</v>
          </cell>
        </row>
        <row r="49">
          <cell r="B49" t="str">
            <v>034：広島県</v>
          </cell>
        </row>
        <row r="50">
          <cell r="B50" t="str">
            <v>035：山口県</v>
          </cell>
        </row>
        <row r="51">
          <cell r="B51" t="str">
            <v>036：徳島県</v>
          </cell>
        </row>
        <row r="52">
          <cell r="B52" t="str">
            <v>037：香川県</v>
          </cell>
        </row>
        <row r="53">
          <cell r="B53" t="str">
            <v>038：愛媛県</v>
          </cell>
        </row>
        <row r="54">
          <cell r="B54" t="str">
            <v>039：高知県</v>
          </cell>
        </row>
        <row r="55">
          <cell r="B55" t="str">
            <v>040：福岡県</v>
          </cell>
        </row>
        <row r="56">
          <cell r="B56" t="str">
            <v>041：佐賀県</v>
          </cell>
        </row>
        <row r="57">
          <cell r="B57" t="str">
            <v>042：長崎県</v>
          </cell>
        </row>
        <row r="58">
          <cell r="B58" t="str">
            <v>043：熊本県</v>
          </cell>
        </row>
        <row r="59">
          <cell r="B59" t="str">
            <v>044：大分県</v>
          </cell>
        </row>
        <row r="60">
          <cell r="B60" t="str">
            <v>045：宮崎県</v>
          </cell>
        </row>
        <row r="61">
          <cell r="B61" t="str">
            <v>046：鹿児島県</v>
          </cell>
        </row>
        <row r="62">
          <cell r="B62" t="str">
            <v>047：沖縄県</v>
          </cell>
        </row>
        <row r="63">
          <cell r="B63" t="str">
            <v>999：その他</v>
          </cell>
        </row>
        <row r="66">
          <cell r="B66" t="str">
            <v>本社一律方式で、請負金額に割り掛ける</v>
          </cell>
        </row>
        <row r="67">
          <cell r="B67" t="str">
            <v>支店別一律方式で、請負金額に割り掛ける</v>
          </cell>
        </row>
        <row r="68">
          <cell r="B68" t="str">
            <v>本社一律方式で、当初積算された工事原価に割り掛ける</v>
          </cell>
        </row>
        <row r="69">
          <cell r="B69" t="str">
            <v>支店別一律方式で、当初積算された工事原価に割り掛ける</v>
          </cell>
        </row>
        <row r="70">
          <cell r="B70" t="str">
            <v>その他の方法（具体的な説明を加える）</v>
          </cell>
        </row>
        <row r="73">
          <cell r="B73" t="str">
            <v>前払金の有無を考慮せずに本支店経費を算出している場合</v>
          </cell>
        </row>
        <row r="74">
          <cell r="B74" t="str">
            <v>前払金の有無を考慮して本支店経費を算出している場合</v>
          </cell>
        </row>
        <row r="78">
          <cell r="B78" t="str">
            <v>降雨</v>
          </cell>
        </row>
        <row r="79">
          <cell r="B79" t="str">
            <v>降雪</v>
          </cell>
        </row>
        <row r="80">
          <cell r="B80" t="str">
            <v>風</v>
          </cell>
        </row>
        <row r="81">
          <cell r="B81" t="str">
            <v>波浪</v>
          </cell>
        </row>
        <row r="82">
          <cell r="B82" t="str">
            <v>その他</v>
          </cell>
        </row>
        <row r="85">
          <cell r="B85" t="str">
            <v>毎週</v>
          </cell>
        </row>
        <row r="86">
          <cell r="B86" t="str">
            <v>月３回</v>
          </cell>
        </row>
        <row r="87">
          <cell r="B87" t="str">
            <v>月２回</v>
          </cell>
        </row>
        <row r="88">
          <cell r="B88" t="str">
            <v>月１回</v>
          </cell>
        </row>
        <row r="89">
          <cell r="B89" t="str">
            <v>なし</v>
          </cell>
        </row>
        <row r="92">
          <cell r="B92" t="str">
            <v>適当であった</v>
          </cell>
        </row>
        <row r="93">
          <cell r="B93" t="str">
            <v>十分余裕があった</v>
          </cell>
        </row>
        <row r="94">
          <cell r="B94" t="str">
            <v>まったく余裕がなかった</v>
          </cell>
        </row>
        <row r="98">
          <cell r="B98" t="str">
            <v>有</v>
          </cell>
        </row>
        <row r="99">
          <cell r="B99" t="str">
            <v>無</v>
          </cell>
        </row>
        <row r="102">
          <cell r="B102" t="str">
            <v>昼間施工</v>
          </cell>
        </row>
        <row r="103">
          <cell r="B103" t="str">
            <v>夜間施工</v>
          </cell>
        </row>
        <row r="104">
          <cell r="B104" t="str">
            <v>昼夜間施工</v>
          </cell>
        </row>
        <row r="111">
          <cell r="B111" t="str">
            <v>日々運搬回送</v>
          </cell>
        </row>
        <row r="112">
          <cell r="B112" t="str">
            <v>保管場所あり</v>
          </cell>
        </row>
        <row r="115">
          <cell r="B115" t="str">
            <v>Yes</v>
          </cell>
        </row>
        <row r="116">
          <cell r="B116" t="str">
            <v>No</v>
          </cell>
        </row>
        <row r="132">
          <cell r="B132" t="str">
            <v>技術職員</v>
          </cell>
        </row>
        <row r="133">
          <cell r="B133" t="str">
            <v>事務職員</v>
          </cell>
        </row>
        <row r="134">
          <cell r="B134" t="str">
            <v>その他</v>
          </cell>
        </row>
        <row r="137">
          <cell r="B137" t="str">
            <v>YES</v>
          </cell>
        </row>
        <row r="138">
          <cell r="B138" t="str">
            <v>NO</v>
          </cell>
        </row>
        <row r="144">
          <cell r="B144" t="str">
            <v>水力発電施設、ずい道等新設事業</v>
          </cell>
        </row>
        <row r="145">
          <cell r="B145" t="str">
            <v>道路新設事業</v>
          </cell>
        </row>
        <row r="146">
          <cell r="B146" t="str">
            <v>舗装工事業</v>
          </cell>
        </row>
        <row r="147">
          <cell r="B147" t="str">
            <v>鉄道又は軌道新設事業</v>
          </cell>
        </row>
        <row r="148">
          <cell r="B148" t="str">
            <v>建築事業（既設建築物設備工事業を除く）</v>
          </cell>
        </row>
        <row r="149">
          <cell r="B149" t="str">
            <v>既設建築物設備工事業</v>
          </cell>
        </row>
        <row r="150">
          <cell r="B150" t="str">
            <v>機械装置の組立て又は据付けの事業（組立て又は取付けに関するもの）</v>
          </cell>
        </row>
        <row r="151">
          <cell r="B151" t="str">
            <v>機械装置の組立て又は据付けの事業（その他のもの）</v>
          </cell>
        </row>
        <row r="152">
          <cell r="B152" t="str">
            <v>その他の建設事業</v>
          </cell>
        </row>
        <row r="262">
          <cell r="B262" t="str">
            <v>市街地</v>
          </cell>
        </row>
        <row r="263">
          <cell r="B263" t="str">
            <v>山間僻地及び離島</v>
          </cell>
        </row>
        <row r="264">
          <cell r="B264" t="str">
            <v>地方部（施工場所が一般交通等の影響を受ける場合）</v>
          </cell>
        </row>
        <row r="265">
          <cell r="B265" t="str">
            <v>地方部（施工場所が一般交通等の影響を受けない場合）</v>
          </cell>
        </row>
        <row r="301">
          <cell r="B301" t="str">
            <v>集中工事（道路の老朽化対策などにより工事区間を定め昼夜連続車線規制を行い、期間集中的に実施する工事）</v>
          </cell>
        </row>
        <row r="302">
          <cell r="B302" t="str">
            <v>施工箇所点在（複数の施工箇所が点在している工事）</v>
          </cell>
        </row>
        <row r="303">
          <cell r="B303" t="str">
            <v>緊急工事</v>
          </cell>
        </row>
        <row r="304">
          <cell r="B304" t="str">
            <v>その他工事（具体的な施工形態を以下に入力してください）</v>
          </cell>
        </row>
      </sheetData>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開始画面"/>
      <sheetName val="1_一般事項"/>
      <sheetName val="2_社員等従業員給料等"/>
      <sheetName val="3_法定福利費"/>
      <sheetName val="4_労務管理費"/>
      <sheetName val="5-1_機器材運搬費"/>
      <sheetName val="5-2_建設機械Ⅰ"/>
      <sheetName val="5-3_建設機械Ⅱ"/>
      <sheetName val="6_工事費"/>
      <sheetName val="7-1_品質管理(農水)"/>
      <sheetName val="7-2_特殊な品質管理(農水)"/>
      <sheetName val="7-3_現場条件等"/>
      <sheetName val="7-4_各種調査"/>
      <sheetName val="7-5_各種台帳"/>
      <sheetName val="7-6_その他"/>
      <sheetName val="8-1_準備・測量(農水)"/>
      <sheetName val="8-2_その他(農水)"/>
      <sheetName val="form"/>
      <sheetName val="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5">
          <cell r="A5">
            <v>1</v>
          </cell>
        </row>
        <row r="6">
          <cell r="A6">
            <v>2</v>
          </cell>
        </row>
        <row r="7">
          <cell r="A7">
            <v>3</v>
          </cell>
        </row>
        <row r="8">
          <cell r="A8">
            <v>4</v>
          </cell>
        </row>
        <row r="9">
          <cell r="A9">
            <v>5</v>
          </cell>
        </row>
        <row r="10">
          <cell r="A10">
            <v>6</v>
          </cell>
        </row>
        <row r="11">
          <cell r="A11">
            <v>7</v>
          </cell>
        </row>
        <row r="12">
          <cell r="A12">
            <v>8</v>
          </cell>
        </row>
        <row r="13">
          <cell r="A13">
            <v>9</v>
          </cell>
        </row>
        <row r="20">
          <cell r="A20" t="str">
            <v>技術職員</v>
          </cell>
        </row>
        <row r="21">
          <cell r="A21" t="str">
            <v>事務職員</v>
          </cell>
        </row>
        <row r="22">
          <cell r="A22" t="str">
            <v>その他</v>
          </cell>
        </row>
        <row r="30">
          <cell r="A30" t="str">
            <v>水力発電施設、ずい道等新設事業</v>
          </cell>
        </row>
        <row r="31">
          <cell r="A31" t="str">
            <v>道路新設事業</v>
          </cell>
        </row>
        <row r="32">
          <cell r="A32" t="str">
            <v>舗装工事業</v>
          </cell>
        </row>
        <row r="33">
          <cell r="A33" t="str">
            <v>鉄道又は軌道新設事業</v>
          </cell>
        </row>
        <row r="34">
          <cell r="A34" t="str">
            <v>建築事業（既設建築物設備工事業を除く）</v>
          </cell>
        </row>
        <row r="35">
          <cell r="A35" t="str">
            <v>既設建築物設備工事業</v>
          </cell>
        </row>
        <row r="36">
          <cell r="A36" t="str">
            <v>機械装置の組立て又は据付けの事業（組立て又は取付けに関するもの）</v>
          </cell>
        </row>
        <row r="37">
          <cell r="A37" t="str">
            <v>機械装置の組立て又は据付けの事業（その他のもの）</v>
          </cell>
        </row>
        <row r="38">
          <cell r="A38" t="str">
            <v>その他の建設事業</v>
          </cell>
        </row>
        <row r="43">
          <cell r="A43" t="str">
            <v>1：支払い賃金合計×保険料率</v>
          </cell>
        </row>
        <row r="44">
          <cell r="A44" t="str">
            <v>2：（工事請負金×労務比率）×保険料率</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開始画面"/>
      <sheetName val="1_一般事項"/>
      <sheetName val="2_社員等従業員給料等"/>
      <sheetName val="3_法定福利費"/>
      <sheetName val="4_労務管理費"/>
      <sheetName val="5-1_機器材運搬費"/>
      <sheetName val="5-2_建設機械Ⅰ"/>
      <sheetName val="5-3_建設機械Ⅱ"/>
      <sheetName val="6_工事費"/>
      <sheetName val="7-1_品質管理"/>
      <sheetName val="7-2_特殊な品質管理"/>
      <sheetName val="7-3_現場条件等"/>
      <sheetName val="7-4_各種調査"/>
      <sheetName val="7-5_各種台帳"/>
      <sheetName val="7-6_その他"/>
      <sheetName val="8-1_準備・測量"/>
      <sheetName val="8-2_その他"/>
      <sheetName val="9-1_ｲﾒｰｼﾞｱｯﾌﾟ_仮設備"/>
      <sheetName val="9-2_ｲﾒｰｼﾞｱｯﾌﾟ_営繕(港湾)"/>
      <sheetName val="9-3_ｲﾒｰｼﾞｱｯﾌﾟ_安全(港湾)"/>
      <sheetName val="9-4_ｲﾒｰｼﾞｱｯﾌﾟ_その他(港湾)"/>
      <sheetName val="10_水雷_傷害(港湾)"/>
      <sheetName val="11_労働者海上輸送(港湾)"/>
      <sheetName val="12_回航費(港湾)"/>
      <sheetName val="13_えい航費(港湾)"/>
      <sheetName val="14_足場費用"/>
      <sheetName val="form"/>
      <sheetName val="table"/>
      <sheetName val="KKS"/>
      <sheetName val="基礎デー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5">
          <cell r="A5">
            <v>1</v>
          </cell>
        </row>
        <row r="19">
          <cell r="A19" t="str">
            <v>技術職員</v>
          </cell>
        </row>
        <row r="20">
          <cell r="A20" t="str">
            <v>事務職員</v>
          </cell>
        </row>
        <row r="21">
          <cell r="A21" t="str">
            <v>その他</v>
          </cell>
        </row>
        <row r="31">
          <cell r="A31" t="str">
            <v>水力発電施設、ずい道等新設事業</v>
          </cell>
        </row>
        <row r="32">
          <cell r="A32" t="str">
            <v>道路新設事業</v>
          </cell>
        </row>
        <row r="33">
          <cell r="A33" t="str">
            <v>舗装工事業</v>
          </cell>
        </row>
        <row r="34">
          <cell r="A34" t="str">
            <v>鉄道又は軌道新設事業</v>
          </cell>
        </row>
        <row r="35">
          <cell r="A35" t="str">
            <v>建築事業（既設建築物設備工事業を除く）</v>
          </cell>
        </row>
        <row r="36">
          <cell r="A36" t="str">
            <v>既設建築物設備工事業</v>
          </cell>
        </row>
        <row r="37">
          <cell r="A37" t="str">
            <v>機械装置の組立て又は据付けの事業（組立て又は取付けに関するもの）</v>
          </cell>
        </row>
        <row r="38">
          <cell r="A38" t="str">
            <v>機械装置の組立て又は据付けの事業（その他のもの）</v>
          </cell>
        </row>
        <row r="39">
          <cell r="A39" t="str">
            <v>その他の建設事業</v>
          </cell>
        </row>
        <row r="44">
          <cell r="A44" t="str">
            <v>1：支払い賃金合計×保険料率</v>
          </cell>
        </row>
        <row r="45">
          <cell r="A45" t="str">
            <v>2：（工事請負金×労務比率）×保険料率</v>
          </cell>
        </row>
      </sheetData>
      <sheetData sheetId="28"/>
      <sheetData sheetId="2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開始画面"/>
      <sheetName val="1_一般事項"/>
      <sheetName val="2_工期"/>
      <sheetName val="3_施工分散"/>
      <sheetName val="4_社員等従業員給料等"/>
      <sheetName val="5_現場支援"/>
      <sheetName val="6_法定福利費"/>
      <sheetName val="7_労務管理費"/>
      <sheetName val="8-1_機器材運搬費"/>
      <sheetName val="8-2_建設機械Ⅰ"/>
      <sheetName val="8-3_建設機械Ⅱ"/>
      <sheetName val="9_工事費"/>
      <sheetName val="10_下請入力"/>
      <sheetName val="11_組織図"/>
      <sheetName val="12_社員等従業員給料等_下請"/>
      <sheetName val="13_法定福利費_下請"/>
      <sheetName val="14_労務管理費_下請"/>
      <sheetName val="15-1_機器材運搬費_下請"/>
      <sheetName val="15-2_建設機械Ⅰ_下請"/>
      <sheetName val="15-3_建設機械Ⅱ_下請"/>
      <sheetName val="16-1_品質管理"/>
      <sheetName val="16-2_特殊な品質管理"/>
      <sheetName val="16-3_現場条件等"/>
      <sheetName val="16-4_各種調査"/>
      <sheetName val="16-5_各種台帳"/>
      <sheetName val="16-6_その他"/>
      <sheetName val="17-1_準備・測量"/>
      <sheetName val="17-2_その他"/>
      <sheetName val="18-1_ｲﾒｰｼﾞｱｯﾌﾟ_仮設備"/>
      <sheetName val="18-2_ｲﾒｰｼﾞｱｯﾌﾟ_営繕"/>
      <sheetName val="18-3_ｲﾒｰｼﾞｱｯﾌﾟ_安全"/>
      <sheetName val="18-4_ｲﾒｰｼﾞｱｯﾌﾟ_地域"/>
      <sheetName val="18-5_ｲﾒｰｼﾞｱｯﾌﾟ_その他"/>
      <sheetName val="19_工事保険"/>
      <sheetName val="20_組立保険"/>
      <sheetName val="21_施工地域"/>
      <sheetName val="22_施工形態"/>
      <sheetName val="23_確認"/>
      <sheetName val="24-1_品質管理_選択"/>
      <sheetName val="24-2_特殊な品質管理_選択"/>
      <sheetName val="24-3_現場条件等_選択"/>
      <sheetName val="24-4_各種調査_選択"/>
      <sheetName val="24-5_各種台帳_選択"/>
      <sheetName val="24-6_その他_選択"/>
      <sheetName val="25_運搬機械名_選択"/>
      <sheetName val="table"/>
      <sheetName val="foa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3">
          <cell r="B3" t="str">
            <v>101：東北地方整備局</v>
          </cell>
        </row>
      </sheetData>
      <sheetData sheetId="4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開始画面"/>
      <sheetName val="1_一般事項"/>
      <sheetName val="2_工期"/>
      <sheetName val="3_施工分散"/>
      <sheetName val="4_社員等従業員給料等"/>
      <sheetName val="5_現場支援"/>
      <sheetName val="6_法定福利費"/>
      <sheetName val="7_労務管理費"/>
      <sheetName val="8-1_機器材運搬費"/>
      <sheetName val="8-2_建設機械Ⅰ"/>
      <sheetName val="8-3_建設機械Ⅱ"/>
      <sheetName val="【参照用】建設機械リスト_"/>
      <sheetName val="9_工事費"/>
      <sheetName val="10_下請入力"/>
      <sheetName val="11_組織図（削除予定）"/>
      <sheetName val="12_社員等従業員給料等_下請"/>
      <sheetName val="13_法定福利費_下請"/>
      <sheetName val="14_労務管理費_下請"/>
      <sheetName val="15-1_機器材運搬費_下請"/>
      <sheetName val="15-2_建設機械Ⅰ_下請"/>
      <sheetName val="15-3_建設機械Ⅱ_下請"/>
      <sheetName val="【参照用】建設機械リスト"/>
      <sheetName val="16-1_品質管理"/>
      <sheetName val="16-2_特殊な品質管理"/>
      <sheetName val="16-3_現場条件等"/>
      <sheetName val="16-4_各種調査"/>
      <sheetName val="16-5_各種台帳"/>
      <sheetName val="16-6_ICT建設機械"/>
      <sheetName val="16-7_その他"/>
      <sheetName val="17-1_準備・測量"/>
      <sheetName val="17-2_その他"/>
      <sheetName val="18-1_現場環境改善_仮設備"/>
      <sheetName val="18-2_現場環境改善_営繕"/>
      <sheetName val="18-3_現場環境改善_安全"/>
      <sheetName val="18-4_現場環境改善_地域"/>
      <sheetName val="18-5_現場環境改善_その他"/>
      <sheetName val="19_工事保険"/>
      <sheetName val="20_組立保険"/>
      <sheetName val="21_ICT"/>
      <sheetName val="22_ICT_詳細調査"/>
      <sheetName val="19_週休２日_詳細調査"/>
      <sheetName val="24_快適トイレ"/>
      <sheetName val="20_確認"/>
      <sheetName val="建設機械リスト"/>
      <sheetName val="まとめ"/>
      <sheetName val="table"/>
      <sheetName val="form"/>
      <sheetName val="基礎デー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ow r="3">
          <cell r="B3" t="str">
            <v>301：東北農政局</v>
          </cell>
        </row>
        <row r="200">
          <cell r="B200" t="str">
            <v>1：支払い賃金合計×保険料率</v>
          </cell>
        </row>
        <row r="201">
          <cell r="B201" t="str">
            <v>2：（工事請負金×労務比率）×保険料率</v>
          </cell>
        </row>
        <row r="221">
          <cell r="A221" t="str">
            <v>ブルドーザ及びスクレーパ</v>
          </cell>
        </row>
        <row r="222">
          <cell r="A222" t="str">
            <v>掘削及び積込機</v>
          </cell>
        </row>
        <row r="223">
          <cell r="A223" t="str">
            <v>運搬機械</v>
          </cell>
        </row>
        <row r="224">
          <cell r="A224" t="str">
            <v>クレーンその他の荷役機械</v>
          </cell>
        </row>
        <row r="225">
          <cell r="A225" t="str">
            <v>基礎工事用機械</v>
          </cell>
        </row>
        <row r="226">
          <cell r="A226" t="str">
            <v>せん孔機械及びトンネル工事機械</v>
          </cell>
        </row>
        <row r="227">
          <cell r="A227" t="str">
            <v>モータグレーダ及び路盤用機械</v>
          </cell>
        </row>
        <row r="228">
          <cell r="A228" t="str">
            <v>締固め機械</v>
          </cell>
        </row>
        <row r="229">
          <cell r="A229" t="str">
            <v>コンクリート機械</v>
          </cell>
        </row>
        <row r="230">
          <cell r="A230" t="str">
            <v>舗装機械</v>
          </cell>
        </row>
        <row r="231">
          <cell r="A231" t="str">
            <v>道路維持用機械</v>
          </cell>
        </row>
        <row r="232">
          <cell r="A232" t="str">
            <v>空気圧縮機械及び送風機</v>
          </cell>
        </row>
        <row r="233">
          <cell r="A233" t="str">
            <v>建設用ポンプ</v>
          </cell>
        </row>
        <row r="234">
          <cell r="A234" t="str">
            <v>電気機器</v>
          </cell>
        </row>
        <row r="235">
          <cell r="A235" t="str">
            <v>ウインチ類</v>
          </cell>
        </row>
        <row r="236">
          <cell r="A236" t="str">
            <v>試験測定機</v>
          </cell>
        </row>
        <row r="237">
          <cell r="A237" t="str">
            <v>主作業船</v>
          </cell>
        </row>
        <row r="238">
          <cell r="A238" t="str">
            <v>付属作業船</v>
          </cell>
        </row>
        <row r="239">
          <cell r="A239" t="str">
            <v>作業船用付属品</v>
          </cell>
        </row>
        <row r="240">
          <cell r="A240" t="str">
            <v>港湾工事用付属機器</v>
          </cell>
        </row>
        <row r="241">
          <cell r="A241" t="str">
            <v>その他</v>
          </cell>
        </row>
      </sheetData>
      <sheetData sheetId="46" refreshError="1"/>
      <sheetData sheetId="4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91440" tIns="45720" rIns="91440" bIns="4572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T48"/>
  <sheetViews>
    <sheetView showGridLines="0" tabSelected="1" zoomScaleNormal="100" zoomScaleSheetLayoutView="85" workbookViewId="0"/>
  </sheetViews>
  <sheetFormatPr defaultRowHeight="12"/>
  <cols>
    <col min="1" max="23" width="2.625" style="35" customWidth="1"/>
    <col min="24" max="24" width="1.375" style="35" customWidth="1"/>
    <col min="25" max="49" width="2.625" style="35" customWidth="1"/>
    <col min="50" max="16384" width="9" style="35"/>
  </cols>
  <sheetData>
    <row r="1" spans="1:46" s="37" customFormat="1" ht="24.75" thickBot="1">
      <c r="A1" s="168">
        <v>7</v>
      </c>
      <c r="B1" s="1617" t="s">
        <v>1792</v>
      </c>
      <c r="C1" s="1617"/>
      <c r="D1" s="1617"/>
      <c r="E1" s="1617"/>
      <c r="F1" s="1617"/>
      <c r="G1" s="485" t="s">
        <v>859</v>
      </c>
      <c r="H1" s="486"/>
      <c r="I1" s="486"/>
      <c r="J1" s="1071"/>
      <c r="K1" s="1071"/>
      <c r="L1" s="1071"/>
      <c r="M1" s="1071"/>
      <c r="N1" s="1071"/>
      <c r="O1" s="1071"/>
      <c r="P1" s="1071"/>
      <c r="Q1" s="1071"/>
      <c r="R1" s="1072"/>
      <c r="S1" s="223" t="s">
        <v>1793</v>
      </c>
      <c r="T1" s="36"/>
      <c r="U1" s="36"/>
      <c r="V1" s="36"/>
      <c r="W1" s="36"/>
    </row>
    <row r="2" spans="1:46" ht="14.25" hidden="1">
      <c r="A2" s="1618" t="s">
        <v>1462</v>
      </c>
      <c r="B2" s="1618"/>
      <c r="C2" s="1618"/>
      <c r="D2" s="1618"/>
      <c r="E2" s="1618"/>
      <c r="F2" s="1618"/>
      <c r="G2" s="1619">
        <v>2018.1</v>
      </c>
      <c r="H2" s="1619"/>
      <c r="I2" s="1619"/>
      <c r="J2" s="589"/>
      <c r="K2" s="589"/>
      <c r="L2" s="589"/>
      <c r="M2" s="589"/>
      <c r="N2" s="589"/>
      <c r="O2" s="589"/>
      <c r="P2" s="589"/>
      <c r="Q2" s="589"/>
    </row>
    <row r="3" spans="1:46" ht="12.75" thickTop="1">
      <c r="Z3" s="1590"/>
      <c r="AA3" s="1591"/>
      <c r="AB3" s="1591"/>
      <c r="AC3" s="1591"/>
      <c r="AD3" s="1591"/>
      <c r="AE3" s="1591"/>
      <c r="AF3" s="1591"/>
      <c r="AG3" s="1591"/>
      <c r="AH3" s="1591"/>
      <c r="AI3" s="1591"/>
      <c r="AJ3" s="1591"/>
      <c r="AK3" s="1591"/>
      <c r="AL3" s="1591"/>
      <c r="AM3" s="1591"/>
      <c r="AN3" s="1591"/>
      <c r="AO3" s="1591"/>
      <c r="AP3" s="1591"/>
      <c r="AQ3" s="1591"/>
      <c r="AR3" s="1591"/>
      <c r="AS3" s="1591"/>
      <c r="AT3" s="1592"/>
    </row>
    <row r="4" spans="1:46" ht="14.25">
      <c r="E4" s="487" t="s">
        <v>294</v>
      </c>
      <c r="F4" s="46"/>
      <c r="G4" s="46"/>
      <c r="H4" s="46"/>
      <c r="I4" s="46"/>
      <c r="J4" s="46"/>
      <c r="K4" s="46"/>
      <c r="L4" s="46"/>
      <c r="M4" s="46"/>
      <c r="N4" s="46"/>
      <c r="O4" s="46"/>
      <c r="P4" s="46"/>
      <c r="Q4" s="46"/>
      <c r="R4" s="46"/>
      <c r="S4" s="46"/>
      <c r="T4" s="46"/>
      <c r="U4" s="46"/>
      <c r="Z4" s="1593"/>
      <c r="AA4" s="1620" t="s">
        <v>2105</v>
      </c>
      <c r="AB4" s="1620"/>
      <c r="AC4" s="1620"/>
      <c r="AD4" s="1620"/>
      <c r="AE4" s="1620"/>
      <c r="AF4" s="1620"/>
      <c r="AG4" s="1620"/>
      <c r="AH4" s="1620"/>
      <c r="AI4" s="1620"/>
      <c r="AJ4" s="1620"/>
      <c r="AK4" s="1620"/>
      <c r="AL4" s="1620"/>
      <c r="AM4" s="1620"/>
      <c r="AN4" s="1620"/>
      <c r="AO4" s="1620"/>
      <c r="AP4" s="1620"/>
      <c r="AQ4" s="1620"/>
      <c r="AR4" s="1620"/>
      <c r="AS4" s="1620"/>
      <c r="AT4" s="1594"/>
    </row>
    <row r="5" spans="1:46">
      <c r="Z5" s="1593"/>
      <c r="AA5" s="1620"/>
      <c r="AB5" s="1620"/>
      <c r="AC5" s="1620"/>
      <c r="AD5" s="1620"/>
      <c r="AE5" s="1620"/>
      <c r="AF5" s="1620"/>
      <c r="AG5" s="1620"/>
      <c r="AH5" s="1620"/>
      <c r="AI5" s="1620"/>
      <c r="AJ5" s="1620"/>
      <c r="AK5" s="1620"/>
      <c r="AL5" s="1620"/>
      <c r="AM5" s="1620"/>
      <c r="AN5" s="1620"/>
      <c r="AO5" s="1620"/>
      <c r="AP5" s="1620"/>
      <c r="AQ5" s="1620"/>
      <c r="AR5" s="1620"/>
      <c r="AS5" s="1620"/>
      <c r="AT5" s="1594"/>
    </row>
    <row r="6" spans="1:46" hidden="1">
      <c r="Z6" s="1593"/>
      <c r="AA6" s="1620"/>
      <c r="AB6" s="1620"/>
      <c r="AC6" s="1620"/>
      <c r="AD6" s="1620"/>
      <c r="AE6" s="1620"/>
      <c r="AF6" s="1620"/>
      <c r="AG6" s="1620"/>
      <c r="AH6" s="1620"/>
      <c r="AI6" s="1620"/>
      <c r="AJ6" s="1620"/>
      <c r="AK6" s="1620"/>
      <c r="AL6" s="1620"/>
      <c r="AM6" s="1620"/>
      <c r="AN6" s="1620"/>
      <c r="AO6" s="1620"/>
      <c r="AP6" s="1620"/>
      <c r="AQ6" s="1620"/>
      <c r="AR6" s="1620"/>
      <c r="AS6" s="1620"/>
      <c r="AT6" s="1594"/>
    </row>
    <row r="7" spans="1:46" hidden="1">
      <c r="Z7" s="1593"/>
      <c r="AA7" s="1620"/>
      <c r="AB7" s="1620"/>
      <c r="AC7" s="1620"/>
      <c r="AD7" s="1620"/>
      <c r="AE7" s="1620"/>
      <c r="AF7" s="1620"/>
      <c r="AG7" s="1620"/>
      <c r="AH7" s="1620"/>
      <c r="AI7" s="1620"/>
      <c r="AJ7" s="1620"/>
      <c r="AK7" s="1620"/>
      <c r="AL7" s="1620"/>
      <c r="AM7" s="1620"/>
      <c r="AN7" s="1620"/>
      <c r="AO7" s="1620"/>
      <c r="AP7" s="1620"/>
      <c r="AQ7" s="1620"/>
      <c r="AR7" s="1620"/>
      <c r="AS7" s="1620"/>
      <c r="AT7" s="1594"/>
    </row>
    <row r="8" spans="1:46" hidden="1">
      <c r="Z8" s="1593"/>
      <c r="AA8" s="1620"/>
      <c r="AB8" s="1620"/>
      <c r="AC8" s="1620"/>
      <c r="AD8" s="1620"/>
      <c r="AE8" s="1620"/>
      <c r="AF8" s="1620"/>
      <c r="AG8" s="1620"/>
      <c r="AH8" s="1620"/>
      <c r="AI8" s="1620"/>
      <c r="AJ8" s="1620"/>
      <c r="AK8" s="1620"/>
      <c r="AL8" s="1620"/>
      <c r="AM8" s="1620"/>
      <c r="AN8" s="1620"/>
      <c r="AO8" s="1620"/>
      <c r="AP8" s="1620"/>
      <c r="AQ8" s="1620"/>
      <c r="AR8" s="1620"/>
      <c r="AS8" s="1620"/>
      <c r="AT8" s="1594"/>
    </row>
    <row r="9" spans="1:46" hidden="1">
      <c r="Z9" s="1593"/>
      <c r="AA9" s="1620"/>
      <c r="AB9" s="1620"/>
      <c r="AC9" s="1620"/>
      <c r="AD9" s="1620"/>
      <c r="AE9" s="1620"/>
      <c r="AF9" s="1620"/>
      <c r="AG9" s="1620"/>
      <c r="AH9" s="1620"/>
      <c r="AI9" s="1620"/>
      <c r="AJ9" s="1620"/>
      <c r="AK9" s="1620"/>
      <c r="AL9" s="1620"/>
      <c r="AM9" s="1620"/>
      <c r="AN9" s="1620"/>
      <c r="AO9" s="1620"/>
      <c r="AP9" s="1620"/>
      <c r="AQ9" s="1620"/>
      <c r="AR9" s="1620"/>
      <c r="AS9" s="1620"/>
      <c r="AT9" s="1594"/>
    </row>
    <row r="10" spans="1:46" hidden="1">
      <c r="Z10" s="1593"/>
      <c r="AA10" s="1620"/>
      <c r="AB10" s="1620"/>
      <c r="AC10" s="1620"/>
      <c r="AD10" s="1620"/>
      <c r="AE10" s="1620"/>
      <c r="AF10" s="1620"/>
      <c r="AG10" s="1620"/>
      <c r="AH10" s="1620"/>
      <c r="AI10" s="1620"/>
      <c r="AJ10" s="1620"/>
      <c r="AK10" s="1620"/>
      <c r="AL10" s="1620"/>
      <c r="AM10" s="1620"/>
      <c r="AN10" s="1620"/>
      <c r="AO10" s="1620"/>
      <c r="AP10" s="1620"/>
      <c r="AQ10" s="1620"/>
      <c r="AR10" s="1620"/>
      <c r="AS10" s="1620"/>
      <c r="AT10" s="1594"/>
    </row>
    <row r="11" spans="1:46" hidden="1">
      <c r="Z11" s="1593"/>
      <c r="AA11" s="1620"/>
      <c r="AB11" s="1620"/>
      <c r="AC11" s="1620"/>
      <c r="AD11" s="1620"/>
      <c r="AE11" s="1620"/>
      <c r="AF11" s="1620"/>
      <c r="AG11" s="1620"/>
      <c r="AH11" s="1620"/>
      <c r="AI11" s="1620"/>
      <c r="AJ11" s="1620"/>
      <c r="AK11" s="1620"/>
      <c r="AL11" s="1620"/>
      <c r="AM11" s="1620"/>
      <c r="AN11" s="1620"/>
      <c r="AO11" s="1620"/>
      <c r="AP11" s="1620"/>
      <c r="AQ11" s="1620"/>
      <c r="AR11" s="1620"/>
      <c r="AS11" s="1620"/>
      <c r="AT11" s="1594"/>
    </row>
    <row r="12" spans="1:46" hidden="1">
      <c r="Z12" s="1593"/>
      <c r="AA12" s="1620"/>
      <c r="AB12" s="1620"/>
      <c r="AC12" s="1620"/>
      <c r="AD12" s="1620"/>
      <c r="AE12" s="1620"/>
      <c r="AF12" s="1620"/>
      <c r="AG12" s="1620"/>
      <c r="AH12" s="1620"/>
      <c r="AI12" s="1620"/>
      <c r="AJ12" s="1620"/>
      <c r="AK12" s="1620"/>
      <c r="AL12" s="1620"/>
      <c r="AM12" s="1620"/>
      <c r="AN12" s="1620"/>
      <c r="AO12" s="1620"/>
      <c r="AP12" s="1620"/>
      <c r="AQ12" s="1620"/>
      <c r="AR12" s="1620"/>
      <c r="AS12" s="1620"/>
      <c r="AT12" s="1594"/>
    </row>
    <row r="13" spans="1:46" ht="13.5" customHeight="1">
      <c r="B13" s="38" t="s">
        <v>856</v>
      </c>
      <c r="G13" s="39"/>
      <c r="Z13" s="1593"/>
      <c r="AA13" s="1620"/>
      <c r="AB13" s="1620"/>
      <c r="AC13" s="1620"/>
      <c r="AD13" s="1620"/>
      <c r="AE13" s="1620"/>
      <c r="AF13" s="1620"/>
      <c r="AG13" s="1620"/>
      <c r="AH13" s="1620"/>
      <c r="AI13" s="1620"/>
      <c r="AJ13" s="1620"/>
      <c r="AK13" s="1620"/>
      <c r="AL13" s="1620"/>
      <c r="AM13" s="1620"/>
      <c r="AN13" s="1620"/>
      <c r="AO13" s="1620"/>
      <c r="AP13" s="1620"/>
      <c r="AQ13" s="1620"/>
      <c r="AR13" s="1620"/>
      <c r="AS13" s="1620"/>
      <c r="AT13" s="1594"/>
    </row>
    <row r="14" spans="1:46" ht="12" customHeight="1">
      <c r="C14" s="45" t="s">
        <v>481</v>
      </c>
      <c r="D14" s="45"/>
      <c r="G14" s="39"/>
      <c r="Z14" s="1593"/>
      <c r="AA14" s="1620"/>
      <c r="AB14" s="1620"/>
      <c r="AC14" s="1620"/>
      <c r="AD14" s="1620"/>
      <c r="AE14" s="1620"/>
      <c r="AF14" s="1620"/>
      <c r="AG14" s="1620"/>
      <c r="AH14" s="1620"/>
      <c r="AI14" s="1620"/>
      <c r="AJ14" s="1620"/>
      <c r="AK14" s="1620"/>
      <c r="AL14" s="1620"/>
      <c r="AM14" s="1620"/>
      <c r="AN14" s="1620"/>
      <c r="AO14" s="1620"/>
      <c r="AP14" s="1620"/>
      <c r="AQ14" s="1620"/>
      <c r="AR14" s="1620"/>
      <c r="AS14" s="1620"/>
      <c r="AT14" s="1594"/>
    </row>
    <row r="15" spans="1:46" ht="5.0999999999999996" customHeight="1">
      <c r="B15" s="39"/>
      <c r="G15" s="39"/>
      <c r="Z15" s="1593"/>
      <c r="AA15" s="1620"/>
      <c r="AB15" s="1620"/>
      <c r="AC15" s="1620"/>
      <c r="AD15" s="1620"/>
      <c r="AE15" s="1620"/>
      <c r="AF15" s="1620"/>
      <c r="AG15" s="1620"/>
      <c r="AH15" s="1620"/>
      <c r="AI15" s="1620"/>
      <c r="AJ15" s="1620"/>
      <c r="AK15" s="1620"/>
      <c r="AL15" s="1620"/>
      <c r="AM15" s="1620"/>
      <c r="AN15" s="1620"/>
      <c r="AO15" s="1620"/>
      <c r="AP15" s="1620"/>
      <c r="AQ15" s="1620"/>
      <c r="AR15" s="1620"/>
      <c r="AS15" s="1620"/>
      <c r="AT15" s="1594"/>
    </row>
    <row r="16" spans="1:46">
      <c r="B16" s="35" t="s">
        <v>1128</v>
      </c>
      <c r="H16" s="39"/>
      <c r="Z16" s="1593"/>
      <c r="AA16" s="1620"/>
      <c r="AB16" s="1620"/>
      <c r="AC16" s="1620"/>
      <c r="AD16" s="1620"/>
      <c r="AE16" s="1620"/>
      <c r="AF16" s="1620"/>
      <c r="AG16" s="1620"/>
      <c r="AH16" s="1620"/>
      <c r="AI16" s="1620"/>
      <c r="AJ16" s="1620"/>
      <c r="AK16" s="1620"/>
      <c r="AL16" s="1620"/>
      <c r="AM16" s="1620"/>
      <c r="AN16" s="1620"/>
      <c r="AO16" s="1620"/>
      <c r="AP16" s="1620"/>
      <c r="AQ16" s="1620"/>
      <c r="AR16" s="1620"/>
      <c r="AS16" s="1620"/>
      <c r="AT16" s="1594"/>
    </row>
    <row r="17" spans="1:46" ht="13.5" customHeight="1">
      <c r="B17" s="35" t="s">
        <v>851</v>
      </c>
      <c r="C17" s="40"/>
      <c r="D17" s="40"/>
      <c r="E17" s="41"/>
      <c r="G17" s="39"/>
      <c r="Z17" s="1593"/>
      <c r="AA17" s="1620"/>
      <c r="AB17" s="1620"/>
      <c r="AC17" s="1620"/>
      <c r="AD17" s="1620"/>
      <c r="AE17" s="1620"/>
      <c r="AF17" s="1620"/>
      <c r="AG17" s="1620"/>
      <c r="AH17" s="1620"/>
      <c r="AI17" s="1620"/>
      <c r="AJ17" s="1620"/>
      <c r="AK17" s="1620"/>
      <c r="AL17" s="1620"/>
      <c r="AM17" s="1620"/>
      <c r="AN17" s="1620"/>
      <c r="AO17" s="1620"/>
      <c r="AP17" s="1620"/>
      <c r="AQ17" s="1620"/>
      <c r="AR17" s="1620"/>
      <c r="AS17" s="1620"/>
      <c r="AT17" s="1594"/>
    </row>
    <row r="18" spans="1:46" ht="13.5" customHeight="1">
      <c r="B18" s="39"/>
      <c r="C18" s="233" t="s">
        <v>482</v>
      </c>
      <c r="D18" s="35" t="s">
        <v>40</v>
      </c>
      <c r="G18" s="39"/>
      <c r="Z18" s="1593"/>
      <c r="AA18" s="1620"/>
      <c r="AB18" s="1620"/>
      <c r="AC18" s="1620"/>
      <c r="AD18" s="1620"/>
      <c r="AE18" s="1620"/>
      <c r="AF18" s="1620"/>
      <c r="AG18" s="1620"/>
      <c r="AH18" s="1620"/>
      <c r="AI18" s="1620"/>
      <c r="AJ18" s="1620"/>
      <c r="AK18" s="1620"/>
      <c r="AL18" s="1620"/>
      <c r="AM18" s="1620"/>
      <c r="AN18" s="1620"/>
      <c r="AO18" s="1620"/>
      <c r="AP18" s="1620"/>
      <c r="AQ18" s="1620"/>
      <c r="AR18" s="1620"/>
      <c r="AS18" s="1620"/>
      <c r="AT18" s="1594"/>
    </row>
    <row r="19" spans="1:46" ht="13.5" customHeight="1">
      <c r="C19" s="233" t="s">
        <v>41</v>
      </c>
      <c r="D19" s="35" t="s">
        <v>42</v>
      </c>
      <c r="G19" s="39"/>
      <c r="Z19" s="1593"/>
      <c r="AA19" s="1620"/>
      <c r="AB19" s="1620"/>
      <c r="AC19" s="1620"/>
      <c r="AD19" s="1620"/>
      <c r="AE19" s="1620"/>
      <c r="AF19" s="1620"/>
      <c r="AG19" s="1620"/>
      <c r="AH19" s="1620"/>
      <c r="AI19" s="1620"/>
      <c r="AJ19" s="1620"/>
      <c r="AK19" s="1620"/>
      <c r="AL19" s="1620"/>
      <c r="AM19" s="1620"/>
      <c r="AN19" s="1620"/>
      <c r="AO19" s="1620"/>
      <c r="AP19" s="1620"/>
      <c r="AQ19" s="1620"/>
      <c r="AR19" s="1620"/>
      <c r="AS19" s="1620"/>
      <c r="AT19" s="1594"/>
    </row>
    <row r="20" spans="1:46" ht="13.5" customHeight="1">
      <c r="C20" s="233"/>
      <c r="D20" s="233"/>
      <c r="G20" s="39"/>
      <c r="Z20" s="1593"/>
      <c r="AA20" s="1595" t="s">
        <v>2106</v>
      </c>
      <c r="AB20" s="1596"/>
      <c r="AC20" s="1596"/>
      <c r="AD20" s="1596"/>
      <c r="AE20" s="1596"/>
      <c r="AF20" s="1596"/>
      <c r="AG20" s="1596"/>
      <c r="AH20" s="1596"/>
      <c r="AI20" s="1596"/>
      <c r="AJ20" s="1596"/>
      <c r="AK20" s="1596"/>
      <c r="AL20" s="1596"/>
      <c r="AM20" s="1596"/>
      <c r="AN20" s="1596"/>
      <c r="AO20" s="1596"/>
      <c r="AP20" s="1596"/>
      <c r="AQ20" s="1596"/>
      <c r="AR20" s="1596"/>
      <c r="AS20" s="1596"/>
      <c r="AT20" s="1594"/>
    </row>
    <row r="21" spans="1:46" ht="12" customHeight="1">
      <c r="C21" s="233"/>
      <c r="D21" s="233"/>
      <c r="Z21" s="1593"/>
      <c r="AA21" s="1612" t="s">
        <v>2107</v>
      </c>
      <c r="AB21" s="1612"/>
      <c r="AC21" s="1612"/>
      <c r="AD21" s="1612"/>
      <c r="AE21" s="1612"/>
      <c r="AF21" s="1612"/>
      <c r="AG21" s="1613"/>
      <c r="AH21" s="1613"/>
      <c r="AI21" s="1613"/>
      <c r="AJ21" s="1613"/>
      <c r="AK21" s="1613"/>
      <c r="AL21" s="1613"/>
      <c r="AM21" s="1613"/>
      <c r="AN21" s="1613"/>
      <c r="AO21" s="1613"/>
      <c r="AP21" s="1613"/>
      <c r="AQ21" s="1613"/>
      <c r="AR21" s="1613"/>
      <c r="AS21" s="1613"/>
      <c r="AT21" s="1594"/>
    </row>
    <row r="22" spans="1:46" ht="14.25">
      <c r="R22" s="234"/>
      <c r="S22" s="234"/>
      <c r="T22" s="234"/>
      <c r="U22" s="234"/>
      <c r="V22" s="234"/>
      <c r="W22" s="234"/>
      <c r="Z22" s="1593"/>
      <c r="AA22" s="1612"/>
      <c r="AB22" s="1612"/>
      <c r="AC22" s="1612"/>
      <c r="AD22" s="1612"/>
      <c r="AE22" s="1612"/>
      <c r="AF22" s="1612"/>
      <c r="AG22" s="1613"/>
      <c r="AH22" s="1613"/>
      <c r="AI22" s="1613"/>
      <c r="AJ22" s="1613"/>
      <c r="AK22" s="1613"/>
      <c r="AL22" s="1613"/>
      <c r="AM22" s="1613"/>
      <c r="AN22" s="1613"/>
      <c r="AO22" s="1613"/>
      <c r="AP22" s="1613"/>
      <c r="AQ22" s="1613"/>
      <c r="AR22" s="1613"/>
      <c r="AS22" s="1613"/>
      <c r="AT22" s="1594"/>
    </row>
    <row r="23" spans="1:46" ht="14.25">
      <c r="A23" s="35" t="s">
        <v>35</v>
      </c>
      <c r="R23" s="234"/>
      <c r="S23" s="234"/>
      <c r="T23" s="234"/>
      <c r="U23" s="234"/>
      <c r="V23" s="234"/>
      <c r="W23" s="234"/>
      <c r="Z23" s="1593"/>
      <c r="AA23" s="1612"/>
      <c r="AB23" s="1612"/>
      <c r="AC23" s="1612"/>
      <c r="AD23" s="1612"/>
      <c r="AE23" s="1612"/>
      <c r="AF23" s="1612"/>
      <c r="AG23" s="1613"/>
      <c r="AH23" s="1613"/>
      <c r="AI23" s="1613"/>
      <c r="AJ23" s="1613"/>
      <c r="AK23" s="1613"/>
      <c r="AL23" s="1613"/>
      <c r="AM23" s="1613"/>
      <c r="AN23" s="1613"/>
      <c r="AO23" s="1613"/>
      <c r="AP23" s="1613"/>
      <c r="AQ23" s="1613"/>
      <c r="AR23" s="1613"/>
      <c r="AS23" s="1613"/>
      <c r="AT23" s="1594"/>
    </row>
    <row r="24" spans="1:46" ht="14.25">
      <c r="R24" s="234"/>
      <c r="S24" s="234"/>
      <c r="T24" s="234"/>
      <c r="U24" s="234"/>
      <c r="V24" s="234"/>
      <c r="W24" s="234"/>
      <c r="Z24" s="1593"/>
      <c r="AA24" s="1612" t="s">
        <v>2108</v>
      </c>
      <c r="AB24" s="1612"/>
      <c r="AC24" s="1612"/>
      <c r="AD24" s="1612"/>
      <c r="AE24" s="1612"/>
      <c r="AF24" s="1612"/>
      <c r="AG24" s="1613"/>
      <c r="AH24" s="1613"/>
      <c r="AI24" s="1613"/>
      <c r="AJ24" s="1613"/>
      <c r="AK24" s="1613"/>
      <c r="AL24" s="1613"/>
      <c r="AM24" s="1613"/>
      <c r="AN24" s="1613"/>
      <c r="AO24" s="1613"/>
      <c r="AP24" s="1613"/>
      <c r="AQ24" s="1613"/>
      <c r="AR24" s="1613"/>
      <c r="AS24" s="1613"/>
      <c r="AT24" s="1594"/>
    </row>
    <row r="25" spans="1:46" ht="14.25">
      <c r="R25" s="234"/>
      <c r="S25" s="234"/>
      <c r="T25" s="234"/>
      <c r="U25" s="234"/>
      <c r="V25" s="234"/>
      <c r="W25" s="234"/>
      <c r="Z25" s="1593"/>
      <c r="AA25" s="1612"/>
      <c r="AB25" s="1612"/>
      <c r="AC25" s="1612"/>
      <c r="AD25" s="1612"/>
      <c r="AE25" s="1612"/>
      <c r="AF25" s="1612"/>
      <c r="AG25" s="1613"/>
      <c r="AH25" s="1613"/>
      <c r="AI25" s="1613"/>
      <c r="AJ25" s="1613"/>
      <c r="AK25" s="1613"/>
      <c r="AL25" s="1613"/>
      <c r="AM25" s="1613"/>
      <c r="AN25" s="1613"/>
      <c r="AO25" s="1613"/>
      <c r="AP25" s="1613"/>
      <c r="AQ25" s="1613"/>
      <c r="AR25" s="1613"/>
      <c r="AS25" s="1613"/>
      <c r="AT25" s="1594"/>
    </row>
    <row r="26" spans="1:46" ht="14.25">
      <c r="C26" s="233" t="s">
        <v>519</v>
      </c>
      <c r="F26" s="235"/>
      <c r="G26" s="235"/>
      <c r="H26" s="235"/>
      <c r="R26" s="234"/>
      <c r="S26" s="234"/>
      <c r="T26" s="234"/>
      <c r="U26" s="234"/>
      <c r="V26" s="234"/>
      <c r="W26" s="234"/>
      <c r="Z26" s="1593"/>
      <c r="AA26" s="1597"/>
      <c r="AB26" s="1597"/>
      <c r="AC26" s="1597"/>
      <c r="AD26" s="1597"/>
      <c r="AE26" s="1597"/>
      <c r="AF26" s="1597"/>
      <c r="AG26" s="1598"/>
      <c r="AH26" s="1598"/>
      <c r="AI26" s="1598"/>
      <c r="AJ26" s="1598"/>
      <c r="AK26" s="1598"/>
      <c r="AL26" s="1598"/>
      <c r="AM26" s="1598"/>
      <c r="AN26" s="1598"/>
      <c r="AO26" s="1598"/>
      <c r="AP26" s="1598"/>
      <c r="AQ26" s="1598"/>
      <c r="AR26" s="1598"/>
      <c r="AS26" s="1598"/>
      <c r="AT26" s="1594"/>
    </row>
    <row r="27" spans="1:46" ht="14.25">
      <c r="C27" s="236" t="s">
        <v>36</v>
      </c>
      <c r="D27" s="236"/>
      <c r="F27" s="233"/>
      <c r="G27" s="233"/>
      <c r="H27" s="233"/>
      <c r="I27" s="233"/>
      <c r="R27" s="234"/>
      <c r="S27" s="234"/>
      <c r="T27" s="234"/>
      <c r="U27" s="234"/>
      <c r="V27" s="234"/>
      <c r="W27" s="234"/>
      <c r="Z27" s="1593"/>
      <c r="AA27" s="1595" t="s">
        <v>2109</v>
      </c>
      <c r="AB27" s="1596"/>
      <c r="AC27" s="1596"/>
      <c r="AD27" s="1596"/>
      <c r="AE27" s="1596"/>
      <c r="AF27" s="1596"/>
      <c r="AG27" s="1596"/>
      <c r="AH27" s="1596"/>
      <c r="AI27" s="1596"/>
      <c r="AJ27" s="1596"/>
      <c r="AK27" s="1596"/>
      <c r="AL27" s="1596"/>
      <c r="AM27" s="1596"/>
      <c r="AN27" s="1596"/>
      <c r="AO27" s="1596"/>
      <c r="AP27" s="1596"/>
      <c r="AQ27" s="1596"/>
      <c r="AR27" s="1596"/>
      <c r="AS27" s="1596"/>
      <c r="AT27" s="1594"/>
    </row>
    <row r="28" spans="1:46" ht="14.25">
      <c r="F28" s="233"/>
      <c r="G28" s="233"/>
      <c r="H28" s="233"/>
      <c r="I28" s="233"/>
      <c r="J28" s="39"/>
      <c r="R28" s="234"/>
      <c r="S28" s="234"/>
      <c r="T28" s="234"/>
      <c r="U28" s="234"/>
      <c r="V28" s="234"/>
      <c r="W28" s="234"/>
      <c r="Y28" s="42"/>
      <c r="Z28" s="1593"/>
      <c r="AA28" s="1614" t="s">
        <v>2110</v>
      </c>
      <c r="AB28" s="1615"/>
      <c r="AC28" s="1615"/>
      <c r="AD28" s="1615"/>
      <c r="AE28" s="1615"/>
      <c r="AF28" s="1615"/>
      <c r="AG28" s="1615"/>
      <c r="AH28" s="1615"/>
      <c r="AI28" s="1615"/>
      <c r="AJ28" s="1615"/>
      <c r="AK28" s="1615"/>
      <c r="AL28" s="1615"/>
      <c r="AM28" s="1615"/>
      <c r="AN28" s="1615"/>
      <c r="AO28" s="1615"/>
      <c r="AP28" s="1615"/>
      <c r="AQ28" s="1615"/>
      <c r="AR28" s="1615"/>
      <c r="AS28" s="1615"/>
      <c r="AT28" s="1594"/>
    </row>
    <row r="29" spans="1:46" ht="14.25">
      <c r="R29" s="234"/>
      <c r="S29" s="234"/>
      <c r="T29" s="234"/>
      <c r="U29" s="234"/>
      <c r="V29" s="234"/>
      <c r="W29" s="234"/>
      <c r="Y29" s="39"/>
      <c r="Z29" s="1599"/>
      <c r="AA29" s="1615"/>
      <c r="AB29" s="1615"/>
      <c r="AC29" s="1615"/>
      <c r="AD29" s="1615"/>
      <c r="AE29" s="1615"/>
      <c r="AF29" s="1615"/>
      <c r="AG29" s="1615"/>
      <c r="AH29" s="1615"/>
      <c r="AI29" s="1615"/>
      <c r="AJ29" s="1615"/>
      <c r="AK29" s="1615"/>
      <c r="AL29" s="1615"/>
      <c r="AM29" s="1615"/>
      <c r="AN29" s="1615"/>
      <c r="AO29" s="1615"/>
      <c r="AP29" s="1615"/>
      <c r="AQ29" s="1615"/>
      <c r="AR29" s="1615"/>
      <c r="AS29" s="1615"/>
      <c r="AT29" s="1594"/>
    </row>
    <row r="30" spans="1:46" ht="14.25">
      <c r="A30" s="35" t="s">
        <v>37</v>
      </c>
      <c r="F30" s="233"/>
      <c r="G30" s="233"/>
      <c r="H30" s="233"/>
      <c r="I30" s="233"/>
      <c r="R30" s="234"/>
      <c r="S30" s="234"/>
      <c r="T30" s="234"/>
      <c r="U30" s="234"/>
      <c r="V30" s="234"/>
      <c r="W30" s="234"/>
      <c r="Y30" s="39"/>
      <c r="Z30" s="1593"/>
      <c r="AA30" s="1615"/>
      <c r="AB30" s="1615"/>
      <c r="AC30" s="1615"/>
      <c r="AD30" s="1615"/>
      <c r="AE30" s="1615"/>
      <c r="AF30" s="1615"/>
      <c r="AG30" s="1615"/>
      <c r="AH30" s="1615"/>
      <c r="AI30" s="1615"/>
      <c r="AJ30" s="1615"/>
      <c r="AK30" s="1615"/>
      <c r="AL30" s="1615"/>
      <c r="AM30" s="1615"/>
      <c r="AN30" s="1615"/>
      <c r="AO30" s="1615"/>
      <c r="AP30" s="1615"/>
      <c r="AQ30" s="1615"/>
      <c r="AR30" s="1615"/>
      <c r="AS30" s="1615"/>
      <c r="AT30" s="1594"/>
    </row>
    <row r="31" spans="1:46" ht="14.25">
      <c r="R31" s="234"/>
      <c r="S31" s="234"/>
      <c r="T31" s="234"/>
      <c r="U31" s="234"/>
      <c r="V31" s="234"/>
      <c r="W31" s="234"/>
      <c r="Y31" s="39"/>
      <c r="Z31" s="1593"/>
      <c r="AA31" s="1615"/>
      <c r="AB31" s="1615"/>
      <c r="AC31" s="1615"/>
      <c r="AD31" s="1615"/>
      <c r="AE31" s="1615"/>
      <c r="AF31" s="1615"/>
      <c r="AG31" s="1615"/>
      <c r="AH31" s="1615"/>
      <c r="AI31" s="1615"/>
      <c r="AJ31" s="1615"/>
      <c r="AK31" s="1615"/>
      <c r="AL31" s="1615"/>
      <c r="AM31" s="1615"/>
      <c r="AN31" s="1615"/>
      <c r="AO31" s="1615"/>
      <c r="AP31" s="1615"/>
      <c r="AQ31" s="1615"/>
      <c r="AR31" s="1615"/>
      <c r="AS31" s="1615"/>
      <c r="AT31" s="1594"/>
    </row>
    <row r="32" spans="1:46" ht="14.25">
      <c r="R32" s="234"/>
      <c r="S32" s="234"/>
      <c r="T32" s="234"/>
      <c r="U32" s="234"/>
      <c r="V32" s="234"/>
      <c r="W32" s="234"/>
      <c r="Z32" s="1593"/>
      <c r="AA32" s="1615"/>
      <c r="AB32" s="1615"/>
      <c r="AC32" s="1615"/>
      <c r="AD32" s="1615"/>
      <c r="AE32" s="1615"/>
      <c r="AF32" s="1615"/>
      <c r="AG32" s="1615"/>
      <c r="AH32" s="1615"/>
      <c r="AI32" s="1615"/>
      <c r="AJ32" s="1615"/>
      <c r="AK32" s="1615"/>
      <c r="AL32" s="1615"/>
      <c r="AM32" s="1615"/>
      <c r="AN32" s="1615"/>
      <c r="AO32" s="1615"/>
      <c r="AP32" s="1615"/>
      <c r="AQ32" s="1615"/>
      <c r="AR32" s="1615"/>
      <c r="AS32" s="1615"/>
      <c r="AT32" s="1594"/>
    </row>
    <row r="33" spans="1:46" ht="13.5" customHeight="1">
      <c r="C33" s="233" t="s">
        <v>520</v>
      </c>
      <c r="F33" s="235"/>
      <c r="G33" s="235"/>
      <c r="H33" s="235"/>
      <c r="R33" s="234"/>
      <c r="S33" s="234"/>
      <c r="T33" s="234"/>
      <c r="U33" s="234"/>
      <c r="V33" s="234"/>
      <c r="W33" s="234"/>
      <c r="Z33" s="1593"/>
      <c r="AA33" s="1615"/>
      <c r="AB33" s="1615"/>
      <c r="AC33" s="1615"/>
      <c r="AD33" s="1615"/>
      <c r="AE33" s="1615"/>
      <c r="AF33" s="1615"/>
      <c r="AG33" s="1615"/>
      <c r="AH33" s="1615"/>
      <c r="AI33" s="1615"/>
      <c r="AJ33" s="1615"/>
      <c r="AK33" s="1615"/>
      <c r="AL33" s="1615"/>
      <c r="AM33" s="1615"/>
      <c r="AN33" s="1615"/>
      <c r="AO33" s="1615"/>
      <c r="AP33" s="1615"/>
      <c r="AQ33" s="1615"/>
      <c r="AR33" s="1615"/>
      <c r="AS33" s="1615"/>
      <c r="AT33" s="1594"/>
    </row>
    <row r="34" spans="1:46" ht="14.25">
      <c r="C34" s="236" t="s">
        <v>36</v>
      </c>
      <c r="D34" s="236"/>
      <c r="F34" s="233"/>
      <c r="G34" s="233"/>
      <c r="H34" s="233"/>
      <c r="I34" s="233"/>
      <c r="R34" s="234"/>
      <c r="S34" s="234"/>
      <c r="T34" s="234"/>
      <c r="U34" s="234"/>
      <c r="V34" s="234"/>
      <c r="W34" s="234"/>
      <c r="Z34" s="1593"/>
      <c r="AA34" s="1615"/>
      <c r="AB34" s="1615"/>
      <c r="AC34" s="1615"/>
      <c r="AD34" s="1615"/>
      <c r="AE34" s="1615"/>
      <c r="AF34" s="1615"/>
      <c r="AG34" s="1615"/>
      <c r="AH34" s="1615"/>
      <c r="AI34" s="1615"/>
      <c r="AJ34" s="1615"/>
      <c r="AK34" s="1615"/>
      <c r="AL34" s="1615"/>
      <c r="AM34" s="1615"/>
      <c r="AN34" s="1615"/>
      <c r="AO34" s="1615"/>
      <c r="AP34" s="1615"/>
      <c r="AQ34" s="1615"/>
      <c r="AR34" s="1615"/>
      <c r="AS34" s="1615"/>
      <c r="AT34" s="1594"/>
    </row>
    <row r="35" spans="1:46" ht="14.25">
      <c r="F35" s="233"/>
      <c r="G35" s="233"/>
      <c r="H35" s="233"/>
      <c r="I35" s="233"/>
      <c r="J35" s="39"/>
      <c r="R35" s="234"/>
      <c r="S35" s="234"/>
      <c r="T35" s="234"/>
      <c r="U35" s="234"/>
      <c r="V35" s="234"/>
      <c r="W35" s="234"/>
      <c r="Y35" s="42"/>
      <c r="Z35" s="1593"/>
      <c r="AA35" s="1615"/>
      <c r="AB35" s="1615"/>
      <c r="AC35" s="1615"/>
      <c r="AD35" s="1615"/>
      <c r="AE35" s="1615"/>
      <c r="AF35" s="1615"/>
      <c r="AG35" s="1615"/>
      <c r="AH35" s="1615"/>
      <c r="AI35" s="1615"/>
      <c r="AJ35" s="1615"/>
      <c r="AK35" s="1615"/>
      <c r="AL35" s="1615"/>
      <c r="AM35" s="1615"/>
      <c r="AN35" s="1615"/>
      <c r="AO35" s="1615"/>
      <c r="AP35" s="1615"/>
      <c r="AQ35" s="1615"/>
      <c r="AR35" s="1615"/>
      <c r="AS35" s="1615"/>
      <c r="AT35" s="1594"/>
    </row>
    <row r="36" spans="1:46" ht="15" thickBot="1">
      <c r="R36" s="234"/>
      <c r="S36" s="234"/>
      <c r="T36" s="234"/>
      <c r="U36" s="234"/>
      <c r="V36" s="234"/>
      <c r="W36" s="234"/>
      <c r="Y36" s="39"/>
      <c r="Z36" s="1600"/>
      <c r="AA36" s="1616"/>
      <c r="AB36" s="1616"/>
      <c r="AC36" s="1616"/>
      <c r="AD36" s="1616"/>
      <c r="AE36" s="1616"/>
      <c r="AF36" s="1616"/>
      <c r="AG36" s="1616"/>
      <c r="AH36" s="1616"/>
      <c r="AI36" s="1616"/>
      <c r="AJ36" s="1616"/>
      <c r="AK36" s="1616"/>
      <c r="AL36" s="1616"/>
      <c r="AM36" s="1616"/>
      <c r="AN36" s="1616"/>
      <c r="AO36" s="1616"/>
      <c r="AP36" s="1616"/>
      <c r="AQ36" s="1616"/>
      <c r="AR36" s="1616"/>
      <c r="AS36" s="1616"/>
      <c r="AT36" s="1601"/>
    </row>
    <row r="37" spans="1:46" ht="15" thickTop="1">
      <c r="A37" s="35" t="s">
        <v>38</v>
      </c>
      <c r="F37" s="233"/>
      <c r="G37" s="233"/>
      <c r="H37" s="233"/>
      <c r="I37" s="233"/>
      <c r="R37" s="234"/>
      <c r="S37" s="234"/>
      <c r="T37" s="234"/>
      <c r="U37" s="234"/>
      <c r="V37" s="234"/>
      <c r="W37" s="234"/>
      <c r="Y37" s="39"/>
      <c r="Z37" s="39"/>
      <c r="AA37" s="39"/>
    </row>
    <row r="38" spans="1:46" ht="14.25">
      <c r="A38" s="35" t="s">
        <v>39</v>
      </c>
      <c r="B38" s="43"/>
      <c r="R38" s="234"/>
      <c r="S38" s="234"/>
      <c r="T38" s="234"/>
      <c r="U38" s="234"/>
      <c r="V38" s="234"/>
      <c r="W38" s="234"/>
      <c r="Y38" s="39"/>
      <c r="Z38" s="39"/>
      <c r="AA38" s="39"/>
    </row>
    <row r="39" spans="1:46">
      <c r="B39" s="43" t="s">
        <v>518</v>
      </c>
    </row>
    <row r="40" spans="1:46">
      <c r="B40" s="43" t="s">
        <v>518</v>
      </c>
    </row>
    <row r="41" spans="1:46">
      <c r="B41" s="43" t="s">
        <v>518</v>
      </c>
    </row>
    <row r="42" spans="1:46">
      <c r="B42" s="43" t="s">
        <v>518</v>
      </c>
    </row>
    <row r="43" spans="1:46">
      <c r="B43" s="43" t="s">
        <v>518</v>
      </c>
    </row>
    <row r="45" spans="1:46" s="44" customFormat="1">
      <c r="B45" s="1028" t="s">
        <v>1794</v>
      </c>
      <c r="C45" s="1028"/>
      <c r="D45" s="1028"/>
      <c r="X45" s="1029"/>
    </row>
    <row r="46" spans="1:46" s="44" customFormat="1">
      <c r="B46" s="1028" t="s">
        <v>1795</v>
      </c>
      <c r="C46" s="1028"/>
      <c r="D46" s="1028"/>
      <c r="X46" s="1029"/>
    </row>
    <row r="47" spans="1:46" s="44" customFormat="1">
      <c r="B47" s="1028"/>
      <c r="C47" s="1028"/>
      <c r="D47" s="1028"/>
      <c r="X47" s="1029"/>
    </row>
    <row r="48" spans="1:46" s="44" customFormat="1"/>
  </sheetData>
  <sheetProtection algorithmName="SHA-512" hashValue="3//k2RZTHxHI0mPNRMerLL9DuWOfjdfdV05iYt852E/hxLCMbIlZ1rnB4t47a++hn2jvbfV+z6OqrlC6yDj/NA==" saltValue="ANZh1LnzJcE3zrUxvulnMw==" spinCount="100000" sheet="1" objects="1" scenarios="1"/>
  <mergeCells count="9">
    <mergeCell ref="AA24:AF25"/>
    <mergeCell ref="AG24:AS25"/>
    <mergeCell ref="AA28:AS36"/>
    <mergeCell ref="B1:F1"/>
    <mergeCell ref="A2:F2"/>
    <mergeCell ref="G2:I2"/>
    <mergeCell ref="AA4:AS19"/>
    <mergeCell ref="AA21:AF23"/>
    <mergeCell ref="AG21:AS23"/>
  </mergeCells>
  <phoneticPr fontId="1"/>
  <printOptions horizontalCentered="1"/>
  <pageMargins left="0.78740157480314965" right="0.78740157480314965" top="0.98425196850393704" bottom="0.98425196850393704" header="0.51181102362204722" footer="0.51181102362204722"/>
  <pageSetup paperSize="9" scale="90"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CCFFCC"/>
  </sheetPr>
  <dimension ref="A1:F340"/>
  <sheetViews>
    <sheetView showGridLines="0" zoomScaleNormal="100" workbookViewId="0">
      <pane xSplit="1" ySplit="2" topLeftCell="B3" activePane="bottomRight" state="frozen"/>
      <selection activeCell="L22" sqref="L22"/>
      <selection pane="topRight" activeCell="L22" sqref="L22"/>
      <selection pane="bottomLeft" activeCell="L22" sqref="L22"/>
      <selection pane="bottomRight" sqref="A1:A2"/>
    </sheetView>
  </sheetViews>
  <sheetFormatPr defaultRowHeight="13.5"/>
  <cols>
    <col min="1" max="1" width="9" style="1018"/>
    <col min="2" max="2" width="5" style="1018" customWidth="1"/>
    <col min="3" max="3" width="24.5" style="1018" bestFit="1" customWidth="1"/>
    <col min="4" max="4" width="4" style="1018" customWidth="1"/>
    <col min="5" max="5" width="45.375" style="1018" bestFit="1" customWidth="1"/>
    <col min="6" max="6" width="100.625" style="1018" bestFit="1" customWidth="1"/>
    <col min="7" max="16384" width="9" style="1018"/>
  </cols>
  <sheetData>
    <row r="1" spans="1:6">
      <c r="A1" s="2107" t="s">
        <v>1083</v>
      </c>
      <c r="B1" s="2108" t="s">
        <v>1067</v>
      </c>
      <c r="C1" s="2109"/>
      <c r="D1" s="2108" t="s">
        <v>1078</v>
      </c>
      <c r="E1" s="2110"/>
      <c r="F1" s="2109"/>
    </row>
    <row r="2" spans="1:6">
      <c r="A2" s="2107"/>
      <c r="B2" s="1019" t="s">
        <v>1426</v>
      </c>
      <c r="C2" s="1019" t="s">
        <v>1068</v>
      </c>
      <c r="D2" s="1019" t="s">
        <v>1426</v>
      </c>
      <c r="E2" s="1019" t="s">
        <v>1079</v>
      </c>
      <c r="F2" s="1019" t="s">
        <v>727</v>
      </c>
    </row>
    <row r="3" spans="1:6">
      <c r="A3" s="1020">
        <v>1</v>
      </c>
      <c r="B3" s="1021">
        <v>1</v>
      </c>
      <c r="C3" s="1021" t="s">
        <v>728</v>
      </c>
      <c r="D3" s="1022">
        <v>1</v>
      </c>
      <c r="E3" s="1022" t="s">
        <v>729</v>
      </c>
      <c r="F3" s="1022" t="s">
        <v>730</v>
      </c>
    </row>
    <row r="4" spans="1:6">
      <c r="A4" s="1020">
        <v>2</v>
      </c>
      <c r="B4" s="1023"/>
      <c r="C4" s="1023"/>
      <c r="D4" s="1022">
        <v>2</v>
      </c>
      <c r="E4" s="1022" t="s">
        <v>731</v>
      </c>
      <c r="F4" s="1022" t="s">
        <v>732</v>
      </c>
    </row>
    <row r="5" spans="1:6">
      <c r="A5" s="1020">
        <v>3</v>
      </c>
      <c r="B5" s="1023"/>
      <c r="C5" s="1023"/>
      <c r="D5" s="1022">
        <v>3</v>
      </c>
      <c r="E5" s="1022" t="s">
        <v>733</v>
      </c>
      <c r="F5" s="1022" t="s">
        <v>732</v>
      </c>
    </row>
    <row r="6" spans="1:6">
      <c r="A6" s="1020">
        <v>4</v>
      </c>
      <c r="B6" s="1023"/>
      <c r="C6" s="1023"/>
      <c r="D6" s="1022">
        <v>4</v>
      </c>
      <c r="E6" s="1022" t="s">
        <v>734</v>
      </c>
      <c r="F6" s="1022" t="s">
        <v>732</v>
      </c>
    </row>
    <row r="7" spans="1:6">
      <c r="A7" s="1020">
        <v>5</v>
      </c>
      <c r="B7" s="1024"/>
      <c r="C7" s="1024"/>
      <c r="D7" s="1022">
        <v>5</v>
      </c>
      <c r="E7" s="1022" t="s">
        <v>1427</v>
      </c>
      <c r="F7" s="1022"/>
    </row>
    <row r="8" spans="1:6">
      <c r="A8" s="1020">
        <v>6</v>
      </c>
      <c r="B8" s="1021">
        <v>2</v>
      </c>
      <c r="C8" s="1021" t="s">
        <v>735</v>
      </c>
      <c r="D8" s="1022">
        <v>1</v>
      </c>
      <c r="E8" s="1022" t="s">
        <v>1080</v>
      </c>
      <c r="F8" s="1022" t="s">
        <v>736</v>
      </c>
    </row>
    <row r="9" spans="1:6">
      <c r="A9" s="1020">
        <v>7</v>
      </c>
      <c r="B9" s="1023"/>
      <c r="C9" s="1023"/>
      <c r="D9" s="1022">
        <v>2</v>
      </c>
      <c r="E9" s="1022" t="s">
        <v>737</v>
      </c>
      <c r="F9" s="1022" t="s">
        <v>736</v>
      </c>
    </row>
    <row r="10" spans="1:6">
      <c r="A10" s="1020">
        <v>8</v>
      </c>
      <c r="B10" s="1023"/>
      <c r="C10" s="1023"/>
      <c r="D10" s="1022">
        <v>3</v>
      </c>
      <c r="E10" s="1022" t="s">
        <v>738</v>
      </c>
      <c r="F10" s="1022" t="s">
        <v>736</v>
      </c>
    </row>
    <row r="11" spans="1:6">
      <c r="A11" s="1020">
        <v>9</v>
      </c>
      <c r="B11" s="1023"/>
      <c r="C11" s="1023"/>
      <c r="D11" s="1022">
        <v>4</v>
      </c>
      <c r="E11" s="1022" t="s">
        <v>739</v>
      </c>
      <c r="F11" s="1022" t="s">
        <v>736</v>
      </c>
    </row>
    <row r="12" spans="1:6">
      <c r="A12" s="1020">
        <v>10</v>
      </c>
      <c r="B12" s="1023"/>
      <c r="C12" s="1023"/>
      <c r="D12" s="1022">
        <v>5</v>
      </c>
      <c r="E12" s="1022" t="s">
        <v>740</v>
      </c>
      <c r="F12" s="1022" t="s">
        <v>736</v>
      </c>
    </row>
    <row r="13" spans="1:6">
      <c r="A13" s="1020">
        <v>11</v>
      </c>
      <c r="B13" s="1023"/>
      <c r="C13" s="1023"/>
      <c r="D13" s="1022">
        <v>6</v>
      </c>
      <c r="E13" s="1022" t="s">
        <v>741</v>
      </c>
      <c r="F13" s="1022" t="s">
        <v>736</v>
      </c>
    </row>
    <row r="14" spans="1:6">
      <c r="A14" s="1020">
        <v>12</v>
      </c>
      <c r="B14" s="1023"/>
      <c r="C14" s="1023"/>
      <c r="D14" s="1022">
        <v>7</v>
      </c>
      <c r="E14" s="1022" t="s">
        <v>742</v>
      </c>
      <c r="F14" s="1022" t="s">
        <v>736</v>
      </c>
    </row>
    <row r="15" spans="1:6">
      <c r="A15" s="1020">
        <v>13</v>
      </c>
      <c r="B15" s="1023"/>
      <c r="C15" s="1023"/>
      <c r="D15" s="1022">
        <v>8</v>
      </c>
      <c r="E15" s="1022" t="s">
        <v>743</v>
      </c>
      <c r="F15" s="1022" t="s">
        <v>744</v>
      </c>
    </row>
    <row r="16" spans="1:6">
      <c r="A16" s="1020">
        <v>14</v>
      </c>
      <c r="B16" s="1024"/>
      <c r="C16" s="1024"/>
      <c r="D16" s="1022">
        <v>9</v>
      </c>
      <c r="E16" s="1022" t="s">
        <v>1428</v>
      </c>
      <c r="F16" s="1022"/>
    </row>
    <row r="17" spans="1:6">
      <c r="A17" s="1020">
        <v>15</v>
      </c>
      <c r="B17" s="1021">
        <v>3</v>
      </c>
      <c r="C17" s="1021" t="s">
        <v>745</v>
      </c>
      <c r="D17" s="1022">
        <v>1</v>
      </c>
      <c r="E17" s="1022" t="s">
        <v>746</v>
      </c>
      <c r="F17" s="1022" t="s">
        <v>747</v>
      </c>
    </row>
    <row r="18" spans="1:6">
      <c r="A18" s="1020">
        <v>16</v>
      </c>
      <c r="B18" s="1023"/>
      <c r="C18" s="1023"/>
      <c r="D18" s="1022">
        <v>2</v>
      </c>
      <c r="E18" s="1022" t="s">
        <v>748</v>
      </c>
      <c r="F18" s="1022" t="s">
        <v>747</v>
      </c>
    </row>
    <row r="19" spans="1:6">
      <c r="A19" s="1020">
        <v>17</v>
      </c>
      <c r="B19" s="1023"/>
      <c r="C19" s="1023"/>
      <c r="D19" s="1022">
        <v>3</v>
      </c>
      <c r="E19" s="1022" t="s">
        <v>749</v>
      </c>
      <c r="F19" s="1022" t="s">
        <v>750</v>
      </c>
    </row>
    <row r="20" spans="1:6">
      <c r="A20" s="1020">
        <v>18</v>
      </c>
      <c r="B20" s="1023"/>
      <c r="C20" s="1023"/>
      <c r="D20" s="1022">
        <v>4</v>
      </c>
      <c r="E20" s="1022" t="s">
        <v>751</v>
      </c>
      <c r="F20" s="1022" t="s">
        <v>752</v>
      </c>
    </row>
    <row r="21" spans="1:6">
      <c r="A21" s="1020">
        <v>19</v>
      </c>
      <c r="B21" s="1023"/>
      <c r="C21" s="1023"/>
      <c r="D21" s="1022">
        <v>5</v>
      </c>
      <c r="E21" s="1022" t="s">
        <v>753</v>
      </c>
      <c r="F21" s="1022" t="s">
        <v>754</v>
      </c>
    </row>
    <row r="22" spans="1:6">
      <c r="A22" s="1020">
        <v>20</v>
      </c>
      <c r="B22" s="1023"/>
      <c r="C22" s="1023"/>
      <c r="D22" s="1022">
        <v>6</v>
      </c>
      <c r="E22" s="1022" t="s">
        <v>755</v>
      </c>
      <c r="F22" s="1022" t="s">
        <v>756</v>
      </c>
    </row>
    <row r="23" spans="1:6">
      <c r="A23" s="1020">
        <v>21</v>
      </c>
      <c r="B23" s="1023"/>
      <c r="C23" s="1023"/>
      <c r="D23" s="1022">
        <v>7</v>
      </c>
      <c r="E23" s="1022" t="s">
        <v>757</v>
      </c>
      <c r="F23" s="1022" t="s">
        <v>756</v>
      </c>
    </row>
    <row r="24" spans="1:6">
      <c r="A24" s="1020">
        <v>22</v>
      </c>
      <c r="B24" s="1023"/>
      <c r="C24" s="1023"/>
      <c r="D24" s="1022">
        <v>8</v>
      </c>
      <c r="E24" s="1022" t="s">
        <v>758</v>
      </c>
      <c r="F24" s="1022" t="s">
        <v>759</v>
      </c>
    </row>
    <row r="25" spans="1:6">
      <c r="A25" s="1020">
        <v>23</v>
      </c>
      <c r="B25" s="1023"/>
      <c r="C25" s="1023"/>
      <c r="D25" s="1022">
        <v>9</v>
      </c>
      <c r="E25" s="1022" t="s">
        <v>760</v>
      </c>
      <c r="F25" s="1022" t="s">
        <v>747</v>
      </c>
    </row>
    <row r="26" spans="1:6">
      <c r="A26" s="1020">
        <v>24</v>
      </c>
      <c r="B26" s="1024"/>
      <c r="C26" s="1024"/>
      <c r="D26" s="1022">
        <v>10</v>
      </c>
      <c r="E26" s="1022" t="s">
        <v>1429</v>
      </c>
      <c r="F26" s="1022"/>
    </row>
    <row r="27" spans="1:6">
      <c r="A27" s="1020">
        <v>25</v>
      </c>
      <c r="B27" s="1021">
        <v>4</v>
      </c>
      <c r="C27" s="1021" t="s">
        <v>761</v>
      </c>
      <c r="D27" s="1022">
        <v>1</v>
      </c>
      <c r="E27" s="1022" t="s">
        <v>762</v>
      </c>
      <c r="F27" s="1022" t="s">
        <v>197</v>
      </c>
    </row>
    <row r="28" spans="1:6">
      <c r="A28" s="1020">
        <v>26</v>
      </c>
      <c r="B28" s="1023"/>
      <c r="C28" s="1023"/>
      <c r="D28" s="1022">
        <v>2</v>
      </c>
      <c r="E28" s="1022" t="s">
        <v>763</v>
      </c>
      <c r="F28" s="1022" t="s">
        <v>197</v>
      </c>
    </row>
    <row r="29" spans="1:6">
      <c r="A29" s="1020">
        <v>27</v>
      </c>
      <c r="B29" s="1023"/>
      <c r="C29" s="1023"/>
      <c r="D29" s="1022">
        <v>3</v>
      </c>
      <c r="E29" s="1022" t="s">
        <v>764</v>
      </c>
      <c r="F29" s="1022" t="s">
        <v>197</v>
      </c>
    </row>
    <row r="30" spans="1:6">
      <c r="A30" s="1020">
        <v>28</v>
      </c>
      <c r="B30" s="1023"/>
      <c r="C30" s="1023"/>
      <c r="D30" s="1022">
        <v>4</v>
      </c>
      <c r="E30" s="1022" t="s">
        <v>765</v>
      </c>
      <c r="F30" s="1022"/>
    </row>
    <row r="31" spans="1:6">
      <c r="A31" s="1020">
        <v>29</v>
      </c>
      <c r="B31" s="1023"/>
      <c r="C31" s="1023"/>
      <c r="D31" s="1022">
        <v>5</v>
      </c>
      <c r="E31" s="1022" t="s">
        <v>766</v>
      </c>
      <c r="F31" s="1022" t="s">
        <v>767</v>
      </c>
    </row>
    <row r="32" spans="1:6">
      <c r="A32" s="1020">
        <v>30</v>
      </c>
      <c r="B32" s="1023"/>
      <c r="C32" s="1023"/>
      <c r="D32" s="1022">
        <v>6</v>
      </c>
      <c r="E32" s="1022" t="s">
        <v>768</v>
      </c>
      <c r="F32" s="1022" t="s">
        <v>769</v>
      </c>
    </row>
    <row r="33" spans="1:6">
      <c r="A33" s="1020">
        <v>31</v>
      </c>
      <c r="B33" s="1023"/>
      <c r="C33" s="1023"/>
      <c r="D33" s="1022">
        <v>7</v>
      </c>
      <c r="E33" s="1022" t="s">
        <v>770</v>
      </c>
      <c r="F33" s="1022" t="s">
        <v>769</v>
      </c>
    </row>
    <row r="34" spans="1:6">
      <c r="A34" s="1020">
        <v>32</v>
      </c>
      <c r="B34" s="1023"/>
      <c r="C34" s="1023"/>
      <c r="D34" s="1022">
        <v>8</v>
      </c>
      <c r="E34" s="1022" t="s">
        <v>771</v>
      </c>
      <c r="F34" s="1022" t="s">
        <v>769</v>
      </c>
    </row>
    <row r="35" spans="1:6">
      <c r="A35" s="1020">
        <v>33</v>
      </c>
      <c r="B35" s="1023"/>
      <c r="C35" s="1023"/>
      <c r="D35" s="1022">
        <v>9</v>
      </c>
      <c r="E35" s="1022" t="s">
        <v>772</v>
      </c>
      <c r="F35" s="1022" t="s">
        <v>115</v>
      </c>
    </row>
    <row r="36" spans="1:6">
      <c r="A36" s="1020">
        <v>34</v>
      </c>
      <c r="B36" s="1023"/>
      <c r="C36" s="1023"/>
      <c r="D36" s="1022">
        <v>10</v>
      </c>
      <c r="E36" s="1022" t="s">
        <v>116</v>
      </c>
      <c r="F36" s="1022" t="s">
        <v>115</v>
      </c>
    </row>
    <row r="37" spans="1:6">
      <c r="A37" s="1020">
        <v>35</v>
      </c>
      <c r="B37" s="1023"/>
      <c r="C37" s="1023"/>
      <c r="D37" s="1022">
        <v>11</v>
      </c>
      <c r="E37" s="1022" t="s">
        <v>117</v>
      </c>
      <c r="F37" s="1022" t="s">
        <v>118</v>
      </c>
    </row>
    <row r="38" spans="1:6">
      <c r="A38" s="1020">
        <v>36</v>
      </c>
      <c r="B38" s="1023"/>
      <c r="C38" s="1023"/>
      <c r="D38" s="1022">
        <v>12</v>
      </c>
      <c r="E38" s="1022" t="s">
        <v>119</v>
      </c>
      <c r="F38" s="1022" t="s">
        <v>120</v>
      </c>
    </row>
    <row r="39" spans="1:6">
      <c r="A39" s="1020">
        <v>37</v>
      </c>
      <c r="B39" s="1023"/>
      <c r="C39" s="1023"/>
      <c r="D39" s="1022">
        <v>13</v>
      </c>
      <c r="E39" s="1022" t="s">
        <v>198</v>
      </c>
      <c r="F39" s="1022" t="s">
        <v>921</v>
      </c>
    </row>
    <row r="40" spans="1:6">
      <c r="A40" s="1020">
        <v>38</v>
      </c>
      <c r="B40" s="1023"/>
      <c r="C40" s="1023"/>
      <c r="D40" s="1022">
        <v>14</v>
      </c>
      <c r="E40" s="1022" t="s">
        <v>922</v>
      </c>
      <c r="F40" s="1022" t="s">
        <v>923</v>
      </c>
    </row>
    <row r="41" spans="1:6">
      <c r="A41" s="1020">
        <v>39</v>
      </c>
      <c r="B41" s="1023"/>
      <c r="C41" s="1023"/>
      <c r="D41" s="1022">
        <v>15</v>
      </c>
      <c r="E41" s="1022" t="s">
        <v>924</v>
      </c>
      <c r="F41" s="1022" t="s">
        <v>197</v>
      </c>
    </row>
    <row r="42" spans="1:6">
      <c r="A42" s="1020">
        <v>40</v>
      </c>
      <c r="B42" s="1024"/>
      <c r="C42" s="1024"/>
      <c r="D42" s="1022">
        <v>16</v>
      </c>
      <c r="E42" s="1022" t="s">
        <v>1430</v>
      </c>
      <c r="F42" s="1022"/>
    </row>
    <row r="43" spans="1:6">
      <c r="A43" s="1020">
        <v>41</v>
      </c>
      <c r="B43" s="1021">
        <v>5</v>
      </c>
      <c r="C43" s="1021" t="s">
        <v>925</v>
      </c>
      <c r="D43" s="1022">
        <v>1</v>
      </c>
      <c r="E43" s="1022" t="s">
        <v>926</v>
      </c>
      <c r="F43" s="1022" t="s">
        <v>927</v>
      </c>
    </row>
    <row r="44" spans="1:6">
      <c r="A44" s="1020">
        <v>42</v>
      </c>
      <c r="B44" s="1023"/>
      <c r="C44" s="1023"/>
      <c r="D44" s="1022">
        <v>2</v>
      </c>
      <c r="E44" s="1022" t="s">
        <v>310</v>
      </c>
      <c r="F44" s="1022" t="s">
        <v>927</v>
      </c>
    </row>
    <row r="45" spans="1:6">
      <c r="A45" s="1020">
        <v>43</v>
      </c>
      <c r="B45" s="1023"/>
      <c r="C45" s="1023"/>
      <c r="D45" s="1022">
        <v>3</v>
      </c>
      <c r="E45" s="1022" t="s">
        <v>311</v>
      </c>
      <c r="F45" s="1022" t="s">
        <v>312</v>
      </c>
    </row>
    <row r="46" spans="1:6">
      <c r="A46" s="1020">
        <v>44</v>
      </c>
      <c r="B46" s="1023"/>
      <c r="C46" s="1023"/>
      <c r="D46" s="1022">
        <v>4</v>
      </c>
      <c r="E46" s="1022" t="s">
        <v>313</v>
      </c>
      <c r="F46" s="1022" t="s">
        <v>314</v>
      </c>
    </row>
    <row r="47" spans="1:6">
      <c r="A47" s="1020">
        <v>45</v>
      </c>
      <c r="B47" s="1023"/>
      <c r="C47" s="1023"/>
      <c r="D47" s="1022">
        <v>5</v>
      </c>
      <c r="E47" s="1022" t="s">
        <v>315</v>
      </c>
      <c r="F47" s="1022"/>
    </row>
    <row r="48" spans="1:6">
      <c r="A48" s="1020">
        <v>46</v>
      </c>
      <c r="B48" s="1023"/>
      <c r="C48" s="1023"/>
      <c r="D48" s="1022">
        <v>6</v>
      </c>
      <c r="E48" s="1022" t="s">
        <v>316</v>
      </c>
      <c r="F48" s="1022" t="s">
        <v>317</v>
      </c>
    </row>
    <row r="49" spans="1:6">
      <c r="A49" s="1020">
        <v>47</v>
      </c>
      <c r="B49" s="1023"/>
      <c r="C49" s="1023"/>
      <c r="D49" s="1022">
        <v>7</v>
      </c>
      <c r="E49" s="1022" t="s">
        <v>318</v>
      </c>
      <c r="F49" s="1022" t="s">
        <v>317</v>
      </c>
    </row>
    <row r="50" spans="1:6">
      <c r="A50" s="1020">
        <v>48</v>
      </c>
      <c r="B50" s="1023"/>
      <c r="C50" s="1023"/>
      <c r="D50" s="1022">
        <v>8</v>
      </c>
      <c r="E50" s="1022" t="s">
        <v>319</v>
      </c>
      <c r="F50" s="1022" t="s">
        <v>320</v>
      </c>
    </row>
    <row r="51" spans="1:6">
      <c r="A51" s="1020">
        <v>49</v>
      </c>
      <c r="B51" s="1023"/>
      <c r="C51" s="1023"/>
      <c r="D51" s="1022">
        <v>9</v>
      </c>
      <c r="E51" s="1022" t="s">
        <v>321</v>
      </c>
      <c r="F51" s="1022" t="s">
        <v>322</v>
      </c>
    </row>
    <row r="52" spans="1:6">
      <c r="A52" s="1020">
        <v>50</v>
      </c>
      <c r="B52" s="1023"/>
      <c r="C52" s="1023"/>
      <c r="D52" s="1022">
        <v>10</v>
      </c>
      <c r="E52" s="1022" t="s">
        <v>323</v>
      </c>
      <c r="F52" s="1022" t="s">
        <v>715</v>
      </c>
    </row>
    <row r="53" spans="1:6">
      <c r="A53" s="1020">
        <v>51</v>
      </c>
      <c r="B53" s="1023"/>
      <c r="C53" s="1023"/>
      <c r="D53" s="1022">
        <v>11</v>
      </c>
      <c r="E53" s="1022" t="s">
        <v>716</v>
      </c>
      <c r="F53" s="1022" t="s">
        <v>92</v>
      </c>
    </row>
    <row r="54" spans="1:6">
      <c r="A54" s="1020">
        <v>52</v>
      </c>
      <c r="B54" s="1023"/>
      <c r="C54" s="1023"/>
      <c r="D54" s="1022">
        <v>12</v>
      </c>
      <c r="E54" s="1022" t="s">
        <v>93</v>
      </c>
      <c r="F54" s="1022" t="s">
        <v>317</v>
      </c>
    </row>
    <row r="55" spans="1:6">
      <c r="A55" s="1020">
        <v>53</v>
      </c>
      <c r="B55" s="1023"/>
      <c r="C55" s="1023"/>
      <c r="D55" s="1022">
        <v>13</v>
      </c>
      <c r="E55" s="1022" t="s">
        <v>94</v>
      </c>
      <c r="F55" s="1022" t="s">
        <v>317</v>
      </c>
    </row>
    <row r="56" spans="1:6">
      <c r="A56" s="1020">
        <v>54</v>
      </c>
      <c r="B56" s="1023"/>
      <c r="C56" s="1023"/>
      <c r="D56" s="1022">
        <v>14</v>
      </c>
      <c r="E56" s="1022" t="s">
        <v>95</v>
      </c>
      <c r="F56" s="1022" t="s">
        <v>96</v>
      </c>
    </row>
    <row r="57" spans="1:6">
      <c r="A57" s="1020">
        <v>55</v>
      </c>
      <c r="B57" s="1023"/>
      <c r="C57" s="1023"/>
      <c r="D57" s="1022">
        <v>15</v>
      </c>
      <c r="E57" s="1022" t="s">
        <v>97</v>
      </c>
      <c r="F57" s="1022" t="s">
        <v>98</v>
      </c>
    </row>
    <row r="58" spans="1:6">
      <c r="A58" s="1020">
        <v>56</v>
      </c>
      <c r="B58" s="1023"/>
      <c r="C58" s="1023"/>
      <c r="D58" s="1022">
        <v>16</v>
      </c>
      <c r="E58" s="1022" t="s">
        <v>99</v>
      </c>
      <c r="F58" s="1022" t="s">
        <v>100</v>
      </c>
    </row>
    <row r="59" spans="1:6">
      <c r="A59" s="1020">
        <v>57</v>
      </c>
      <c r="B59" s="1023"/>
      <c r="C59" s="1023"/>
      <c r="D59" s="1022">
        <v>17</v>
      </c>
      <c r="E59" s="1022" t="s">
        <v>101</v>
      </c>
      <c r="F59" s="1022" t="s">
        <v>102</v>
      </c>
    </row>
    <row r="60" spans="1:6">
      <c r="A60" s="1020">
        <v>58</v>
      </c>
      <c r="B60" s="1023"/>
      <c r="C60" s="1023"/>
      <c r="D60" s="1022">
        <v>18</v>
      </c>
      <c r="E60" s="1022" t="s">
        <v>103</v>
      </c>
      <c r="F60" s="1022" t="s">
        <v>104</v>
      </c>
    </row>
    <row r="61" spans="1:6">
      <c r="A61" s="1020">
        <v>59</v>
      </c>
      <c r="B61" s="1023"/>
      <c r="C61" s="1023"/>
      <c r="D61" s="1022">
        <v>19</v>
      </c>
      <c r="E61" s="1022" t="s">
        <v>105</v>
      </c>
      <c r="F61" s="1022" t="s">
        <v>106</v>
      </c>
    </row>
    <row r="62" spans="1:6">
      <c r="A62" s="1020">
        <v>60</v>
      </c>
      <c r="B62" s="1023"/>
      <c r="C62" s="1023"/>
      <c r="D62" s="1022">
        <v>20</v>
      </c>
      <c r="E62" s="1022" t="s">
        <v>107</v>
      </c>
      <c r="F62" s="1022" t="s">
        <v>108</v>
      </c>
    </row>
    <row r="63" spans="1:6">
      <c r="A63" s="1020">
        <v>61</v>
      </c>
      <c r="B63" s="1023"/>
      <c r="C63" s="1023"/>
      <c r="D63" s="1022">
        <v>21</v>
      </c>
      <c r="E63" s="1022" t="s">
        <v>109</v>
      </c>
      <c r="F63" s="1022"/>
    </row>
    <row r="64" spans="1:6">
      <c r="A64" s="1020">
        <v>62</v>
      </c>
      <c r="B64" s="1023"/>
      <c r="C64" s="1023"/>
      <c r="D64" s="1022">
        <v>22</v>
      </c>
      <c r="E64" s="1022" t="s">
        <v>110</v>
      </c>
      <c r="F64" s="1022" t="s">
        <v>808</v>
      </c>
    </row>
    <row r="65" spans="1:6">
      <c r="A65" s="1020">
        <v>63</v>
      </c>
      <c r="B65" s="1023"/>
      <c r="C65" s="1023"/>
      <c r="D65" s="1022">
        <v>23</v>
      </c>
      <c r="E65" s="1022" t="s">
        <v>809</v>
      </c>
      <c r="F65" s="1022" t="s">
        <v>808</v>
      </c>
    </row>
    <row r="66" spans="1:6">
      <c r="A66" s="1020">
        <v>64</v>
      </c>
      <c r="B66" s="1023"/>
      <c r="C66" s="1023"/>
      <c r="D66" s="1022">
        <v>24</v>
      </c>
      <c r="E66" s="1022" t="s">
        <v>810</v>
      </c>
      <c r="F66" s="1022" t="s">
        <v>808</v>
      </c>
    </row>
    <row r="67" spans="1:6">
      <c r="A67" s="1020">
        <v>65</v>
      </c>
      <c r="B67" s="1023"/>
      <c r="C67" s="1023"/>
      <c r="D67" s="1022">
        <v>25</v>
      </c>
      <c r="E67" s="1022" t="s">
        <v>811</v>
      </c>
      <c r="F67" s="1022"/>
    </row>
    <row r="68" spans="1:6">
      <c r="A68" s="1020">
        <v>66</v>
      </c>
      <c r="B68" s="1023"/>
      <c r="C68" s="1023"/>
      <c r="D68" s="1022">
        <v>26</v>
      </c>
      <c r="E68" s="1022" t="s">
        <v>812</v>
      </c>
      <c r="F68" s="1022" t="s">
        <v>813</v>
      </c>
    </row>
    <row r="69" spans="1:6">
      <c r="A69" s="1020">
        <v>67</v>
      </c>
      <c r="B69" s="1023"/>
      <c r="C69" s="1023"/>
      <c r="D69" s="1022">
        <v>27</v>
      </c>
      <c r="E69" s="1022" t="s">
        <v>814</v>
      </c>
      <c r="F69" s="1022" t="s">
        <v>815</v>
      </c>
    </row>
    <row r="70" spans="1:6">
      <c r="A70" s="1020">
        <v>68</v>
      </c>
      <c r="B70" s="1023"/>
      <c r="C70" s="1023"/>
      <c r="D70" s="1022">
        <v>28</v>
      </c>
      <c r="E70" s="1022" t="s">
        <v>554</v>
      </c>
      <c r="F70" s="1022"/>
    </row>
    <row r="71" spans="1:6">
      <c r="A71" s="1020">
        <v>69</v>
      </c>
      <c r="B71" s="1023"/>
      <c r="C71" s="1023"/>
      <c r="D71" s="1022">
        <v>29</v>
      </c>
      <c r="E71" s="1022" t="s">
        <v>814</v>
      </c>
      <c r="F71" s="1022" t="s">
        <v>815</v>
      </c>
    </row>
    <row r="72" spans="1:6">
      <c r="A72" s="1020">
        <v>70</v>
      </c>
      <c r="B72" s="1023"/>
      <c r="C72" s="1023"/>
      <c r="D72" s="1022">
        <v>30</v>
      </c>
      <c r="E72" s="1022" t="s">
        <v>555</v>
      </c>
      <c r="F72" s="1022" t="s">
        <v>556</v>
      </c>
    </row>
    <row r="73" spans="1:6">
      <c r="A73" s="1020">
        <v>71</v>
      </c>
      <c r="B73" s="1023"/>
      <c r="C73" s="1023"/>
      <c r="D73" s="1022">
        <v>31</v>
      </c>
      <c r="E73" s="1022" t="s">
        <v>557</v>
      </c>
      <c r="F73" s="1022" t="s">
        <v>558</v>
      </c>
    </row>
    <row r="74" spans="1:6">
      <c r="A74" s="1020">
        <v>72</v>
      </c>
      <c r="B74" s="1023"/>
      <c r="C74" s="1023"/>
      <c r="D74" s="1022">
        <v>32</v>
      </c>
      <c r="E74" s="1022" t="s">
        <v>559</v>
      </c>
      <c r="F74" s="1022" t="s">
        <v>560</v>
      </c>
    </row>
    <row r="75" spans="1:6">
      <c r="A75" s="1020">
        <v>73</v>
      </c>
      <c r="B75" s="1023"/>
      <c r="C75" s="1023"/>
      <c r="D75" s="1022">
        <v>33</v>
      </c>
      <c r="E75" s="1022" t="s">
        <v>561</v>
      </c>
      <c r="F75" s="1022" t="s">
        <v>560</v>
      </c>
    </row>
    <row r="76" spans="1:6">
      <c r="A76" s="1020">
        <v>74</v>
      </c>
      <c r="B76" s="1023"/>
      <c r="C76" s="1023"/>
      <c r="D76" s="1022">
        <v>34</v>
      </c>
      <c r="E76" s="1022" t="s">
        <v>562</v>
      </c>
      <c r="F76" s="1022" t="s">
        <v>563</v>
      </c>
    </row>
    <row r="77" spans="1:6">
      <c r="A77" s="1020">
        <v>75</v>
      </c>
      <c r="B77" s="1023"/>
      <c r="C77" s="1023"/>
      <c r="D77" s="1022">
        <v>35</v>
      </c>
      <c r="E77" s="1022" t="s">
        <v>564</v>
      </c>
      <c r="F77" s="1022" t="s">
        <v>565</v>
      </c>
    </row>
    <row r="78" spans="1:6">
      <c r="A78" s="1020">
        <v>76</v>
      </c>
      <c r="B78" s="1023"/>
      <c r="C78" s="1023"/>
      <c r="D78" s="1022">
        <v>36</v>
      </c>
      <c r="E78" s="1022" t="s">
        <v>566</v>
      </c>
      <c r="F78" s="1022" t="s">
        <v>923</v>
      </c>
    </row>
    <row r="79" spans="1:6">
      <c r="A79" s="1020">
        <v>77</v>
      </c>
      <c r="B79" s="1023"/>
      <c r="C79" s="1023"/>
      <c r="D79" s="1022">
        <v>37</v>
      </c>
      <c r="E79" s="1022" t="s">
        <v>567</v>
      </c>
      <c r="F79" s="1022" t="s">
        <v>532</v>
      </c>
    </row>
    <row r="80" spans="1:6">
      <c r="A80" s="1020">
        <v>78</v>
      </c>
      <c r="B80" s="1023"/>
      <c r="C80" s="1023"/>
      <c r="D80" s="1022">
        <v>38</v>
      </c>
      <c r="E80" s="1022" t="s">
        <v>533</v>
      </c>
      <c r="F80" s="1022" t="s">
        <v>534</v>
      </c>
    </row>
    <row r="81" spans="1:6">
      <c r="A81" s="1020">
        <v>79</v>
      </c>
      <c r="B81" s="1023"/>
      <c r="C81" s="1023"/>
      <c r="D81" s="1022">
        <v>39</v>
      </c>
      <c r="E81" s="1022" t="s">
        <v>535</v>
      </c>
      <c r="F81" s="1022" t="s">
        <v>536</v>
      </c>
    </row>
    <row r="82" spans="1:6">
      <c r="A82" s="1020">
        <v>80</v>
      </c>
      <c r="B82" s="1023"/>
      <c r="C82" s="1023"/>
      <c r="D82" s="1022">
        <v>40</v>
      </c>
      <c r="E82" s="1022" t="s">
        <v>537</v>
      </c>
      <c r="F82" s="1022" t="s">
        <v>538</v>
      </c>
    </row>
    <row r="83" spans="1:6">
      <c r="A83" s="1020">
        <v>81</v>
      </c>
      <c r="B83" s="1023"/>
      <c r="C83" s="1023"/>
      <c r="D83" s="1022">
        <v>41</v>
      </c>
      <c r="E83" s="1022" t="s">
        <v>539</v>
      </c>
      <c r="F83" s="1022"/>
    </row>
    <row r="84" spans="1:6">
      <c r="A84" s="1020">
        <v>82</v>
      </c>
      <c r="B84" s="1023"/>
      <c r="C84" s="1023"/>
      <c r="D84" s="1022">
        <v>42</v>
      </c>
      <c r="E84" s="1022" t="s">
        <v>540</v>
      </c>
      <c r="F84" s="1022" t="s">
        <v>541</v>
      </c>
    </row>
    <row r="85" spans="1:6">
      <c r="A85" s="1020">
        <v>83</v>
      </c>
      <c r="B85" s="1023"/>
      <c r="C85" s="1023"/>
      <c r="D85" s="1022">
        <v>43</v>
      </c>
      <c r="E85" s="1022" t="s">
        <v>542</v>
      </c>
      <c r="F85" s="1022" t="s">
        <v>541</v>
      </c>
    </row>
    <row r="86" spans="1:6">
      <c r="A86" s="1020">
        <v>84</v>
      </c>
      <c r="B86" s="1023"/>
      <c r="C86" s="1023"/>
      <c r="D86" s="1022">
        <v>44</v>
      </c>
      <c r="E86" s="1022" t="s">
        <v>543</v>
      </c>
      <c r="F86" s="1022" t="s">
        <v>544</v>
      </c>
    </row>
    <row r="87" spans="1:6">
      <c r="A87" s="1020">
        <v>85</v>
      </c>
      <c r="B87" s="1023"/>
      <c r="C87" s="1023"/>
      <c r="D87" s="1022">
        <v>45</v>
      </c>
      <c r="E87" s="1022" t="s">
        <v>545</v>
      </c>
      <c r="F87" s="1022" t="s">
        <v>541</v>
      </c>
    </row>
    <row r="88" spans="1:6">
      <c r="A88" s="1020">
        <v>86</v>
      </c>
      <c r="B88" s="1023"/>
      <c r="C88" s="1023"/>
      <c r="D88" s="1022">
        <v>46</v>
      </c>
      <c r="E88" s="1022" t="s">
        <v>546</v>
      </c>
      <c r="F88" s="1022" t="s">
        <v>541</v>
      </c>
    </row>
    <row r="89" spans="1:6">
      <c r="A89" s="1020">
        <v>87</v>
      </c>
      <c r="B89" s="1023"/>
      <c r="C89" s="1023"/>
      <c r="D89" s="1022">
        <v>47</v>
      </c>
      <c r="E89" s="1022" t="s">
        <v>63</v>
      </c>
      <c r="F89" s="1022" t="s">
        <v>64</v>
      </c>
    </row>
    <row r="90" spans="1:6">
      <c r="A90" s="1020">
        <v>88</v>
      </c>
      <c r="B90" s="1023"/>
      <c r="C90" s="1023"/>
      <c r="D90" s="1022">
        <v>48</v>
      </c>
      <c r="E90" s="1022" t="s">
        <v>65</v>
      </c>
      <c r="F90" s="1022" t="s">
        <v>66</v>
      </c>
    </row>
    <row r="91" spans="1:6">
      <c r="A91" s="1020">
        <v>89</v>
      </c>
      <c r="B91" s="1023"/>
      <c r="C91" s="1023"/>
      <c r="D91" s="1022">
        <v>49</v>
      </c>
      <c r="E91" s="1022" t="s">
        <v>67</v>
      </c>
      <c r="F91" s="1022" t="s">
        <v>68</v>
      </c>
    </row>
    <row r="92" spans="1:6">
      <c r="A92" s="1020">
        <v>90</v>
      </c>
      <c r="B92" s="1023"/>
      <c r="C92" s="1023"/>
      <c r="D92" s="1022">
        <v>50</v>
      </c>
      <c r="E92" s="1022" t="s">
        <v>69</v>
      </c>
      <c r="F92" s="1022" t="s">
        <v>70</v>
      </c>
    </row>
    <row r="93" spans="1:6">
      <c r="A93" s="1020">
        <v>91</v>
      </c>
      <c r="B93" s="1023"/>
      <c r="C93" s="1023"/>
      <c r="D93" s="1022">
        <v>51</v>
      </c>
      <c r="E93" s="1022" t="s">
        <v>225</v>
      </c>
      <c r="F93" s="1022" t="s">
        <v>226</v>
      </c>
    </row>
    <row r="94" spans="1:6">
      <c r="A94" s="1020">
        <v>92</v>
      </c>
      <c r="B94" s="1023"/>
      <c r="C94" s="1023"/>
      <c r="D94" s="1022">
        <v>52</v>
      </c>
      <c r="E94" s="1022" t="s">
        <v>227</v>
      </c>
      <c r="F94" s="1022" t="s">
        <v>532</v>
      </c>
    </row>
    <row r="95" spans="1:6">
      <c r="A95" s="1020">
        <v>93</v>
      </c>
      <c r="B95" s="1023"/>
      <c r="C95" s="1023"/>
      <c r="D95" s="1022">
        <v>53</v>
      </c>
      <c r="E95" s="1022" t="s">
        <v>228</v>
      </c>
      <c r="F95" s="1022" t="s">
        <v>229</v>
      </c>
    </row>
    <row r="96" spans="1:6">
      <c r="A96" s="1020">
        <v>94</v>
      </c>
      <c r="B96" s="1023"/>
      <c r="C96" s="1023"/>
      <c r="D96" s="1022">
        <v>54</v>
      </c>
      <c r="E96" s="1022" t="s">
        <v>230</v>
      </c>
      <c r="F96" s="1022" t="s">
        <v>499</v>
      </c>
    </row>
    <row r="97" spans="1:6">
      <c r="A97" s="1020">
        <v>95</v>
      </c>
      <c r="B97" s="1023"/>
      <c r="C97" s="1023"/>
      <c r="D97" s="1022">
        <v>55</v>
      </c>
      <c r="E97" s="1022" t="s">
        <v>500</v>
      </c>
      <c r="F97" s="1022" t="s">
        <v>499</v>
      </c>
    </row>
    <row r="98" spans="1:6">
      <c r="A98" s="1020">
        <v>96</v>
      </c>
      <c r="B98" s="1023"/>
      <c r="C98" s="1023"/>
      <c r="D98" s="1022">
        <v>56</v>
      </c>
      <c r="E98" s="1022" t="s">
        <v>501</v>
      </c>
      <c r="F98" s="1022" t="s">
        <v>502</v>
      </c>
    </row>
    <row r="99" spans="1:6">
      <c r="A99" s="1020">
        <v>97</v>
      </c>
      <c r="B99" s="1023"/>
      <c r="C99" s="1023"/>
      <c r="D99" s="1022">
        <v>57</v>
      </c>
      <c r="E99" s="1022" t="s">
        <v>503</v>
      </c>
      <c r="F99" s="1022" t="s">
        <v>504</v>
      </c>
    </row>
    <row r="100" spans="1:6">
      <c r="A100" s="1020">
        <v>98</v>
      </c>
      <c r="B100" s="1023"/>
      <c r="C100" s="1023"/>
      <c r="D100" s="1022">
        <v>58</v>
      </c>
      <c r="E100" s="1022" t="s">
        <v>505</v>
      </c>
      <c r="F100" s="1022" t="s">
        <v>506</v>
      </c>
    </row>
    <row r="101" spans="1:6">
      <c r="A101" s="1020">
        <v>99</v>
      </c>
      <c r="B101" s="1023"/>
      <c r="C101" s="1023"/>
      <c r="D101" s="1022">
        <v>59</v>
      </c>
      <c r="E101" s="1022" t="s">
        <v>507</v>
      </c>
      <c r="F101" s="1022" t="s">
        <v>923</v>
      </c>
    </row>
    <row r="102" spans="1:6">
      <c r="A102" s="1020">
        <v>100</v>
      </c>
      <c r="B102" s="1023"/>
      <c r="C102" s="1023"/>
      <c r="D102" s="1022">
        <v>60</v>
      </c>
      <c r="E102" s="1022" t="s">
        <v>508</v>
      </c>
      <c r="F102" s="1022" t="s">
        <v>509</v>
      </c>
    </row>
    <row r="103" spans="1:6">
      <c r="A103" s="1020">
        <v>101</v>
      </c>
      <c r="B103" s="1023"/>
      <c r="C103" s="1023"/>
      <c r="D103" s="1022">
        <v>61</v>
      </c>
      <c r="E103" s="1022" t="s">
        <v>510</v>
      </c>
      <c r="F103" s="1022" t="s">
        <v>511</v>
      </c>
    </row>
    <row r="104" spans="1:6">
      <c r="A104" s="1020">
        <v>102</v>
      </c>
      <c r="B104" s="1023"/>
      <c r="C104" s="1023"/>
      <c r="D104" s="1022">
        <v>62</v>
      </c>
      <c r="E104" s="1022" t="s">
        <v>512</v>
      </c>
      <c r="F104" s="1022" t="s">
        <v>513</v>
      </c>
    </row>
    <row r="105" spans="1:6">
      <c r="A105" s="1020">
        <v>103</v>
      </c>
      <c r="B105" s="1024"/>
      <c r="C105" s="1024"/>
      <c r="D105" s="1022">
        <v>63</v>
      </c>
      <c r="E105" s="1022" t="s">
        <v>1431</v>
      </c>
      <c r="F105" s="1022"/>
    </row>
    <row r="106" spans="1:6">
      <c r="A106" s="1020">
        <v>104</v>
      </c>
      <c r="B106" s="1021">
        <v>6</v>
      </c>
      <c r="C106" s="1021" t="s">
        <v>75</v>
      </c>
      <c r="D106" s="1022">
        <v>1</v>
      </c>
      <c r="E106" s="1022" t="s">
        <v>76</v>
      </c>
      <c r="F106" s="1022" t="s">
        <v>923</v>
      </c>
    </row>
    <row r="107" spans="1:6">
      <c r="A107" s="1020">
        <v>105</v>
      </c>
      <c r="B107" s="1023"/>
      <c r="C107" s="1023"/>
      <c r="D107" s="1022">
        <v>2</v>
      </c>
      <c r="E107" s="1022" t="s">
        <v>199</v>
      </c>
      <c r="F107" s="1022" t="s">
        <v>77</v>
      </c>
    </row>
    <row r="108" spans="1:6">
      <c r="A108" s="1020">
        <v>106</v>
      </c>
      <c r="B108" s="1023"/>
      <c r="C108" s="1023"/>
      <c r="D108" s="1022">
        <v>3</v>
      </c>
      <c r="E108" s="1022" t="s">
        <v>78</v>
      </c>
      <c r="F108" s="1022"/>
    </row>
    <row r="109" spans="1:6">
      <c r="A109" s="1020">
        <v>107</v>
      </c>
      <c r="B109" s="1023"/>
      <c r="C109" s="1023"/>
      <c r="D109" s="1022">
        <v>4</v>
      </c>
      <c r="E109" s="1022" t="s">
        <v>79</v>
      </c>
      <c r="F109" s="1022" t="s">
        <v>80</v>
      </c>
    </row>
    <row r="110" spans="1:6">
      <c r="A110" s="1020">
        <v>108</v>
      </c>
      <c r="B110" s="1023"/>
      <c r="C110" s="1023"/>
      <c r="D110" s="1022">
        <v>5</v>
      </c>
      <c r="E110" s="1022" t="s">
        <v>81</v>
      </c>
      <c r="F110" s="1022" t="s">
        <v>80</v>
      </c>
    </row>
    <row r="111" spans="1:6">
      <c r="A111" s="1020">
        <v>109</v>
      </c>
      <c r="B111" s="1023"/>
      <c r="C111" s="1023"/>
      <c r="D111" s="1022">
        <v>6</v>
      </c>
      <c r="E111" s="1022" t="s">
        <v>82</v>
      </c>
      <c r="F111" s="1022" t="s">
        <v>80</v>
      </c>
    </row>
    <row r="112" spans="1:6">
      <c r="A112" s="1020">
        <v>110</v>
      </c>
      <c r="B112" s="1023"/>
      <c r="C112" s="1023"/>
      <c r="D112" s="1022">
        <v>7</v>
      </c>
      <c r="E112" s="1022" t="s">
        <v>83</v>
      </c>
      <c r="F112" s="1022" t="s">
        <v>80</v>
      </c>
    </row>
    <row r="113" spans="1:6">
      <c r="A113" s="1020">
        <v>111</v>
      </c>
      <c r="B113" s="1023"/>
      <c r="C113" s="1023"/>
      <c r="D113" s="1022">
        <v>8</v>
      </c>
      <c r="E113" s="1022" t="s">
        <v>84</v>
      </c>
      <c r="F113" s="1022" t="s">
        <v>80</v>
      </c>
    </row>
    <row r="114" spans="1:6">
      <c r="A114" s="1020">
        <v>112</v>
      </c>
      <c r="B114" s="1023"/>
      <c r="C114" s="1023"/>
      <c r="D114" s="1022">
        <v>9</v>
      </c>
      <c r="E114" s="1022" t="s">
        <v>85</v>
      </c>
      <c r="F114" s="1022" t="s">
        <v>80</v>
      </c>
    </row>
    <row r="115" spans="1:6">
      <c r="A115" s="1020">
        <v>113</v>
      </c>
      <c r="B115" s="1023"/>
      <c r="C115" s="1023"/>
      <c r="D115" s="1022">
        <v>10</v>
      </c>
      <c r="E115" s="1022" t="s">
        <v>86</v>
      </c>
      <c r="F115" s="1022" t="s">
        <v>80</v>
      </c>
    </row>
    <row r="116" spans="1:6">
      <c r="A116" s="1020">
        <v>114</v>
      </c>
      <c r="B116" s="1023"/>
      <c r="C116" s="1023"/>
      <c r="D116" s="1022">
        <v>11</v>
      </c>
      <c r="E116" s="1022" t="s">
        <v>87</v>
      </c>
      <c r="F116" s="1022" t="s">
        <v>88</v>
      </c>
    </row>
    <row r="117" spans="1:6">
      <c r="A117" s="1020">
        <v>115</v>
      </c>
      <c r="B117" s="1023"/>
      <c r="C117" s="1023"/>
      <c r="D117" s="1022">
        <v>12</v>
      </c>
      <c r="E117" s="1022" t="s">
        <v>89</v>
      </c>
      <c r="F117" s="1022" t="s">
        <v>90</v>
      </c>
    </row>
    <row r="118" spans="1:6">
      <c r="A118" s="1020">
        <v>116</v>
      </c>
      <c r="B118" s="1023"/>
      <c r="C118" s="1023"/>
      <c r="D118" s="1022">
        <v>13</v>
      </c>
      <c r="E118" s="1022" t="s">
        <v>298</v>
      </c>
      <c r="F118" s="1022" t="s">
        <v>299</v>
      </c>
    </row>
    <row r="119" spans="1:6">
      <c r="A119" s="1020">
        <v>117</v>
      </c>
      <c r="B119" s="1023"/>
      <c r="C119" s="1023"/>
      <c r="D119" s="1022">
        <v>14</v>
      </c>
      <c r="E119" s="1022" t="s">
        <v>300</v>
      </c>
      <c r="F119" s="1022" t="s">
        <v>301</v>
      </c>
    </row>
    <row r="120" spans="1:6">
      <c r="A120" s="1020">
        <v>118</v>
      </c>
      <c r="B120" s="1023"/>
      <c r="C120" s="1023"/>
      <c r="D120" s="1022">
        <v>15</v>
      </c>
      <c r="E120" s="1022" t="s">
        <v>302</v>
      </c>
      <c r="F120" s="1022" t="s">
        <v>303</v>
      </c>
    </row>
    <row r="121" spans="1:6">
      <c r="A121" s="1020">
        <v>119</v>
      </c>
      <c r="B121" s="1023"/>
      <c r="C121" s="1023"/>
      <c r="D121" s="1022">
        <v>16</v>
      </c>
      <c r="E121" s="1022" t="s">
        <v>304</v>
      </c>
      <c r="F121" s="1022" t="s">
        <v>305</v>
      </c>
    </row>
    <row r="122" spans="1:6">
      <c r="A122" s="1020">
        <v>120</v>
      </c>
      <c r="B122" s="1023"/>
      <c r="C122" s="1023"/>
      <c r="D122" s="1022">
        <v>17</v>
      </c>
      <c r="E122" s="1022" t="s">
        <v>306</v>
      </c>
      <c r="F122" s="1022" t="s">
        <v>307</v>
      </c>
    </row>
    <row r="123" spans="1:6">
      <c r="A123" s="1020">
        <v>121</v>
      </c>
      <c r="B123" s="1023"/>
      <c r="C123" s="1023"/>
      <c r="D123" s="1022">
        <v>18</v>
      </c>
      <c r="E123" s="1022" t="s">
        <v>308</v>
      </c>
      <c r="F123" s="1022"/>
    </row>
    <row r="124" spans="1:6">
      <c r="A124" s="1020">
        <v>122</v>
      </c>
      <c r="B124" s="1023"/>
      <c r="C124" s="1023"/>
      <c r="D124" s="1022">
        <v>19</v>
      </c>
      <c r="E124" s="1022" t="s">
        <v>309</v>
      </c>
      <c r="F124" s="1022" t="s">
        <v>217</v>
      </c>
    </row>
    <row r="125" spans="1:6">
      <c r="A125" s="1020">
        <v>123</v>
      </c>
      <c r="B125" s="1023"/>
      <c r="C125" s="1023"/>
      <c r="D125" s="1022">
        <v>20</v>
      </c>
      <c r="E125" s="1022" t="s">
        <v>218</v>
      </c>
      <c r="F125" s="1022" t="s">
        <v>217</v>
      </c>
    </row>
    <row r="126" spans="1:6">
      <c r="A126" s="1020">
        <v>124</v>
      </c>
      <c r="B126" s="1023"/>
      <c r="C126" s="1023"/>
      <c r="D126" s="1022">
        <v>21</v>
      </c>
      <c r="E126" s="1022" t="s">
        <v>219</v>
      </c>
      <c r="F126" s="1022" t="s">
        <v>834</v>
      </c>
    </row>
    <row r="127" spans="1:6">
      <c r="A127" s="1020">
        <v>125</v>
      </c>
      <c r="B127" s="1023"/>
      <c r="C127" s="1023"/>
      <c r="D127" s="1022">
        <v>22</v>
      </c>
      <c r="E127" s="1022" t="s">
        <v>835</v>
      </c>
      <c r="F127" s="1022" t="s">
        <v>836</v>
      </c>
    </row>
    <row r="128" spans="1:6">
      <c r="A128" s="1020">
        <v>126</v>
      </c>
      <c r="B128" s="1023"/>
      <c r="C128" s="1023"/>
      <c r="D128" s="1022">
        <v>23</v>
      </c>
      <c r="E128" s="1022" t="s">
        <v>837</v>
      </c>
      <c r="F128" s="1022" t="s">
        <v>838</v>
      </c>
    </row>
    <row r="129" spans="1:6">
      <c r="A129" s="1020">
        <v>127</v>
      </c>
      <c r="B129" s="1023"/>
      <c r="C129" s="1023"/>
      <c r="D129" s="1022">
        <v>24</v>
      </c>
      <c r="E129" s="1022" t="s">
        <v>816</v>
      </c>
      <c r="F129" s="1022" t="s">
        <v>817</v>
      </c>
    </row>
    <row r="130" spans="1:6">
      <c r="A130" s="1020">
        <v>128</v>
      </c>
      <c r="B130" s="1023"/>
      <c r="C130" s="1023"/>
      <c r="D130" s="1022">
        <v>25</v>
      </c>
      <c r="E130" s="1022" t="s">
        <v>818</v>
      </c>
      <c r="F130" s="1022" t="s">
        <v>819</v>
      </c>
    </row>
    <row r="131" spans="1:6">
      <c r="A131" s="1020">
        <v>129</v>
      </c>
      <c r="B131" s="1023"/>
      <c r="C131" s="1023"/>
      <c r="D131" s="1022">
        <v>26</v>
      </c>
      <c r="E131" s="1022" t="s">
        <v>820</v>
      </c>
      <c r="F131" s="1022" t="s">
        <v>819</v>
      </c>
    </row>
    <row r="132" spans="1:6">
      <c r="A132" s="1020">
        <v>130</v>
      </c>
      <c r="B132" s="1023"/>
      <c r="C132" s="1023"/>
      <c r="D132" s="1022">
        <v>27</v>
      </c>
      <c r="E132" s="1022" t="s">
        <v>821</v>
      </c>
      <c r="F132" s="1022" t="s">
        <v>819</v>
      </c>
    </row>
    <row r="133" spans="1:6">
      <c r="A133" s="1020">
        <v>131</v>
      </c>
      <c r="B133" s="1023"/>
      <c r="C133" s="1023"/>
      <c r="D133" s="1022">
        <v>28</v>
      </c>
      <c r="E133" s="1022" t="s">
        <v>822</v>
      </c>
      <c r="F133" s="1022" t="s">
        <v>819</v>
      </c>
    </row>
    <row r="134" spans="1:6">
      <c r="A134" s="1020">
        <v>132</v>
      </c>
      <c r="B134" s="1023"/>
      <c r="C134" s="1023"/>
      <c r="D134" s="1022">
        <v>29</v>
      </c>
      <c r="E134" s="1022" t="s">
        <v>823</v>
      </c>
      <c r="F134" s="1022" t="s">
        <v>824</v>
      </c>
    </row>
    <row r="135" spans="1:6">
      <c r="A135" s="1020">
        <v>133</v>
      </c>
      <c r="B135" s="1023"/>
      <c r="C135" s="1023"/>
      <c r="D135" s="1022">
        <v>30</v>
      </c>
      <c r="E135" s="1022" t="s">
        <v>825</v>
      </c>
      <c r="F135" s="1022" t="s">
        <v>826</v>
      </c>
    </row>
    <row r="136" spans="1:6">
      <c r="A136" s="1020">
        <v>134</v>
      </c>
      <c r="B136" s="1023"/>
      <c r="C136" s="1023"/>
      <c r="D136" s="1022">
        <v>31</v>
      </c>
      <c r="E136" s="1022" t="s">
        <v>827</v>
      </c>
      <c r="F136" s="1022"/>
    </row>
    <row r="137" spans="1:6">
      <c r="A137" s="1020">
        <v>135</v>
      </c>
      <c r="B137" s="1023"/>
      <c r="C137" s="1023"/>
      <c r="D137" s="1022">
        <v>32</v>
      </c>
      <c r="E137" s="1022" t="s">
        <v>828</v>
      </c>
      <c r="F137" s="1022" t="s">
        <v>829</v>
      </c>
    </row>
    <row r="138" spans="1:6">
      <c r="A138" s="1020">
        <v>136</v>
      </c>
      <c r="B138" s="1023"/>
      <c r="C138" s="1023"/>
      <c r="D138" s="1022">
        <v>33</v>
      </c>
      <c r="E138" s="1022" t="s">
        <v>830</v>
      </c>
      <c r="F138" s="1022" t="s">
        <v>831</v>
      </c>
    </row>
    <row r="139" spans="1:6">
      <c r="A139" s="1020">
        <v>137</v>
      </c>
      <c r="B139" s="1023"/>
      <c r="C139" s="1023"/>
      <c r="D139" s="1022">
        <v>34</v>
      </c>
      <c r="E139" s="1022" t="s">
        <v>832</v>
      </c>
      <c r="F139" s="1022" t="s">
        <v>923</v>
      </c>
    </row>
    <row r="140" spans="1:6">
      <c r="A140" s="1020">
        <v>138</v>
      </c>
      <c r="B140" s="1023"/>
      <c r="C140" s="1023"/>
      <c r="D140" s="1022">
        <v>35</v>
      </c>
      <c r="E140" s="1022" t="s">
        <v>833</v>
      </c>
      <c r="F140" s="1022" t="s">
        <v>568</v>
      </c>
    </row>
    <row r="141" spans="1:6">
      <c r="A141" s="1020">
        <v>139</v>
      </c>
      <c r="B141" s="1023"/>
      <c r="C141" s="1023"/>
      <c r="D141" s="1022">
        <v>36</v>
      </c>
      <c r="E141" s="1022" t="s">
        <v>569</v>
      </c>
      <c r="F141" s="1022" t="s">
        <v>509</v>
      </c>
    </row>
    <row r="142" spans="1:6">
      <c r="A142" s="1020">
        <v>140</v>
      </c>
      <c r="B142" s="1023"/>
      <c r="C142" s="1023"/>
      <c r="D142" s="1022">
        <v>37</v>
      </c>
      <c r="E142" s="1022" t="s">
        <v>570</v>
      </c>
      <c r="F142" s="1022" t="s">
        <v>923</v>
      </c>
    </row>
    <row r="143" spans="1:6">
      <c r="A143" s="1020">
        <v>141</v>
      </c>
      <c r="B143" s="1023"/>
      <c r="C143" s="1023"/>
      <c r="D143" s="1022">
        <v>38</v>
      </c>
      <c r="E143" s="1022" t="s">
        <v>571</v>
      </c>
      <c r="F143" s="1022" t="s">
        <v>509</v>
      </c>
    </row>
    <row r="144" spans="1:6">
      <c r="A144" s="1020">
        <v>142</v>
      </c>
      <c r="B144" s="1023"/>
      <c r="C144" s="1023"/>
      <c r="D144" s="1022">
        <v>39</v>
      </c>
      <c r="E144" s="1022" t="s">
        <v>572</v>
      </c>
      <c r="F144" s="1022" t="s">
        <v>573</v>
      </c>
    </row>
    <row r="145" spans="1:6">
      <c r="A145" s="1020">
        <v>143</v>
      </c>
      <c r="B145" s="1023"/>
      <c r="C145" s="1023"/>
      <c r="D145" s="1022">
        <v>40</v>
      </c>
      <c r="E145" s="1022" t="s">
        <v>574</v>
      </c>
      <c r="F145" s="1022"/>
    </row>
    <row r="146" spans="1:6">
      <c r="A146" s="1020">
        <v>144</v>
      </c>
      <c r="B146" s="1023"/>
      <c r="C146" s="1023"/>
      <c r="D146" s="1022">
        <v>41</v>
      </c>
      <c r="E146" s="1022" t="s">
        <v>575</v>
      </c>
      <c r="F146" s="1022"/>
    </row>
    <row r="147" spans="1:6">
      <c r="A147" s="1020">
        <v>145</v>
      </c>
      <c r="B147" s="1024"/>
      <c r="C147" s="1024"/>
      <c r="D147" s="1022">
        <v>42</v>
      </c>
      <c r="E147" s="1022" t="s">
        <v>1432</v>
      </c>
      <c r="F147" s="1022"/>
    </row>
    <row r="148" spans="1:6">
      <c r="A148" s="1020">
        <v>146</v>
      </c>
      <c r="B148" s="1021">
        <v>7</v>
      </c>
      <c r="C148" s="1021" t="s">
        <v>576</v>
      </c>
      <c r="D148" s="1022">
        <v>1</v>
      </c>
      <c r="E148" s="1022" t="s">
        <v>577</v>
      </c>
      <c r="F148" s="1022" t="s">
        <v>578</v>
      </c>
    </row>
    <row r="149" spans="1:6">
      <c r="A149" s="1020">
        <v>147</v>
      </c>
      <c r="B149" s="1023"/>
      <c r="C149" s="1023"/>
      <c r="D149" s="1022">
        <v>2</v>
      </c>
      <c r="E149" s="1022" t="s">
        <v>200</v>
      </c>
      <c r="F149" s="1022"/>
    </row>
    <row r="150" spans="1:6">
      <c r="A150" s="1020">
        <v>148</v>
      </c>
      <c r="B150" s="1023"/>
      <c r="C150" s="1023"/>
      <c r="D150" s="1022">
        <v>3</v>
      </c>
      <c r="E150" s="1022" t="s">
        <v>579</v>
      </c>
      <c r="F150" s="1022" t="s">
        <v>580</v>
      </c>
    </row>
    <row r="151" spans="1:6">
      <c r="A151" s="1020">
        <v>149</v>
      </c>
      <c r="B151" s="1023"/>
      <c r="C151" s="1023"/>
      <c r="D151" s="1022">
        <v>4</v>
      </c>
      <c r="E151" s="1022" t="s">
        <v>581</v>
      </c>
      <c r="F151" s="1022" t="s">
        <v>582</v>
      </c>
    </row>
    <row r="152" spans="1:6">
      <c r="A152" s="1020">
        <v>150</v>
      </c>
      <c r="B152" s="1024"/>
      <c r="C152" s="1024"/>
      <c r="D152" s="1022">
        <v>5</v>
      </c>
      <c r="E152" s="1022" t="s">
        <v>1433</v>
      </c>
      <c r="F152" s="1022"/>
    </row>
    <row r="153" spans="1:6">
      <c r="A153" s="1020">
        <v>151</v>
      </c>
      <c r="B153" s="1021">
        <v>8</v>
      </c>
      <c r="C153" s="1021" t="s">
        <v>860</v>
      </c>
      <c r="D153" s="1022">
        <v>1</v>
      </c>
      <c r="E153" s="1022" t="s">
        <v>861</v>
      </c>
      <c r="F153" s="1022" t="s">
        <v>862</v>
      </c>
    </row>
    <row r="154" spans="1:6">
      <c r="A154" s="1020">
        <v>152</v>
      </c>
      <c r="B154" s="1023"/>
      <c r="C154" s="1023"/>
      <c r="D154" s="1022">
        <v>2</v>
      </c>
      <c r="E154" s="1022" t="s">
        <v>324</v>
      </c>
      <c r="F154" s="1022" t="s">
        <v>862</v>
      </c>
    </row>
    <row r="155" spans="1:6">
      <c r="A155" s="1020">
        <v>153</v>
      </c>
      <c r="B155" s="1023"/>
      <c r="C155" s="1023"/>
      <c r="D155" s="1022">
        <v>3</v>
      </c>
      <c r="E155" s="1022" t="s">
        <v>345</v>
      </c>
      <c r="F155" s="1022" t="s">
        <v>862</v>
      </c>
    </row>
    <row r="156" spans="1:6">
      <c r="A156" s="1020">
        <v>154</v>
      </c>
      <c r="B156" s="1023"/>
      <c r="C156" s="1023"/>
      <c r="D156" s="1022">
        <v>4</v>
      </c>
      <c r="E156" s="1022" t="s">
        <v>325</v>
      </c>
      <c r="F156" s="1022" t="s">
        <v>862</v>
      </c>
    </row>
    <row r="157" spans="1:6">
      <c r="A157" s="1020">
        <v>155</v>
      </c>
      <c r="B157" s="1023"/>
      <c r="C157" s="1023"/>
      <c r="D157" s="1022">
        <v>5</v>
      </c>
      <c r="E157" s="1022" t="s">
        <v>272</v>
      </c>
      <c r="F157" s="1022" t="s">
        <v>273</v>
      </c>
    </row>
    <row r="158" spans="1:6">
      <c r="A158" s="1020">
        <v>156</v>
      </c>
      <c r="B158" s="1023"/>
      <c r="C158" s="1023"/>
      <c r="D158" s="1022">
        <v>6</v>
      </c>
      <c r="E158" s="1022" t="s">
        <v>274</v>
      </c>
      <c r="F158" s="1022" t="s">
        <v>273</v>
      </c>
    </row>
    <row r="159" spans="1:6">
      <c r="A159" s="1020">
        <v>157</v>
      </c>
      <c r="B159" s="1024"/>
      <c r="C159" s="1024"/>
      <c r="D159" s="1022">
        <v>7</v>
      </c>
      <c r="E159" s="1022" t="s">
        <v>1434</v>
      </c>
      <c r="F159" s="1022"/>
    </row>
    <row r="160" spans="1:6">
      <c r="A160" s="1020">
        <v>158</v>
      </c>
      <c r="B160" s="1021">
        <v>9</v>
      </c>
      <c r="C160" s="1021" t="s">
        <v>275</v>
      </c>
      <c r="D160" s="1022">
        <v>1</v>
      </c>
      <c r="E160" s="1022" t="s">
        <v>569</v>
      </c>
      <c r="F160" s="1022" t="s">
        <v>276</v>
      </c>
    </row>
    <row r="161" spans="1:6">
      <c r="A161" s="1020">
        <v>159</v>
      </c>
      <c r="B161" s="1023"/>
      <c r="C161" s="1023"/>
      <c r="D161" s="1022">
        <v>2</v>
      </c>
      <c r="E161" s="1022" t="s">
        <v>277</v>
      </c>
      <c r="F161" s="1022" t="s">
        <v>278</v>
      </c>
    </row>
    <row r="162" spans="1:6">
      <c r="A162" s="1020">
        <v>160</v>
      </c>
      <c r="B162" s="1023"/>
      <c r="C162" s="1023"/>
      <c r="D162" s="1022">
        <v>3</v>
      </c>
      <c r="E162" s="1022" t="s">
        <v>279</v>
      </c>
      <c r="F162" s="1022" t="s">
        <v>280</v>
      </c>
    </row>
    <row r="163" spans="1:6">
      <c r="A163" s="1020">
        <v>161</v>
      </c>
      <c r="B163" s="1023"/>
      <c r="C163" s="1023"/>
      <c r="D163" s="1022">
        <v>4</v>
      </c>
      <c r="E163" s="1022" t="s">
        <v>281</v>
      </c>
      <c r="F163" s="1022" t="s">
        <v>280</v>
      </c>
    </row>
    <row r="164" spans="1:6">
      <c r="A164" s="1020">
        <v>162</v>
      </c>
      <c r="B164" s="1023"/>
      <c r="C164" s="1023"/>
      <c r="D164" s="1022">
        <v>5</v>
      </c>
      <c r="E164" s="1022" t="s">
        <v>282</v>
      </c>
      <c r="F164" s="1022" t="s">
        <v>283</v>
      </c>
    </row>
    <row r="165" spans="1:6">
      <c r="A165" s="1020">
        <v>163</v>
      </c>
      <c r="B165" s="1023"/>
      <c r="C165" s="1023"/>
      <c r="D165" s="1022">
        <v>6</v>
      </c>
      <c r="E165" s="1022" t="s">
        <v>284</v>
      </c>
      <c r="F165" s="1022" t="s">
        <v>285</v>
      </c>
    </row>
    <row r="166" spans="1:6">
      <c r="A166" s="1020">
        <v>164</v>
      </c>
      <c r="B166" s="1023"/>
      <c r="C166" s="1023"/>
      <c r="D166" s="1022">
        <v>7</v>
      </c>
      <c r="E166" s="1022" t="s">
        <v>286</v>
      </c>
      <c r="F166" s="1022" t="s">
        <v>287</v>
      </c>
    </row>
    <row r="167" spans="1:6">
      <c r="A167" s="1020">
        <v>165</v>
      </c>
      <c r="B167" s="1024"/>
      <c r="C167" s="1024"/>
      <c r="D167" s="1022">
        <v>8</v>
      </c>
      <c r="E167" s="1022" t="s">
        <v>1435</v>
      </c>
      <c r="F167" s="1022"/>
    </row>
    <row r="168" spans="1:6">
      <c r="A168" s="1020">
        <v>166</v>
      </c>
      <c r="B168" s="1021">
        <v>10</v>
      </c>
      <c r="C168" s="1021" t="s">
        <v>288</v>
      </c>
      <c r="D168" s="1022">
        <v>1</v>
      </c>
      <c r="E168" s="1022" t="s">
        <v>688</v>
      </c>
      <c r="F168" s="1022" t="s">
        <v>238</v>
      </c>
    </row>
    <row r="169" spans="1:6">
      <c r="A169" s="1020">
        <v>167</v>
      </c>
      <c r="B169" s="1023"/>
      <c r="C169" s="1023"/>
      <c r="D169" s="1022">
        <v>2</v>
      </c>
      <c r="E169" s="1022" t="s">
        <v>239</v>
      </c>
      <c r="F169" s="1022" t="s">
        <v>240</v>
      </c>
    </row>
    <row r="170" spans="1:6">
      <c r="A170" s="1020">
        <v>168</v>
      </c>
      <c r="B170" s="1023"/>
      <c r="C170" s="1023"/>
      <c r="D170" s="1022">
        <v>3</v>
      </c>
      <c r="E170" s="1022" t="s">
        <v>241</v>
      </c>
      <c r="F170" s="1022" t="s">
        <v>240</v>
      </c>
    </row>
    <row r="171" spans="1:6">
      <c r="A171" s="1020">
        <v>169</v>
      </c>
      <c r="B171" s="1023"/>
      <c r="C171" s="1023"/>
      <c r="D171" s="1022">
        <v>4</v>
      </c>
      <c r="E171" s="1022" t="s">
        <v>242</v>
      </c>
      <c r="F171" s="1022" t="s">
        <v>243</v>
      </c>
    </row>
    <row r="172" spans="1:6">
      <c r="A172" s="1020">
        <v>170</v>
      </c>
      <c r="B172" s="1023"/>
      <c r="C172" s="1023"/>
      <c r="D172" s="1022">
        <v>5</v>
      </c>
      <c r="E172" s="1022" t="s">
        <v>244</v>
      </c>
      <c r="F172" s="1022" t="s">
        <v>243</v>
      </c>
    </row>
    <row r="173" spans="1:6">
      <c r="A173" s="1020">
        <v>171</v>
      </c>
      <c r="B173" s="1023"/>
      <c r="C173" s="1023"/>
      <c r="D173" s="1022">
        <v>6</v>
      </c>
      <c r="E173" s="1022" t="s">
        <v>245</v>
      </c>
      <c r="F173" s="1022" t="s">
        <v>246</v>
      </c>
    </row>
    <row r="174" spans="1:6">
      <c r="A174" s="1020">
        <v>172</v>
      </c>
      <c r="B174" s="1023"/>
      <c r="C174" s="1023"/>
      <c r="D174" s="1022">
        <v>7</v>
      </c>
      <c r="E174" s="1022" t="s">
        <v>247</v>
      </c>
      <c r="F174" s="1022" t="s">
        <v>248</v>
      </c>
    </row>
    <row r="175" spans="1:6">
      <c r="A175" s="1020">
        <v>173</v>
      </c>
      <c r="B175" s="1023"/>
      <c r="C175" s="1023"/>
      <c r="D175" s="1022">
        <v>8</v>
      </c>
      <c r="E175" s="1022" t="s">
        <v>249</v>
      </c>
      <c r="F175" s="1022"/>
    </row>
    <row r="176" spans="1:6">
      <c r="A176" s="1020">
        <v>174</v>
      </c>
      <c r="B176" s="1023"/>
      <c r="C176" s="1023"/>
      <c r="D176" s="1022">
        <v>9</v>
      </c>
      <c r="E176" s="1022" t="s">
        <v>250</v>
      </c>
      <c r="F176" s="1022" t="s">
        <v>240</v>
      </c>
    </row>
    <row r="177" spans="1:6">
      <c r="A177" s="1020">
        <v>175</v>
      </c>
      <c r="B177" s="1023"/>
      <c r="C177" s="1023"/>
      <c r="D177" s="1022">
        <v>10</v>
      </c>
      <c r="E177" s="1022" t="s">
        <v>251</v>
      </c>
      <c r="F177" s="1022" t="s">
        <v>252</v>
      </c>
    </row>
    <row r="178" spans="1:6">
      <c r="A178" s="1020">
        <v>176</v>
      </c>
      <c r="B178" s="1023"/>
      <c r="C178" s="1023"/>
      <c r="D178" s="1022">
        <v>11</v>
      </c>
      <c r="E178" s="1022" t="s">
        <v>253</v>
      </c>
      <c r="F178" s="1022" t="s">
        <v>240</v>
      </c>
    </row>
    <row r="179" spans="1:6">
      <c r="A179" s="1020">
        <v>177</v>
      </c>
      <c r="B179" s="1023"/>
      <c r="C179" s="1023"/>
      <c r="D179" s="1022">
        <v>12</v>
      </c>
      <c r="E179" s="1022" t="s">
        <v>254</v>
      </c>
      <c r="F179" s="1022" t="s">
        <v>240</v>
      </c>
    </row>
    <row r="180" spans="1:6">
      <c r="A180" s="1020">
        <v>178</v>
      </c>
      <c r="B180" s="1023"/>
      <c r="C180" s="1023"/>
      <c r="D180" s="1022">
        <v>13</v>
      </c>
      <c r="E180" s="1022" t="s">
        <v>255</v>
      </c>
      <c r="F180" s="1022" t="s">
        <v>240</v>
      </c>
    </row>
    <row r="181" spans="1:6">
      <c r="A181" s="1020">
        <v>179</v>
      </c>
      <c r="B181" s="1023"/>
      <c r="C181" s="1023"/>
      <c r="D181" s="1022">
        <v>14</v>
      </c>
      <c r="E181" s="1022" t="s">
        <v>256</v>
      </c>
      <c r="F181" s="1022" t="s">
        <v>257</v>
      </c>
    </row>
    <row r="182" spans="1:6">
      <c r="A182" s="1020">
        <v>180</v>
      </c>
      <c r="B182" s="1023"/>
      <c r="C182" s="1023"/>
      <c r="D182" s="1022">
        <v>15</v>
      </c>
      <c r="E182" s="1022" t="s">
        <v>258</v>
      </c>
      <c r="F182" s="1022" t="s">
        <v>240</v>
      </c>
    </row>
    <row r="183" spans="1:6">
      <c r="A183" s="1020">
        <v>181</v>
      </c>
      <c r="B183" s="1023"/>
      <c r="C183" s="1023"/>
      <c r="D183" s="1022">
        <v>16</v>
      </c>
      <c r="E183" s="1022" t="s">
        <v>259</v>
      </c>
      <c r="F183" s="1022" t="s">
        <v>260</v>
      </c>
    </row>
    <row r="184" spans="1:6">
      <c r="A184" s="1020">
        <v>182</v>
      </c>
      <c r="B184" s="1023"/>
      <c r="C184" s="1023"/>
      <c r="D184" s="1022">
        <v>17</v>
      </c>
      <c r="E184" s="1022" t="s">
        <v>410</v>
      </c>
      <c r="F184" s="1022" t="s">
        <v>411</v>
      </c>
    </row>
    <row r="185" spans="1:6">
      <c r="A185" s="1020">
        <v>183</v>
      </c>
      <c r="B185" s="1023"/>
      <c r="C185" s="1023"/>
      <c r="D185" s="1022">
        <v>18</v>
      </c>
      <c r="E185" s="1022" t="s">
        <v>412</v>
      </c>
      <c r="F185" s="1022" t="s">
        <v>240</v>
      </c>
    </row>
    <row r="186" spans="1:6">
      <c r="A186" s="1020">
        <v>184</v>
      </c>
      <c r="B186" s="1023"/>
      <c r="C186" s="1023"/>
      <c r="D186" s="1022">
        <v>19</v>
      </c>
      <c r="E186" s="1022" t="s">
        <v>413</v>
      </c>
      <c r="F186" s="1022" t="s">
        <v>243</v>
      </c>
    </row>
    <row r="187" spans="1:6">
      <c r="A187" s="1020">
        <v>185</v>
      </c>
      <c r="B187" s="1023"/>
      <c r="C187" s="1023"/>
      <c r="D187" s="1022">
        <v>20</v>
      </c>
      <c r="E187" s="1022" t="s">
        <v>414</v>
      </c>
      <c r="F187" s="1022" t="s">
        <v>415</v>
      </c>
    </row>
    <row r="188" spans="1:6">
      <c r="A188" s="1020">
        <v>186</v>
      </c>
      <c r="B188" s="1023"/>
      <c r="C188" s="1023"/>
      <c r="D188" s="1022">
        <v>21</v>
      </c>
      <c r="E188" s="1022" t="s">
        <v>416</v>
      </c>
      <c r="F188" s="1022" t="s">
        <v>417</v>
      </c>
    </row>
    <row r="189" spans="1:6">
      <c r="A189" s="1020">
        <v>187</v>
      </c>
      <c r="B189" s="1024"/>
      <c r="C189" s="1024"/>
      <c r="D189" s="1022">
        <v>22</v>
      </c>
      <c r="E189" s="1022" t="s">
        <v>1436</v>
      </c>
      <c r="F189" s="1022"/>
    </row>
    <row r="190" spans="1:6">
      <c r="A190" s="1020">
        <v>188</v>
      </c>
      <c r="B190" s="1021">
        <v>11</v>
      </c>
      <c r="C190" s="1021" t="s">
        <v>418</v>
      </c>
      <c r="D190" s="1022">
        <v>1</v>
      </c>
      <c r="E190" s="1022" t="s">
        <v>419</v>
      </c>
      <c r="F190" s="1022" t="s">
        <v>420</v>
      </c>
    </row>
    <row r="191" spans="1:6">
      <c r="A191" s="1020">
        <v>189</v>
      </c>
      <c r="B191" s="1023"/>
      <c r="C191" s="1023"/>
      <c r="D191" s="1022">
        <v>2</v>
      </c>
      <c r="E191" s="1022" t="s">
        <v>421</v>
      </c>
      <c r="F191" s="1022" t="s">
        <v>422</v>
      </c>
    </row>
    <row r="192" spans="1:6">
      <c r="A192" s="1020">
        <v>190</v>
      </c>
      <c r="B192" s="1023"/>
      <c r="C192" s="1023"/>
      <c r="D192" s="1022">
        <v>3</v>
      </c>
      <c r="E192" s="1022" t="s">
        <v>423</v>
      </c>
      <c r="F192" s="1022" t="s">
        <v>305</v>
      </c>
    </row>
    <row r="193" spans="1:6">
      <c r="A193" s="1020">
        <v>191</v>
      </c>
      <c r="B193" s="1023"/>
      <c r="C193" s="1023"/>
      <c r="D193" s="1022">
        <v>4</v>
      </c>
      <c r="E193" s="1022" t="s">
        <v>424</v>
      </c>
      <c r="F193" s="1022" t="s">
        <v>425</v>
      </c>
    </row>
    <row r="194" spans="1:6">
      <c r="A194" s="1020">
        <v>192</v>
      </c>
      <c r="B194" s="1023"/>
      <c r="C194" s="1023"/>
      <c r="D194" s="1022">
        <v>5</v>
      </c>
      <c r="E194" s="1022" t="s">
        <v>426</v>
      </c>
      <c r="F194" s="1022" t="s">
        <v>427</v>
      </c>
    </row>
    <row r="195" spans="1:6">
      <c r="A195" s="1020">
        <v>193</v>
      </c>
      <c r="B195" s="1023"/>
      <c r="C195" s="1023"/>
      <c r="D195" s="1022">
        <v>6</v>
      </c>
      <c r="E195" s="1022" t="s">
        <v>428</v>
      </c>
      <c r="F195" s="1022" t="s">
        <v>923</v>
      </c>
    </row>
    <row r="196" spans="1:6">
      <c r="A196" s="1020">
        <v>194</v>
      </c>
      <c r="B196" s="1023"/>
      <c r="C196" s="1023"/>
      <c r="D196" s="1022">
        <v>7</v>
      </c>
      <c r="E196" s="1022" t="s">
        <v>429</v>
      </c>
      <c r="F196" s="1022" t="s">
        <v>430</v>
      </c>
    </row>
    <row r="197" spans="1:6">
      <c r="A197" s="1020">
        <v>195</v>
      </c>
      <c r="B197" s="1023"/>
      <c r="C197" s="1023"/>
      <c r="D197" s="1022">
        <v>8</v>
      </c>
      <c r="E197" s="1022" t="s">
        <v>431</v>
      </c>
      <c r="F197" s="1022" t="s">
        <v>432</v>
      </c>
    </row>
    <row r="198" spans="1:6">
      <c r="A198" s="1020">
        <v>196</v>
      </c>
      <c r="B198" s="1023"/>
      <c r="C198" s="1023"/>
      <c r="D198" s="1022">
        <v>9</v>
      </c>
      <c r="E198" s="1022" t="s">
        <v>433</v>
      </c>
      <c r="F198" s="1022" t="s">
        <v>434</v>
      </c>
    </row>
    <row r="199" spans="1:6">
      <c r="A199" s="1020">
        <v>197</v>
      </c>
      <c r="B199" s="1023"/>
      <c r="C199" s="1023"/>
      <c r="D199" s="1022">
        <v>10</v>
      </c>
      <c r="E199" s="1022" t="s">
        <v>435</v>
      </c>
      <c r="F199" s="1022" t="s">
        <v>436</v>
      </c>
    </row>
    <row r="200" spans="1:6">
      <c r="A200" s="1020">
        <v>198</v>
      </c>
      <c r="B200" s="1023"/>
      <c r="C200" s="1023"/>
      <c r="D200" s="1022">
        <v>11</v>
      </c>
      <c r="E200" s="1022" t="s">
        <v>346</v>
      </c>
      <c r="F200" s="1022" t="s">
        <v>923</v>
      </c>
    </row>
    <row r="201" spans="1:6">
      <c r="A201" s="1020">
        <v>199</v>
      </c>
      <c r="B201" s="1023"/>
      <c r="C201" s="1023"/>
      <c r="D201" s="1022">
        <v>12</v>
      </c>
      <c r="E201" s="1022" t="s">
        <v>437</v>
      </c>
      <c r="F201" s="1022" t="s">
        <v>438</v>
      </c>
    </row>
    <row r="202" spans="1:6">
      <c r="A202" s="1020">
        <v>200</v>
      </c>
      <c r="B202" s="1023"/>
      <c r="C202" s="1023"/>
      <c r="D202" s="1022">
        <v>13</v>
      </c>
      <c r="E202" s="1022" t="s">
        <v>439</v>
      </c>
      <c r="F202" s="1022" t="s">
        <v>243</v>
      </c>
    </row>
    <row r="203" spans="1:6">
      <c r="A203" s="1020">
        <v>201</v>
      </c>
      <c r="B203" s="1023"/>
      <c r="C203" s="1023"/>
      <c r="D203" s="1022">
        <v>14</v>
      </c>
      <c r="E203" s="1022" t="s">
        <v>347</v>
      </c>
      <c r="F203" s="1022" t="s">
        <v>440</v>
      </c>
    </row>
    <row r="204" spans="1:6">
      <c r="A204" s="1020">
        <v>202</v>
      </c>
      <c r="B204" s="1023"/>
      <c r="C204" s="1023"/>
      <c r="D204" s="1022">
        <v>15</v>
      </c>
      <c r="E204" s="1022" t="s">
        <v>441</v>
      </c>
      <c r="F204" s="1022" t="s">
        <v>488</v>
      </c>
    </row>
    <row r="205" spans="1:6">
      <c r="A205" s="1020">
        <v>203</v>
      </c>
      <c r="B205" s="1024"/>
      <c r="C205" s="1024"/>
      <c r="D205" s="1022">
        <v>16</v>
      </c>
      <c r="E205" s="1022" t="s">
        <v>1437</v>
      </c>
      <c r="F205" s="1022"/>
    </row>
    <row r="206" spans="1:6">
      <c r="A206" s="1020">
        <v>204</v>
      </c>
      <c r="B206" s="1021">
        <v>12</v>
      </c>
      <c r="C206" s="1021" t="s">
        <v>489</v>
      </c>
      <c r="D206" s="1022">
        <v>1</v>
      </c>
      <c r="E206" s="1022" t="s">
        <v>490</v>
      </c>
      <c r="F206" s="1022" t="s">
        <v>491</v>
      </c>
    </row>
    <row r="207" spans="1:6">
      <c r="A207" s="1020">
        <v>205</v>
      </c>
      <c r="B207" s="1023"/>
      <c r="C207" s="1023"/>
      <c r="D207" s="1022">
        <v>2</v>
      </c>
      <c r="E207" s="1022" t="s">
        <v>492</v>
      </c>
      <c r="F207" s="1022" t="s">
        <v>491</v>
      </c>
    </row>
    <row r="208" spans="1:6">
      <c r="A208" s="1020">
        <v>206</v>
      </c>
      <c r="B208" s="1023"/>
      <c r="C208" s="1023"/>
      <c r="D208" s="1022">
        <v>3</v>
      </c>
      <c r="E208" s="1022" t="s">
        <v>493</v>
      </c>
      <c r="F208" s="1022" t="s">
        <v>494</v>
      </c>
    </row>
    <row r="209" spans="1:6">
      <c r="A209" s="1020">
        <v>207</v>
      </c>
      <c r="B209" s="1024"/>
      <c r="C209" s="1024"/>
      <c r="D209" s="1022">
        <v>4</v>
      </c>
      <c r="E209" s="1022" t="s">
        <v>1438</v>
      </c>
      <c r="F209" s="1022"/>
    </row>
    <row r="210" spans="1:6">
      <c r="A210" s="1020">
        <v>208</v>
      </c>
      <c r="B210" s="1021">
        <v>13</v>
      </c>
      <c r="C210" s="1021" t="s">
        <v>495</v>
      </c>
      <c r="D210" s="1022">
        <v>1</v>
      </c>
      <c r="E210" s="1022" t="s">
        <v>496</v>
      </c>
      <c r="F210" s="1022" t="s">
        <v>497</v>
      </c>
    </row>
    <row r="211" spans="1:6">
      <c r="A211" s="1020">
        <v>209</v>
      </c>
      <c r="B211" s="1023"/>
      <c r="C211" s="1023"/>
      <c r="D211" s="1022">
        <v>2</v>
      </c>
      <c r="E211" s="1022" t="s">
        <v>498</v>
      </c>
      <c r="F211" s="1022" t="s">
        <v>261</v>
      </c>
    </row>
    <row r="212" spans="1:6">
      <c r="A212" s="1020">
        <v>210</v>
      </c>
      <c r="B212" s="1023"/>
      <c r="C212" s="1023"/>
      <c r="D212" s="1022">
        <v>3</v>
      </c>
      <c r="E212" s="1022" t="s">
        <v>262</v>
      </c>
      <c r="F212" s="1022" t="s">
        <v>261</v>
      </c>
    </row>
    <row r="213" spans="1:6">
      <c r="A213" s="1020">
        <v>211</v>
      </c>
      <c r="B213" s="1023"/>
      <c r="C213" s="1023"/>
      <c r="D213" s="1022">
        <v>4</v>
      </c>
      <c r="E213" s="1022" t="s">
        <v>263</v>
      </c>
      <c r="F213" s="1022" t="s">
        <v>264</v>
      </c>
    </row>
    <row r="214" spans="1:6">
      <c r="A214" s="1020">
        <v>212</v>
      </c>
      <c r="B214" s="1023"/>
      <c r="C214" s="1023"/>
      <c r="D214" s="1022">
        <v>5</v>
      </c>
      <c r="E214" s="1022" t="s">
        <v>265</v>
      </c>
      <c r="F214" s="1022" t="s">
        <v>497</v>
      </c>
    </row>
    <row r="215" spans="1:6">
      <c r="A215" s="1020">
        <v>213</v>
      </c>
      <c r="B215" s="1023"/>
      <c r="C215" s="1023"/>
      <c r="D215" s="1022">
        <v>6</v>
      </c>
      <c r="E215" s="1022" t="s">
        <v>266</v>
      </c>
      <c r="F215" s="1022" t="s">
        <v>497</v>
      </c>
    </row>
    <row r="216" spans="1:6">
      <c r="A216" s="1020">
        <v>214</v>
      </c>
      <c r="B216" s="1023"/>
      <c r="C216" s="1023"/>
      <c r="D216" s="1022">
        <v>7</v>
      </c>
      <c r="E216" s="1022" t="s">
        <v>267</v>
      </c>
      <c r="F216" s="1022" t="s">
        <v>268</v>
      </c>
    </row>
    <row r="217" spans="1:6">
      <c r="A217" s="1020">
        <v>215</v>
      </c>
      <c r="B217" s="1023"/>
      <c r="C217" s="1023"/>
      <c r="D217" s="1022">
        <v>8</v>
      </c>
      <c r="E217" s="1022" t="s">
        <v>269</v>
      </c>
      <c r="F217" s="1022" t="s">
        <v>497</v>
      </c>
    </row>
    <row r="218" spans="1:6">
      <c r="A218" s="1020">
        <v>216</v>
      </c>
      <c r="B218" s="1024"/>
      <c r="C218" s="1024"/>
      <c r="D218" s="1022">
        <v>9</v>
      </c>
      <c r="E218" s="1022" t="s">
        <v>1439</v>
      </c>
      <c r="F218" s="1022"/>
    </row>
    <row r="219" spans="1:6">
      <c r="A219" s="1020">
        <v>217</v>
      </c>
      <c r="B219" s="1021">
        <v>14</v>
      </c>
      <c r="C219" s="1021" t="s">
        <v>270</v>
      </c>
      <c r="D219" s="1022">
        <v>1</v>
      </c>
      <c r="E219" s="1022" t="s">
        <v>271</v>
      </c>
      <c r="F219" s="1022" t="s">
        <v>778</v>
      </c>
    </row>
    <row r="220" spans="1:6">
      <c r="A220" s="1020">
        <v>218</v>
      </c>
      <c r="B220" s="1023"/>
      <c r="C220" s="1023"/>
      <c r="D220" s="1022">
        <v>2</v>
      </c>
      <c r="E220" s="1022" t="s">
        <v>779</v>
      </c>
      <c r="F220" s="1022" t="s">
        <v>780</v>
      </c>
    </row>
    <row r="221" spans="1:6">
      <c r="A221" s="1020">
        <v>219</v>
      </c>
      <c r="B221" s="1023"/>
      <c r="C221" s="1023"/>
      <c r="D221" s="1022">
        <v>3</v>
      </c>
      <c r="E221" s="1022" t="s">
        <v>781</v>
      </c>
      <c r="F221" s="1022" t="s">
        <v>307</v>
      </c>
    </row>
    <row r="222" spans="1:6">
      <c r="A222" s="1020">
        <v>220</v>
      </c>
      <c r="B222" s="1023"/>
      <c r="C222" s="1023"/>
      <c r="D222" s="1022">
        <v>4</v>
      </c>
      <c r="E222" s="1022" t="s">
        <v>782</v>
      </c>
      <c r="F222" s="1022" t="s">
        <v>778</v>
      </c>
    </row>
    <row r="223" spans="1:6">
      <c r="A223" s="1020">
        <v>221</v>
      </c>
      <c r="B223" s="1024"/>
      <c r="C223" s="1024"/>
      <c r="D223" s="1022">
        <v>5</v>
      </c>
      <c r="E223" s="1022" t="s">
        <v>1440</v>
      </c>
      <c r="F223" s="1022"/>
    </row>
    <row r="224" spans="1:6">
      <c r="A224" s="1020">
        <v>222</v>
      </c>
      <c r="B224" s="1021">
        <v>15</v>
      </c>
      <c r="C224" s="1021" t="s">
        <v>783</v>
      </c>
      <c r="D224" s="1022">
        <v>1</v>
      </c>
      <c r="E224" s="1022" t="s">
        <v>1441</v>
      </c>
      <c r="F224" s="1022" t="s">
        <v>548</v>
      </c>
    </row>
    <row r="225" spans="1:6">
      <c r="A225" s="1020">
        <v>223</v>
      </c>
      <c r="B225" s="1023"/>
      <c r="C225" s="1023"/>
      <c r="D225" s="1022">
        <v>2</v>
      </c>
      <c r="E225" s="1022" t="s">
        <v>549</v>
      </c>
      <c r="F225" s="1022" t="s">
        <v>551</v>
      </c>
    </row>
    <row r="226" spans="1:6">
      <c r="A226" s="1020">
        <v>224</v>
      </c>
      <c r="B226" s="1023"/>
      <c r="C226" s="1023"/>
      <c r="D226" s="1022">
        <v>3</v>
      </c>
      <c r="E226" s="1022" t="s">
        <v>552</v>
      </c>
      <c r="F226" s="1022" t="s">
        <v>551</v>
      </c>
    </row>
    <row r="227" spans="1:6">
      <c r="A227" s="1020">
        <v>225</v>
      </c>
      <c r="B227" s="1023"/>
      <c r="C227" s="1023"/>
      <c r="D227" s="1022">
        <v>4</v>
      </c>
      <c r="E227" s="1022" t="s">
        <v>553</v>
      </c>
      <c r="F227" s="1022" t="s">
        <v>372</v>
      </c>
    </row>
    <row r="228" spans="1:6">
      <c r="A228" s="1020">
        <v>226</v>
      </c>
      <c r="B228" s="1023"/>
      <c r="C228" s="1023"/>
      <c r="D228" s="1022">
        <v>5</v>
      </c>
      <c r="E228" s="1022" t="s">
        <v>348</v>
      </c>
      <c r="F228" s="1022" t="s">
        <v>373</v>
      </c>
    </row>
    <row r="229" spans="1:6">
      <c r="A229" s="1020">
        <v>227</v>
      </c>
      <c r="B229" s="1024"/>
      <c r="C229" s="1024"/>
      <c r="D229" s="1022">
        <v>6</v>
      </c>
      <c r="E229" s="1022" t="s">
        <v>1442</v>
      </c>
      <c r="F229" s="1022"/>
    </row>
    <row r="230" spans="1:6">
      <c r="A230" s="1020">
        <v>228</v>
      </c>
      <c r="B230" s="1021">
        <v>16</v>
      </c>
      <c r="C230" s="1021" t="s">
        <v>374</v>
      </c>
      <c r="D230" s="1022">
        <v>1</v>
      </c>
      <c r="E230" s="1022" t="s">
        <v>375</v>
      </c>
      <c r="F230" s="1022" t="s">
        <v>376</v>
      </c>
    </row>
    <row r="231" spans="1:6">
      <c r="A231" s="1020">
        <v>229</v>
      </c>
      <c r="B231" s="1023"/>
      <c r="C231" s="1023"/>
      <c r="D231" s="1022">
        <v>2</v>
      </c>
      <c r="E231" s="1022" t="s">
        <v>377</v>
      </c>
      <c r="F231" s="1022" t="s">
        <v>923</v>
      </c>
    </row>
    <row r="232" spans="1:6">
      <c r="A232" s="1020">
        <v>230</v>
      </c>
      <c r="B232" s="1023"/>
      <c r="C232" s="1023"/>
      <c r="D232" s="1022">
        <v>3</v>
      </c>
      <c r="E232" s="1022" t="s">
        <v>378</v>
      </c>
      <c r="F232" s="1022" t="s">
        <v>379</v>
      </c>
    </row>
    <row r="233" spans="1:6">
      <c r="A233" s="1020">
        <v>231</v>
      </c>
      <c r="B233" s="1023"/>
      <c r="C233" s="1023"/>
      <c r="D233" s="1022">
        <v>4</v>
      </c>
      <c r="E233" s="1022" t="s">
        <v>380</v>
      </c>
      <c r="F233" s="1022" t="s">
        <v>381</v>
      </c>
    </row>
    <row r="234" spans="1:6">
      <c r="A234" s="1020">
        <v>232</v>
      </c>
      <c r="B234" s="1023"/>
      <c r="C234" s="1023"/>
      <c r="D234" s="1022">
        <v>5</v>
      </c>
      <c r="E234" s="1022" t="s">
        <v>382</v>
      </c>
      <c r="F234" s="1022" t="s">
        <v>381</v>
      </c>
    </row>
    <row r="235" spans="1:6">
      <c r="A235" s="1020">
        <v>233</v>
      </c>
      <c r="B235" s="1023"/>
      <c r="C235" s="1023"/>
      <c r="D235" s="1022">
        <v>6</v>
      </c>
      <c r="E235" s="1022" t="s">
        <v>383</v>
      </c>
      <c r="F235" s="1022" t="s">
        <v>384</v>
      </c>
    </row>
    <row r="236" spans="1:6">
      <c r="A236" s="1020">
        <v>234</v>
      </c>
      <c r="B236" s="1023"/>
      <c r="C236" s="1023"/>
      <c r="D236" s="1022">
        <v>7</v>
      </c>
      <c r="E236" s="1022" t="s">
        <v>385</v>
      </c>
      <c r="F236" s="1022" t="s">
        <v>923</v>
      </c>
    </row>
    <row r="237" spans="1:6">
      <c r="A237" s="1020">
        <v>235</v>
      </c>
      <c r="B237" s="1023"/>
      <c r="C237" s="1023"/>
      <c r="D237" s="1022">
        <v>8</v>
      </c>
      <c r="E237" s="1022" t="s">
        <v>386</v>
      </c>
      <c r="F237" s="1022" t="s">
        <v>923</v>
      </c>
    </row>
    <row r="238" spans="1:6">
      <c r="A238" s="1020">
        <v>236</v>
      </c>
      <c r="B238" s="1023"/>
      <c r="C238" s="1023"/>
      <c r="D238" s="1022">
        <v>9</v>
      </c>
      <c r="E238" s="1022" t="s">
        <v>387</v>
      </c>
      <c r="F238" s="1022" t="s">
        <v>923</v>
      </c>
    </row>
    <row r="239" spans="1:6">
      <c r="A239" s="1020">
        <v>237</v>
      </c>
      <c r="B239" s="1023"/>
      <c r="C239" s="1023"/>
      <c r="D239" s="1022">
        <v>10</v>
      </c>
      <c r="E239" s="1022" t="s">
        <v>388</v>
      </c>
      <c r="F239" s="1022" t="s">
        <v>389</v>
      </c>
    </row>
    <row r="240" spans="1:6">
      <c r="A240" s="1020">
        <v>238</v>
      </c>
      <c r="B240" s="1023"/>
      <c r="C240" s="1023"/>
      <c r="D240" s="1022">
        <v>11</v>
      </c>
      <c r="E240" s="1022" t="s">
        <v>390</v>
      </c>
      <c r="F240" s="1022" t="s">
        <v>391</v>
      </c>
    </row>
    <row r="241" spans="1:6">
      <c r="A241" s="1020">
        <v>239</v>
      </c>
      <c r="B241" s="1023"/>
      <c r="C241" s="1023"/>
      <c r="D241" s="1022">
        <v>12</v>
      </c>
      <c r="E241" s="1022" t="s">
        <v>392</v>
      </c>
      <c r="F241" s="1022" t="s">
        <v>393</v>
      </c>
    </row>
    <row r="242" spans="1:6">
      <c r="A242" s="1020">
        <v>240</v>
      </c>
      <c r="B242" s="1023"/>
      <c r="C242" s="1023"/>
      <c r="D242" s="1022">
        <v>13</v>
      </c>
      <c r="E242" s="1022" t="s">
        <v>394</v>
      </c>
      <c r="F242" s="1022" t="s">
        <v>923</v>
      </c>
    </row>
    <row r="243" spans="1:6">
      <c r="A243" s="1020">
        <v>241</v>
      </c>
      <c r="B243" s="1024"/>
      <c r="C243" s="1024"/>
      <c r="D243" s="1022">
        <v>14</v>
      </c>
      <c r="E243" s="1022" t="s">
        <v>1443</v>
      </c>
      <c r="F243" s="1022"/>
    </row>
    <row r="244" spans="1:6">
      <c r="A244" s="1020">
        <v>242</v>
      </c>
      <c r="B244" s="1021">
        <v>17</v>
      </c>
      <c r="C244" s="1021" t="s">
        <v>395</v>
      </c>
      <c r="D244" s="1022">
        <v>1</v>
      </c>
      <c r="E244" s="1022" t="s">
        <v>349</v>
      </c>
      <c r="F244" s="1022" t="s">
        <v>396</v>
      </c>
    </row>
    <row r="245" spans="1:6">
      <c r="A245" s="1020">
        <v>243</v>
      </c>
      <c r="B245" s="1023"/>
      <c r="C245" s="1023"/>
      <c r="D245" s="1022">
        <v>2</v>
      </c>
      <c r="E245" s="1022" t="s">
        <v>397</v>
      </c>
      <c r="F245" s="1022" t="s">
        <v>396</v>
      </c>
    </row>
    <row r="246" spans="1:6">
      <c r="A246" s="1020">
        <v>244</v>
      </c>
      <c r="B246" s="1023"/>
      <c r="C246" s="1023"/>
      <c r="D246" s="1022">
        <v>3</v>
      </c>
      <c r="E246" s="1022" t="s">
        <v>398</v>
      </c>
      <c r="F246" s="1022" t="s">
        <v>396</v>
      </c>
    </row>
    <row r="247" spans="1:6">
      <c r="A247" s="1020">
        <v>245</v>
      </c>
      <c r="B247" s="1023"/>
      <c r="C247" s="1023"/>
      <c r="D247" s="1022">
        <v>4</v>
      </c>
      <c r="E247" s="1022" t="s">
        <v>864</v>
      </c>
      <c r="F247" s="1022" t="s">
        <v>396</v>
      </c>
    </row>
    <row r="248" spans="1:6">
      <c r="A248" s="1020">
        <v>246</v>
      </c>
      <c r="B248" s="1023"/>
      <c r="C248" s="1023"/>
      <c r="D248" s="1022">
        <v>5</v>
      </c>
      <c r="E248" s="1022" t="s">
        <v>865</v>
      </c>
      <c r="F248" s="1022" t="s">
        <v>68</v>
      </c>
    </row>
    <row r="249" spans="1:6">
      <c r="A249" s="1020">
        <v>247</v>
      </c>
      <c r="B249" s="1023"/>
      <c r="C249" s="1023"/>
      <c r="D249" s="1022">
        <v>6</v>
      </c>
      <c r="E249" s="1022" t="s">
        <v>866</v>
      </c>
      <c r="F249" s="1022" t="s">
        <v>68</v>
      </c>
    </row>
    <row r="250" spans="1:6">
      <c r="A250" s="1020">
        <v>248</v>
      </c>
      <c r="B250" s="1023"/>
      <c r="C250" s="1023"/>
      <c r="D250" s="1022">
        <v>7</v>
      </c>
      <c r="E250" s="1022" t="s">
        <v>867</v>
      </c>
      <c r="F250" s="1022" t="s">
        <v>68</v>
      </c>
    </row>
    <row r="251" spans="1:6">
      <c r="A251" s="1020">
        <v>249</v>
      </c>
      <c r="B251" s="1023"/>
      <c r="C251" s="1023"/>
      <c r="D251" s="1022">
        <v>8</v>
      </c>
      <c r="E251" s="1022" t="s">
        <v>868</v>
      </c>
      <c r="F251" s="1022" t="s">
        <v>68</v>
      </c>
    </row>
    <row r="252" spans="1:6">
      <c r="A252" s="1020">
        <v>250</v>
      </c>
      <c r="B252" s="1023"/>
      <c r="C252" s="1023"/>
      <c r="D252" s="1022">
        <v>9</v>
      </c>
      <c r="E252" s="1022" t="s">
        <v>869</v>
      </c>
      <c r="F252" s="1022" t="s">
        <v>870</v>
      </c>
    </row>
    <row r="253" spans="1:6">
      <c r="A253" s="1020">
        <v>251</v>
      </c>
      <c r="B253" s="1023"/>
      <c r="C253" s="1023"/>
      <c r="D253" s="1022">
        <v>10</v>
      </c>
      <c r="E253" s="1022" t="s">
        <v>871</v>
      </c>
      <c r="F253" s="1022" t="s">
        <v>870</v>
      </c>
    </row>
    <row r="254" spans="1:6">
      <c r="A254" s="1020">
        <v>252</v>
      </c>
      <c r="B254" s="1023"/>
      <c r="C254" s="1023"/>
      <c r="D254" s="1022">
        <v>11</v>
      </c>
      <c r="E254" s="1022" t="s">
        <v>872</v>
      </c>
      <c r="F254" s="1022" t="s">
        <v>68</v>
      </c>
    </row>
    <row r="255" spans="1:6">
      <c r="A255" s="1020">
        <v>253</v>
      </c>
      <c r="B255" s="1023"/>
      <c r="C255" s="1023"/>
      <c r="D255" s="1022">
        <v>12</v>
      </c>
      <c r="E255" s="1022" t="s">
        <v>873</v>
      </c>
      <c r="F255" s="1022" t="s">
        <v>396</v>
      </c>
    </row>
    <row r="256" spans="1:6">
      <c r="A256" s="1020">
        <v>254</v>
      </c>
      <c r="B256" s="1023"/>
      <c r="C256" s="1023"/>
      <c r="D256" s="1022">
        <v>13</v>
      </c>
      <c r="E256" s="1022" t="s">
        <v>874</v>
      </c>
      <c r="F256" s="1022" t="s">
        <v>396</v>
      </c>
    </row>
    <row r="257" spans="1:6">
      <c r="A257" s="1020">
        <v>255</v>
      </c>
      <c r="B257" s="1023"/>
      <c r="C257" s="1023"/>
      <c r="D257" s="1022">
        <v>14</v>
      </c>
      <c r="E257" s="1022" t="s">
        <v>875</v>
      </c>
      <c r="F257" s="1022" t="s">
        <v>396</v>
      </c>
    </row>
    <row r="258" spans="1:6">
      <c r="A258" s="1020">
        <v>256</v>
      </c>
      <c r="B258" s="1023"/>
      <c r="C258" s="1023"/>
      <c r="D258" s="1022">
        <v>15</v>
      </c>
      <c r="E258" s="1022" t="s">
        <v>876</v>
      </c>
      <c r="F258" s="1022" t="s">
        <v>396</v>
      </c>
    </row>
    <row r="259" spans="1:6">
      <c r="A259" s="1020">
        <v>257</v>
      </c>
      <c r="B259" s="1023"/>
      <c r="C259" s="1023"/>
      <c r="D259" s="1022">
        <v>16</v>
      </c>
      <c r="E259" s="1022" t="s">
        <v>877</v>
      </c>
      <c r="F259" s="1022" t="s">
        <v>878</v>
      </c>
    </row>
    <row r="260" spans="1:6">
      <c r="A260" s="1020">
        <v>258</v>
      </c>
      <c r="B260" s="1023"/>
      <c r="C260" s="1023"/>
      <c r="D260" s="1022">
        <v>17</v>
      </c>
      <c r="E260" s="1022" t="s">
        <v>879</v>
      </c>
      <c r="F260" s="1022" t="s">
        <v>878</v>
      </c>
    </row>
    <row r="261" spans="1:6">
      <c r="A261" s="1020">
        <v>259</v>
      </c>
      <c r="B261" s="1023"/>
      <c r="C261" s="1023"/>
      <c r="D261" s="1022">
        <v>18</v>
      </c>
      <c r="E261" s="1022" t="s">
        <v>880</v>
      </c>
      <c r="F261" s="1022" t="s">
        <v>881</v>
      </c>
    </row>
    <row r="262" spans="1:6">
      <c r="A262" s="1020">
        <v>260</v>
      </c>
      <c r="B262" s="1023"/>
      <c r="C262" s="1023"/>
      <c r="D262" s="1022">
        <v>19</v>
      </c>
      <c r="E262" s="1022" t="s">
        <v>882</v>
      </c>
      <c r="F262" s="1022" t="s">
        <v>923</v>
      </c>
    </row>
    <row r="263" spans="1:6">
      <c r="A263" s="1020">
        <v>261</v>
      </c>
      <c r="B263" s="1023"/>
      <c r="C263" s="1023"/>
      <c r="D263" s="1022">
        <v>20</v>
      </c>
      <c r="E263" s="1022" t="s">
        <v>883</v>
      </c>
      <c r="F263" s="1022" t="s">
        <v>68</v>
      </c>
    </row>
    <row r="264" spans="1:6">
      <c r="A264" s="1020">
        <v>262</v>
      </c>
      <c r="B264" s="1023"/>
      <c r="C264" s="1023"/>
      <c r="D264" s="1022">
        <v>21</v>
      </c>
      <c r="E264" s="1022" t="s">
        <v>884</v>
      </c>
      <c r="F264" s="1022" t="s">
        <v>885</v>
      </c>
    </row>
    <row r="265" spans="1:6">
      <c r="A265" s="1020">
        <v>263</v>
      </c>
      <c r="B265" s="1023"/>
      <c r="C265" s="1023"/>
      <c r="D265" s="1022">
        <v>22</v>
      </c>
      <c r="E265" s="1022" t="s">
        <v>886</v>
      </c>
      <c r="F265" s="1022" t="s">
        <v>887</v>
      </c>
    </row>
    <row r="266" spans="1:6">
      <c r="A266" s="1020">
        <v>264</v>
      </c>
      <c r="B266" s="1023"/>
      <c r="C266" s="1023"/>
      <c r="D266" s="1022">
        <v>23</v>
      </c>
      <c r="E266" s="1022" t="s">
        <v>888</v>
      </c>
      <c r="F266" s="1022" t="s">
        <v>889</v>
      </c>
    </row>
    <row r="267" spans="1:6">
      <c r="A267" s="1020">
        <v>265</v>
      </c>
      <c r="B267" s="1023"/>
      <c r="C267" s="1023"/>
      <c r="D267" s="1022">
        <v>24</v>
      </c>
      <c r="E267" s="1022" t="s">
        <v>890</v>
      </c>
      <c r="F267" s="1022" t="s">
        <v>891</v>
      </c>
    </row>
    <row r="268" spans="1:6">
      <c r="A268" s="1020">
        <v>266</v>
      </c>
      <c r="B268" s="1024"/>
      <c r="C268" s="1024"/>
      <c r="D268" s="1022">
        <v>25</v>
      </c>
      <c r="E268" s="1022" t="s">
        <v>1444</v>
      </c>
      <c r="F268" s="1022"/>
    </row>
    <row r="269" spans="1:6">
      <c r="A269" s="1020">
        <v>267</v>
      </c>
      <c r="B269" s="1021">
        <v>18</v>
      </c>
      <c r="C269" s="1021" t="s">
        <v>892</v>
      </c>
      <c r="D269" s="1022">
        <v>1</v>
      </c>
      <c r="E269" s="1022" t="s">
        <v>350</v>
      </c>
      <c r="F269" s="1022" t="s">
        <v>893</v>
      </c>
    </row>
    <row r="270" spans="1:6">
      <c r="A270" s="1020">
        <v>268</v>
      </c>
      <c r="B270" s="1023"/>
      <c r="C270" s="1023"/>
      <c r="D270" s="1022">
        <v>2</v>
      </c>
      <c r="E270" s="1022" t="s">
        <v>894</v>
      </c>
      <c r="F270" s="1022" t="s">
        <v>396</v>
      </c>
    </row>
    <row r="271" spans="1:6">
      <c r="A271" s="1020">
        <v>269</v>
      </c>
      <c r="B271" s="1023"/>
      <c r="C271" s="1023"/>
      <c r="D271" s="1022">
        <v>3</v>
      </c>
      <c r="E271" s="1022" t="s">
        <v>895</v>
      </c>
      <c r="F271" s="1022" t="s">
        <v>396</v>
      </c>
    </row>
    <row r="272" spans="1:6">
      <c r="A272" s="1020">
        <v>270</v>
      </c>
      <c r="B272" s="1023"/>
      <c r="C272" s="1023"/>
      <c r="D272" s="1022">
        <v>4</v>
      </c>
      <c r="E272" s="1022" t="s">
        <v>896</v>
      </c>
      <c r="F272" s="1022" t="s">
        <v>396</v>
      </c>
    </row>
    <row r="273" spans="1:6">
      <c r="A273" s="1020">
        <v>271</v>
      </c>
      <c r="B273" s="1023"/>
      <c r="C273" s="1023"/>
      <c r="D273" s="1022">
        <v>5</v>
      </c>
      <c r="E273" s="1022" t="s">
        <v>897</v>
      </c>
      <c r="F273" s="1022" t="s">
        <v>893</v>
      </c>
    </row>
    <row r="274" spans="1:6">
      <c r="A274" s="1020">
        <v>272</v>
      </c>
      <c r="B274" s="1023"/>
      <c r="C274" s="1023"/>
      <c r="D274" s="1022">
        <v>6</v>
      </c>
      <c r="E274" s="1022" t="s">
        <v>898</v>
      </c>
      <c r="F274" s="1022" t="s">
        <v>899</v>
      </c>
    </row>
    <row r="275" spans="1:6">
      <c r="A275" s="1020">
        <v>273</v>
      </c>
      <c r="B275" s="1023"/>
      <c r="C275" s="1023"/>
      <c r="D275" s="1022">
        <v>7</v>
      </c>
      <c r="E275" s="1022" t="s">
        <v>900</v>
      </c>
      <c r="F275" s="1022" t="s">
        <v>899</v>
      </c>
    </row>
    <row r="276" spans="1:6">
      <c r="A276" s="1020">
        <v>274</v>
      </c>
      <c r="B276" s="1023"/>
      <c r="C276" s="1023"/>
      <c r="D276" s="1022">
        <v>8</v>
      </c>
      <c r="E276" s="1022" t="s">
        <v>901</v>
      </c>
      <c r="F276" s="1022" t="s">
        <v>902</v>
      </c>
    </row>
    <row r="277" spans="1:6">
      <c r="A277" s="1020">
        <v>275</v>
      </c>
      <c r="B277" s="1023"/>
      <c r="C277" s="1023"/>
      <c r="D277" s="1022">
        <v>9</v>
      </c>
      <c r="E277" s="1022" t="s">
        <v>903</v>
      </c>
      <c r="F277" s="1022" t="s">
        <v>902</v>
      </c>
    </row>
    <row r="278" spans="1:6">
      <c r="A278" s="1020">
        <v>276</v>
      </c>
      <c r="B278" s="1023"/>
      <c r="C278" s="1023"/>
      <c r="D278" s="1022">
        <v>10</v>
      </c>
      <c r="E278" s="1022" t="s">
        <v>904</v>
      </c>
      <c r="F278" s="1022" t="s">
        <v>902</v>
      </c>
    </row>
    <row r="279" spans="1:6">
      <c r="A279" s="1020">
        <v>277</v>
      </c>
      <c r="B279" s="1023"/>
      <c r="C279" s="1023"/>
      <c r="D279" s="1022">
        <v>11</v>
      </c>
      <c r="E279" s="1022" t="s">
        <v>905</v>
      </c>
      <c r="F279" s="1022" t="s">
        <v>906</v>
      </c>
    </row>
    <row r="280" spans="1:6">
      <c r="A280" s="1020">
        <v>278</v>
      </c>
      <c r="B280" s="1023"/>
      <c r="C280" s="1023"/>
      <c r="D280" s="1022">
        <v>12</v>
      </c>
      <c r="E280" s="1022" t="s">
        <v>907</v>
      </c>
      <c r="F280" s="1022" t="s">
        <v>908</v>
      </c>
    </row>
    <row r="281" spans="1:6">
      <c r="A281" s="1020">
        <v>279</v>
      </c>
      <c r="B281" s="1024"/>
      <c r="C281" s="1024"/>
      <c r="D281" s="1022">
        <v>13</v>
      </c>
      <c r="E281" s="1022" t="s">
        <v>1445</v>
      </c>
      <c r="F281" s="1022"/>
    </row>
    <row r="282" spans="1:6">
      <c r="A282" s="1020">
        <v>280</v>
      </c>
      <c r="B282" s="1021">
        <v>19</v>
      </c>
      <c r="C282" s="1021" t="s">
        <v>909</v>
      </c>
      <c r="D282" s="1022">
        <v>1</v>
      </c>
      <c r="E282" s="1022" t="s">
        <v>910</v>
      </c>
      <c r="F282" s="1022" t="s">
        <v>911</v>
      </c>
    </row>
    <row r="283" spans="1:6">
      <c r="A283" s="1020">
        <v>281</v>
      </c>
      <c r="B283" s="1023"/>
      <c r="C283" s="1023"/>
      <c r="D283" s="1022">
        <v>2</v>
      </c>
      <c r="E283" s="1022" t="s">
        <v>912</v>
      </c>
      <c r="F283" s="1022" t="s">
        <v>911</v>
      </c>
    </row>
    <row r="284" spans="1:6">
      <c r="A284" s="1020">
        <v>282</v>
      </c>
      <c r="B284" s="1023"/>
      <c r="C284" s="1023"/>
      <c r="D284" s="1022">
        <v>3</v>
      </c>
      <c r="E284" s="1022" t="s">
        <v>913</v>
      </c>
      <c r="F284" s="1022" t="s">
        <v>914</v>
      </c>
    </row>
    <row r="285" spans="1:6">
      <c r="A285" s="1020">
        <v>283</v>
      </c>
      <c r="B285" s="1023"/>
      <c r="C285" s="1023"/>
      <c r="D285" s="1022">
        <v>4</v>
      </c>
      <c r="E285" s="1022" t="s">
        <v>915</v>
      </c>
      <c r="F285" s="1022" t="s">
        <v>914</v>
      </c>
    </row>
    <row r="286" spans="1:6">
      <c r="A286" s="1020">
        <v>284</v>
      </c>
      <c r="B286" s="1023"/>
      <c r="C286" s="1023"/>
      <c r="D286" s="1022">
        <v>5</v>
      </c>
      <c r="E286" s="1022" t="s">
        <v>916</v>
      </c>
      <c r="F286" s="1022" t="s">
        <v>917</v>
      </c>
    </row>
    <row r="287" spans="1:6">
      <c r="A287" s="1020">
        <v>285</v>
      </c>
      <c r="B287" s="1023"/>
      <c r="C287" s="1023"/>
      <c r="D287" s="1022">
        <v>6</v>
      </c>
      <c r="E287" s="1022" t="s">
        <v>918</v>
      </c>
      <c r="F287" s="1022" t="s">
        <v>919</v>
      </c>
    </row>
    <row r="288" spans="1:6">
      <c r="A288" s="1020">
        <v>286</v>
      </c>
      <c r="B288" s="1023"/>
      <c r="C288" s="1023"/>
      <c r="D288" s="1022">
        <v>7</v>
      </c>
      <c r="E288" s="1022" t="s">
        <v>920</v>
      </c>
      <c r="F288" s="1022" t="s">
        <v>923</v>
      </c>
    </row>
    <row r="289" spans="1:6">
      <c r="A289" s="1020">
        <v>287</v>
      </c>
      <c r="B289" s="1023"/>
      <c r="C289" s="1023"/>
      <c r="D289" s="1022">
        <v>8</v>
      </c>
      <c r="E289" s="1022" t="s">
        <v>928</v>
      </c>
      <c r="F289" s="1022" t="s">
        <v>923</v>
      </c>
    </row>
    <row r="290" spans="1:6">
      <c r="A290" s="1020">
        <v>288</v>
      </c>
      <c r="B290" s="1024"/>
      <c r="C290" s="1024"/>
      <c r="D290" s="1022">
        <v>9</v>
      </c>
      <c r="E290" s="1022" t="s">
        <v>1446</v>
      </c>
      <c r="F290" s="1022"/>
    </row>
    <row r="291" spans="1:6">
      <c r="A291" s="1020">
        <v>289</v>
      </c>
      <c r="B291" s="1021">
        <v>20</v>
      </c>
      <c r="C291" s="1021" t="s">
        <v>929</v>
      </c>
      <c r="D291" s="1022">
        <v>1</v>
      </c>
      <c r="E291" s="1022" t="s">
        <v>930</v>
      </c>
      <c r="F291" s="1022" t="s">
        <v>923</v>
      </c>
    </row>
    <row r="292" spans="1:6">
      <c r="A292" s="1020">
        <v>290</v>
      </c>
      <c r="B292" s="1023"/>
      <c r="C292" s="1023"/>
      <c r="D292" s="1022">
        <v>2</v>
      </c>
      <c r="E292" s="1022" t="s">
        <v>931</v>
      </c>
      <c r="F292" s="1022" t="s">
        <v>923</v>
      </c>
    </row>
    <row r="293" spans="1:6">
      <c r="A293" s="1020">
        <v>291</v>
      </c>
      <c r="B293" s="1023"/>
      <c r="C293" s="1023"/>
      <c r="D293" s="1022">
        <v>3</v>
      </c>
      <c r="E293" s="1022" t="s">
        <v>932</v>
      </c>
      <c r="F293" s="1022" t="s">
        <v>923</v>
      </c>
    </row>
    <row r="294" spans="1:6">
      <c r="A294" s="1020">
        <v>292</v>
      </c>
      <c r="B294" s="1023"/>
      <c r="C294" s="1023"/>
      <c r="D294" s="1022">
        <v>4</v>
      </c>
      <c r="E294" s="1022" t="s">
        <v>933</v>
      </c>
      <c r="F294" s="1022" t="s">
        <v>923</v>
      </c>
    </row>
    <row r="295" spans="1:6">
      <c r="A295" s="1020">
        <v>293</v>
      </c>
      <c r="B295" s="1023"/>
      <c r="C295" s="1023"/>
      <c r="D295" s="1022">
        <v>5</v>
      </c>
      <c r="E295" s="1022" t="s">
        <v>934</v>
      </c>
      <c r="F295" s="1022" t="s">
        <v>923</v>
      </c>
    </row>
    <row r="296" spans="1:6">
      <c r="A296" s="1020">
        <v>294</v>
      </c>
      <c r="B296" s="1023"/>
      <c r="C296" s="1023"/>
      <c r="D296" s="1022">
        <v>6</v>
      </c>
      <c r="E296" s="1022" t="s">
        <v>935</v>
      </c>
      <c r="F296" s="1022" t="s">
        <v>923</v>
      </c>
    </row>
    <row r="297" spans="1:6">
      <c r="A297" s="1020">
        <v>295</v>
      </c>
      <c r="B297" s="1023"/>
      <c r="C297" s="1023"/>
      <c r="D297" s="1022">
        <v>7</v>
      </c>
      <c r="E297" s="1022" t="s">
        <v>936</v>
      </c>
      <c r="F297" s="1022" t="s">
        <v>923</v>
      </c>
    </row>
    <row r="298" spans="1:6">
      <c r="A298" s="1020">
        <v>296</v>
      </c>
      <c r="B298" s="1023"/>
      <c r="C298" s="1023"/>
      <c r="D298" s="1022">
        <v>8</v>
      </c>
      <c r="E298" s="1022" t="s">
        <v>937</v>
      </c>
      <c r="F298" s="1022" t="s">
        <v>923</v>
      </c>
    </row>
    <row r="299" spans="1:6">
      <c r="A299" s="1020">
        <v>297</v>
      </c>
      <c r="B299" s="1023"/>
      <c r="C299" s="1023"/>
      <c r="D299" s="1022">
        <v>9</v>
      </c>
      <c r="E299" s="1022" t="s">
        <v>938</v>
      </c>
      <c r="F299" s="1022" t="s">
        <v>923</v>
      </c>
    </row>
    <row r="300" spans="1:6">
      <c r="A300" s="1020">
        <v>298</v>
      </c>
      <c r="B300" s="1023"/>
      <c r="C300" s="1023"/>
      <c r="D300" s="1022">
        <v>10</v>
      </c>
      <c r="E300" s="1022" t="s">
        <v>939</v>
      </c>
      <c r="F300" s="1022" t="s">
        <v>923</v>
      </c>
    </row>
    <row r="301" spans="1:6">
      <c r="A301" s="1020">
        <v>299</v>
      </c>
      <c r="B301" s="1023"/>
      <c r="C301" s="1023"/>
      <c r="D301" s="1022">
        <v>11</v>
      </c>
      <c r="E301" s="1022" t="s">
        <v>940</v>
      </c>
      <c r="F301" s="1022" t="s">
        <v>923</v>
      </c>
    </row>
    <row r="302" spans="1:6">
      <c r="A302" s="1020">
        <v>300</v>
      </c>
      <c r="B302" s="1023"/>
      <c r="C302" s="1023"/>
      <c r="D302" s="1022">
        <v>12</v>
      </c>
      <c r="E302" s="1022" t="s">
        <v>941</v>
      </c>
      <c r="F302" s="1022" t="s">
        <v>923</v>
      </c>
    </row>
    <row r="303" spans="1:6">
      <c r="A303" s="1020">
        <v>301</v>
      </c>
      <c r="B303" s="1023"/>
      <c r="C303" s="1023"/>
      <c r="D303" s="1022">
        <v>13</v>
      </c>
      <c r="E303" s="1022" t="s">
        <v>942</v>
      </c>
      <c r="F303" s="1022" t="s">
        <v>923</v>
      </c>
    </row>
    <row r="304" spans="1:6">
      <c r="A304" s="1020">
        <v>302</v>
      </c>
      <c r="B304" s="1023"/>
      <c r="C304" s="1023"/>
      <c r="D304" s="1022">
        <v>14</v>
      </c>
      <c r="E304" s="1022" t="s">
        <v>943</v>
      </c>
      <c r="F304" s="1022" t="s">
        <v>923</v>
      </c>
    </row>
    <row r="305" spans="1:6">
      <c r="A305" s="1020">
        <v>303</v>
      </c>
      <c r="B305" s="1023"/>
      <c r="C305" s="1023"/>
      <c r="D305" s="1022">
        <v>15</v>
      </c>
      <c r="E305" s="1022" t="s">
        <v>944</v>
      </c>
      <c r="F305" s="1022" t="s">
        <v>923</v>
      </c>
    </row>
    <row r="306" spans="1:6">
      <c r="A306" s="1020">
        <v>304</v>
      </c>
      <c r="B306" s="1023"/>
      <c r="C306" s="1023"/>
      <c r="D306" s="1022">
        <v>16</v>
      </c>
      <c r="E306" s="1022" t="s">
        <v>945</v>
      </c>
      <c r="F306" s="1022" t="s">
        <v>923</v>
      </c>
    </row>
    <row r="307" spans="1:6">
      <c r="A307" s="1020">
        <v>305</v>
      </c>
      <c r="B307" s="1024"/>
      <c r="C307" s="1024"/>
      <c r="D307" s="1022">
        <v>17</v>
      </c>
      <c r="E307" s="1022" t="s">
        <v>1447</v>
      </c>
      <c r="F307" s="1022"/>
    </row>
    <row r="308" spans="1:6">
      <c r="A308" s="1020">
        <v>306</v>
      </c>
      <c r="B308" s="1021">
        <v>21</v>
      </c>
      <c r="C308" s="1021" t="s">
        <v>644</v>
      </c>
      <c r="D308" s="1022">
        <v>1</v>
      </c>
      <c r="E308" s="1022" t="s">
        <v>946</v>
      </c>
      <c r="F308" s="1022" t="s">
        <v>947</v>
      </c>
    </row>
    <row r="309" spans="1:6">
      <c r="A309" s="1020">
        <v>307</v>
      </c>
      <c r="B309" s="1023"/>
      <c r="C309" s="1023"/>
      <c r="D309" s="1022">
        <v>2</v>
      </c>
      <c r="E309" s="1022" t="s">
        <v>948</v>
      </c>
      <c r="F309" s="1022" t="s">
        <v>68</v>
      </c>
    </row>
    <row r="310" spans="1:6">
      <c r="A310" s="1020">
        <v>308</v>
      </c>
      <c r="B310" s="1023"/>
      <c r="C310" s="1023"/>
      <c r="D310" s="1022">
        <v>3</v>
      </c>
      <c r="E310" s="1022" t="s">
        <v>351</v>
      </c>
      <c r="F310" s="1022" t="s">
        <v>949</v>
      </c>
    </row>
    <row r="311" spans="1:6">
      <c r="A311" s="1020">
        <v>309</v>
      </c>
      <c r="B311" s="1023"/>
      <c r="C311" s="1023"/>
      <c r="D311" s="1022">
        <v>4</v>
      </c>
      <c r="E311" s="1022" t="s">
        <v>950</v>
      </c>
      <c r="F311" s="1022" t="s">
        <v>951</v>
      </c>
    </row>
    <row r="312" spans="1:6">
      <c r="A312" s="1020">
        <v>310</v>
      </c>
      <c r="B312" s="1023"/>
      <c r="C312" s="1023"/>
      <c r="D312" s="1022">
        <v>5</v>
      </c>
      <c r="E312" s="1022" t="s">
        <v>695</v>
      </c>
      <c r="F312" s="1022" t="s">
        <v>696</v>
      </c>
    </row>
    <row r="313" spans="1:6">
      <c r="A313" s="1020">
        <v>311</v>
      </c>
      <c r="B313" s="1023"/>
      <c r="C313" s="1023"/>
      <c r="D313" s="1022">
        <v>6</v>
      </c>
      <c r="E313" s="1022" t="s">
        <v>697</v>
      </c>
      <c r="F313" s="1022" t="s">
        <v>698</v>
      </c>
    </row>
    <row r="314" spans="1:6">
      <c r="A314" s="1020">
        <v>312</v>
      </c>
      <c r="B314" s="1023"/>
      <c r="C314" s="1023"/>
      <c r="D314" s="1022">
        <v>7</v>
      </c>
      <c r="E314" s="1022" t="s">
        <v>699</v>
      </c>
      <c r="F314" s="1022" t="s">
        <v>780</v>
      </c>
    </row>
    <row r="315" spans="1:6">
      <c r="A315" s="1020">
        <v>313</v>
      </c>
      <c r="B315" s="1023"/>
      <c r="C315" s="1023"/>
      <c r="D315" s="1022">
        <v>8</v>
      </c>
      <c r="E315" s="1022" t="s">
        <v>700</v>
      </c>
      <c r="F315" s="1022" t="s">
        <v>923</v>
      </c>
    </row>
    <row r="316" spans="1:6">
      <c r="A316" s="1020">
        <v>314</v>
      </c>
      <c r="B316" s="1023"/>
      <c r="C316" s="1023"/>
      <c r="D316" s="1022">
        <v>9</v>
      </c>
      <c r="E316" s="1022" t="s">
        <v>701</v>
      </c>
      <c r="F316" s="1022" t="s">
        <v>702</v>
      </c>
    </row>
    <row r="317" spans="1:6">
      <c r="A317" s="1020">
        <v>315</v>
      </c>
      <c r="B317" s="1023"/>
      <c r="C317" s="1023"/>
      <c r="D317" s="1022">
        <v>10</v>
      </c>
      <c r="E317" s="1022" t="s">
        <v>703</v>
      </c>
      <c r="F317" s="1022" t="s">
        <v>862</v>
      </c>
    </row>
    <row r="318" spans="1:6">
      <c r="A318" s="1020">
        <v>316</v>
      </c>
      <c r="B318" s="1023"/>
      <c r="C318" s="1023"/>
      <c r="D318" s="1022">
        <v>11</v>
      </c>
      <c r="E318" s="1022" t="s">
        <v>704</v>
      </c>
      <c r="F318" s="1022" t="s">
        <v>705</v>
      </c>
    </row>
    <row r="319" spans="1:6">
      <c r="A319" s="1020">
        <v>317</v>
      </c>
      <c r="B319" s="1023"/>
      <c r="C319" s="1023"/>
      <c r="D319" s="1022">
        <v>12</v>
      </c>
      <c r="E319" s="1022" t="s">
        <v>706</v>
      </c>
      <c r="F319" s="1022" t="s">
        <v>705</v>
      </c>
    </row>
    <row r="320" spans="1:6">
      <c r="A320" s="1020">
        <v>318</v>
      </c>
      <c r="B320" s="1023"/>
      <c r="C320" s="1023"/>
      <c r="D320" s="1022">
        <v>13</v>
      </c>
      <c r="E320" s="1022" t="s">
        <v>707</v>
      </c>
      <c r="F320" s="1022" t="s">
        <v>708</v>
      </c>
    </row>
    <row r="321" spans="1:6">
      <c r="A321" s="1020">
        <v>319</v>
      </c>
      <c r="B321" s="1023"/>
      <c r="C321" s="1023"/>
      <c r="D321" s="1022">
        <v>14</v>
      </c>
      <c r="E321" s="1022" t="s">
        <v>709</v>
      </c>
      <c r="F321" s="1022" t="s">
        <v>710</v>
      </c>
    </row>
    <row r="322" spans="1:6">
      <c r="A322" s="1020">
        <v>320</v>
      </c>
      <c r="B322" s="1023"/>
      <c r="C322" s="1023"/>
      <c r="D322" s="1022">
        <v>15</v>
      </c>
      <c r="E322" s="1022" t="s">
        <v>711</v>
      </c>
      <c r="F322" s="1022" t="s">
        <v>712</v>
      </c>
    </row>
    <row r="323" spans="1:6">
      <c r="A323" s="1020">
        <v>321</v>
      </c>
      <c r="B323" s="1023"/>
      <c r="C323" s="1023"/>
      <c r="D323" s="1022">
        <v>16</v>
      </c>
      <c r="E323" s="1022" t="s">
        <v>572</v>
      </c>
      <c r="F323" s="1022" t="s">
        <v>712</v>
      </c>
    </row>
    <row r="324" spans="1:6">
      <c r="A324" s="1020">
        <v>322</v>
      </c>
      <c r="B324" s="1023"/>
      <c r="C324" s="1023"/>
      <c r="D324" s="1022">
        <v>17</v>
      </c>
      <c r="E324" s="1022" t="s">
        <v>832</v>
      </c>
      <c r="F324" s="1022" t="s">
        <v>923</v>
      </c>
    </row>
    <row r="325" spans="1:6">
      <c r="A325" s="1020">
        <v>323</v>
      </c>
      <c r="B325" s="1023"/>
      <c r="C325" s="1023"/>
      <c r="D325" s="1022">
        <v>18</v>
      </c>
      <c r="E325" s="1022" t="s">
        <v>713</v>
      </c>
      <c r="F325" s="1022" t="s">
        <v>819</v>
      </c>
    </row>
    <row r="326" spans="1:6">
      <c r="A326" s="1020">
        <v>324</v>
      </c>
      <c r="B326" s="1023"/>
      <c r="C326" s="1023"/>
      <c r="D326" s="1022">
        <v>19</v>
      </c>
      <c r="E326" s="1022" t="s">
        <v>714</v>
      </c>
      <c r="F326" s="1022" t="s">
        <v>603</v>
      </c>
    </row>
    <row r="327" spans="1:6">
      <c r="A327" s="1020">
        <v>325</v>
      </c>
      <c r="B327" s="1023"/>
      <c r="C327" s="1023"/>
      <c r="D327" s="1022">
        <v>20</v>
      </c>
      <c r="E327" s="1022" t="s">
        <v>604</v>
      </c>
      <c r="F327" s="1022" t="s">
        <v>248</v>
      </c>
    </row>
    <row r="328" spans="1:6">
      <c r="A328" s="1020">
        <v>326</v>
      </c>
      <c r="B328" s="1023"/>
      <c r="C328" s="1023"/>
      <c r="D328" s="1022">
        <v>21</v>
      </c>
      <c r="E328" s="1022" t="s">
        <v>605</v>
      </c>
      <c r="F328" s="1022" t="s">
        <v>606</v>
      </c>
    </row>
    <row r="329" spans="1:6">
      <c r="A329" s="1020">
        <v>327</v>
      </c>
      <c r="B329" s="1023"/>
      <c r="C329" s="1023"/>
      <c r="D329" s="1022">
        <v>22</v>
      </c>
      <c r="E329" s="1022" t="s">
        <v>607</v>
      </c>
      <c r="F329" s="1022" t="s">
        <v>608</v>
      </c>
    </row>
    <row r="330" spans="1:6">
      <c r="A330" s="1020">
        <v>328</v>
      </c>
      <c r="B330" s="1023"/>
      <c r="C330" s="1023"/>
      <c r="D330" s="1022">
        <v>23</v>
      </c>
      <c r="E330" s="1022" t="s">
        <v>609</v>
      </c>
      <c r="F330" s="1022" t="s">
        <v>610</v>
      </c>
    </row>
    <row r="331" spans="1:6">
      <c r="A331" s="1020">
        <v>329</v>
      </c>
      <c r="B331" s="1023"/>
      <c r="C331" s="1023"/>
      <c r="D331" s="1022">
        <v>24</v>
      </c>
      <c r="E331" s="1022" t="s">
        <v>611</v>
      </c>
      <c r="F331" s="1022" t="s">
        <v>784</v>
      </c>
    </row>
    <row r="332" spans="1:6">
      <c r="A332" s="1020">
        <v>330</v>
      </c>
      <c r="B332" s="1023"/>
      <c r="C332" s="1023"/>
      <c r="D332" s="1022">
        <v>25</v>
      </c>
      <c r="E332" s="1022" t="s">
        <v>785</v>
      </c>
      <c r="F332" s="1022" t="s">
        <v>786</v>
      </c>
    </row>
    <row r="333" spans="1:6">
      <c r="A333" s="1020">
        <v>331</v>
      </c>
      <c r="B333" s="1023"/>
      <c r="C333" s="1023"/>
      <c r="D333" s="1022">
        <v>26</v>
      </c>
      <c r="E333" s="1022" t="s">
        <v>787</v>
      </c>
      <c r="F333" s="1022" t="s">
        <v>923</v>
      </c>
    </row>
    <row r="334" spans="1:6">
      <c r="A334" s="1020">
        <v>332</v>
      </c>
      <c r="B334" s="1023"/>
      <c r="C334" s="1023"/>
      <c r="D334" s="1022">
        <v>27</v>
      </c>
      <c r="E334" s="1022" t="s">
        <v>788</v>
      </c>
      <c r="F334" s="1022" t="s">
        <v>923</v>
      </c>
    </row>
    <row r="335" spans="1:6">
      <c r="A335" s="1020">
        <v>333</v>
      </c>
      <c r="B335" s="1023"/>
      <c r="C335" s="1023"/>
      <c r="D335" s="1022">
        <v>28</v>
      </c>
      <c r="E335" s="1022" t="s">
        <v>789</v>
      </c>
      <c r="F335" s="1022" t="s">
        <v>923</v>
      </c>
    </row>
    <row r="336" spans="1:6">
      <c r="A336" s="1020">
        <v>334</v>
      </c>
      <c r="B336" s="1023"/>
      <c r="C336" s="1023"/>
      <c r="D336" s="1022">
        <v>29</v>
      </c>
      <c r="E336" s="1022" t="s">
        <v>790</v>
      </c>
      <c r="F336" s="1022" t="s">
        <v>791</v>
      </c>
    </row>
    <row r="337" spans="1:6">
      <c r="A337" s="1020">
        <v>335</v>
      </c>
      <c r="B337" s="1023"/>
      <c r="C337" s="1023"/>
      <c r="D337" s="1022">
        <v>30</v>
      </c>
      <c r="E337" s="1022" t="s">
        <v>792</v>
      </c>
      <c r="F337" s="1022" t="s">
        <v>923</v>
      </c>
    </row>
    <row r="338" spans="1:6">
      <c r="A338" s="1020">
        <v>336</v>
      </c>
      <c r="B338" s="1023"/>
      <c r="C338" s="1023"/>
      <c r="D338" s="1022">
        <v>31</v>
      </c>
      <c r="E338" s="1022" t="s">
        <v>793</v>
      </c>
      <c r="F338" s="1022" t="s">
        <v>794</v>
      </c>
    </row>
    <row r="339" spans="1:6">
      <c r="A339" s="1020">
        <v>337</v>
      </c>
      <c r="B339" s="1023"/>
      <c r="C339" s="1023"/>
      <c r="D339" s="1022">
        <v>32</v>
      </c>
      <c r="E339" s="1022" t="s">
        <v>795</v>
      </c>
      <c r="F339" s="1022" t="s">
        <v>796</v>
      </c>
    </row>
    <row r="340" spans="1:6">
      <c r="A340" s="1020">
        <v>338</v>
      </c>
      <c r="B340" s="1024"/>
      <c r="C340" s="1024"/>
      <c r="D340" s="1022">
        <v>33</v>
      </c>
      <c r="E340" s="1022" t="s">
        <v>1448</v>
      </c>
      <c r="F340" s="1022"/>
    </row>
  </sheetData>
  <sheetProtection algorithmName="SHA-512" hashValue="8mfmr6i2zT+ECtNQEqZ5WW4y1RZ+N1haLgbfI7hkTn8x8kU4hhf+D1vt6JENl0ST9TOwITzQ8i6ACjJOB/ajJw==" saltValue="OCfplGtDIq+9RiASbToQvw==" spinCount="100000" sheet="1" objects="1" scenarios="1"/>
  <mergeCells count="3">
    <mergeCell ref="A1:A2"/>
    <mergeCell ref="B1:C1"/>
    <mergeCell ref="D1:F1"/>
  </mergeCells>
  <phoneticPr fontId="4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BC519"/>
  <sheetViews>
    <sheetView workbookViewId="0">
      <selection activeCell="U16" sqref="U16"/>
    </sheetView>
  </sheetViews>
  <sheetFormatPr defaultRowHeight="11.25"/>
  <cols>
    <col min="1" max="1" width="5.375" style="832" customWidth="1"/>
    <col min="2" max="2" width="5" style="832" customWidth="1"/>
    <col min="3" max="3" width="19.5" style="832" customWidth="1"/>
    <col min="4" max="4" width="4.125" style="843" customWidth="1"/>
    <col min="5" max="5" width="19" style="832" customWidth="1"/>
    <col min="6" max="6" width="4.5" style="843" customWidth="1"/>
    <col min="7" max="7" width="41.625" style="832" customWidth="1"/>
    <col min="8" max="8" width="4.25" style="843" customWidth="1"/>
    <col min="9" max="9" width="4" style="832" customWidth="1"/>
    <col min="10" max="10" width="2.875" style="832" customWidth="1"/>
    <col min="11" max="11" width="5.875" style="832" customWidth="1"/>
    <col min="12" max="12" width="4.625" style="832" customWidth="1"/>
    <col min="13" max="13" width="4.125" style="832" customWidth="1"/>
    <col min="14" max="14" width="9" style="832"/>
    <col min="15" max="15" width="4.125" style="832" customWidth="1"/>
    <col min="16" max="16" width="16" style="832" customWidth="1"/>
    <col min="17" max="17" width="4.625" style="832" customWidth="1"/>
    <col min="18" max="18" width="9" style="832"/>
    <col min="19" max="19" width="4.25" style="832" customWidth="1"/>
    <col min="20" max="20" width="4.125" style="832" customWidth="1"/>
    <col min="21" max="21" width="23.875" style="832" customWidth="1"/>
    <col min="22" max="22" width="4.125" style="832" customWidth="1"/>
    <col min="23" max="23" width="12.25" style="832" customWidth="1"/>
    <col min="24" max="24" width="4.625" style="832" customWidth="1"/>
    <col min="25" max="25" width="9" style="832"/>
    <col min="26" max="26" width="4.625" style="832" customWidth="1"/>
    <col min="27" max="27" width="4.125" style="832" customWidth="1"/>
    <col min="28" max="28" width="16.25" style="832" customWidth="1"/>
    <col min="29" max="29" width="4.125" style="832" customWidth="1"/>
    <col min="30" max="30" width="13.875" style="832" customWidth="1"/>
    <col min="31" max="31" width="4.625" style="832" customWidth="1"/>
    <col min="32" max="32" width="9" style="832"/>
    <col min="33" max="33" width="4.25" style="832" customWidth="1"/>
    <col min="34" max="34" width="4.125" style="832" customWidth="1"/>
    <col min="35" max="35" width="12.375" style="832" customWidth="1"/>
    <col min="36" max="36" width="4.125" style="832" customWidth="1"/>
    <col min="37" max="37" width="13.875" style="832" customWidth="1"/>
    <col min="38" max="38" width="4.625" style="832" customWidth="1"/>
    <col min="39" max="39" width="9" style="832"/>
    <col min="40" max="40" width="4.875" style="832" customWidth="1"/>
    <col min="41" max="41" width="4.125" style="832" customWidth="1"/>
    <col min="42" max="42" width="11.875" style="832" customWidth="1"/>
    <col min="43" max="43" width="4.125" style="832" customWidth="1"/>
    <col min="44" max="44" width="13.875" style="832" customWidth="1"/>
    <col min="45" max="45" width="4.625" style="832" customWidth="1"/>
    <col min="46" max="46" width="9" style="832"/>
    <col min="47" max="47" width="5.125" style="832" customWidth="1"/>
    <col min="48" max="48" width="4.125" style="832" customWidth="1"/>
    <col min="49" max="49" width="27.5" style="832" customWidth="1"/>
    <col min="50" max="50" width="4.125" style="832" customWidth="1"/>
    <col min="51" max="51" width="34.25" style="832" customWidth="1"/>
    <col min="52" max="52" width="29.75" style="832" customWidth="1"/>
    <col min="53" max="53" width="4.625" style="832" customWidth="1"/>
    <col min="54" max="16384" width="9" style="832"/>
  </cols>
  <sheetData>
    <row r="1" spans="1:55">
      <c r="A1" s="832" t="s">
        <v>1065</v>
      </c>
      <c r="L1" s="832" t="s">
        <v>1064</v>
      </c>
      <c r="S1" s="832" t="s">
        <v>1063</v>
      </c>
      <c r="Z1" s="832" t="s">
        <v>1062</v>
      </c>
      <c r="AG1" s="832" t="s">
        <v>1061</v>
      </c>
      <c r="AN1" s="832" t="s">
        <v>1060</v>
      </c>
      <c r="AU1" s="832" t="s">
        <v>1059</v>
      </c>
    </row>
    <row r="2" spans="1:55" s="835" customFormat="1">
      <c r="A2" s="833"/>
      <c r="B2" s="834"/>
      <c r="C2" s="835" t="s">
        <v>326</v>
      </c>
      <c r="D2" s="843"/>
      <c r="F2" s="843"/>
      <c r="H2" s="843"/>
      <c r="I2" s="836"/>
    </row>
    <row r="3" spans="1:55" s="835" customFormat="1">
      <c r="A3" s="837"/>
      <c r="B3" s="838"/>
      <c r="C3" s="835" t="s">
        <v>327</v>
      </c>
      <c r="D3" s="843"/>
      <c r="F3" s="843"/>
      <c r="H3" s="843"/>
      <c r="I3" s="836"/>
      <c r="AU3" s="835" t="s">
        <v>1058</v>
      </c>
    </row>
    <row r="4" spans="1:55" s="835" customFormat="1">
      <c r="D4" s="843"/>
      <c r="F4" s="843"/>
      <c r="H4" s="843"/>
      <c r="I4" s="836"/>
    </row>
    <row r="5" spans="1:55" s="835" customFormat="1">
      <c r="A5" s="2113" t="s">
        <v>1082</v>
      </c>
      <c r="B5" s="2114" t="s">
        <v>328</v>
      </c>
      <c r="C5" s="2114"/>
      <c r="D5" s="2115" t="s">
        <v>329</v>
      </c>
      <c r="E5" s="2116"/>
      <c r="F5" s="2117" t="s">
        <v>1301</v>
      </c>
      <c r="G5" s="2118"/>
      <c r="L5" s="2113" t="s">
        <v>1083</v>
      </c>
      <c r="M5" s="2111" t="s">
        <v>1067</v>
      </c>
      <c r="N5" s="2112"/>
      <c r="O5" s="2111" t="s">
        <v>1069</v>
      </c>
      <c r="P5" s="2112"/>
      <c r="Q5" s="2121" t="s">
        <v>1081</v>
      </c>
      <c r="S5" s="2113" t="s">
        <v>1083</v>
      </c>
      <c r="T5" s="2111" t="s">
        <v>1067</v>
      </c>
      <c r="U5" s="2112"/>
      <c r="V5" s="2111" t="s">
        <v>1069</v>
      </c>
      <c r="W5" s="2112"/>
      <c r="X5" s="2121" t="s">
        <v>1081</v>
      </c>
      <c r="Z5" s="2113" t="s">
        <v>1083</v>
      </c>
      <c r="AA5" s="2119" t="s">
        <v>1067</v>
      </c>
      <c r="AB5" s="2120"/>
      <c r="AC5" s="2119" t="s">
        <v>1069</v>
      </c>
      <c r="AD5" s="2120"/>
      <c r="AE5" s="2121" t="s">
        <v>1081</v>
      </c>
      <c r="AG5" s="2113" t="s">
        <v>1083</v>
      </c>
      <c r="AH5" s="2119" t="s">
        <v>1067</v>
      </c>
      <c r="AI5" s="2120"/>
      <c r="AJ5" s="2119" t="s">
        <v>1069</v>
      </c>
      <c r="AK5" s="2120"/>
      <c r="AL5" s="2121" t="s">
        <v>1081</v>
      </c>
      <c r="AN5" s="2113" t="s">
        <v>1083</v>
      </c>
      <c r="AO5" s="2119" t="s">
        <v>1067</v>
      </c>
      <c r="AP5" s="2120"/>
      <c r="AQ5" s="2119" t="s">
        <v>1069</v>
      </c>
      <c r="AR5" s="2120"/>
      <c r="AS5" s="2121" t="s">
        <v>1081</v>
      </c>
      <c r="AU5" s="2113" t="s">
        <v>1083</v>
      </c>
      <c r="AV5" s="2119" t="s">
        <v>1067</v>
      </c>
      <c r="AW5" s="2120"/>
      <c r="AX5" s="2119" t="s">
        <v>1078</v>
      </c>
      <c r="AY5" s="2123"/>
      <c r="AZ5" s="2120"/>
      <c r="BA5" s="2121" t="s">
        <v>1081</v>
      </c>
      <c r="BC5" s="839"/>
    </row>
    <row r="6" spans="1:55" s="835" customFormat="1" ht="22.5">
      <c r="A6" s="2114"/>
      <c r="B6" s="934" t="s">
        <v>1302</v>
      </c>
      <c r="C6" s="934" t="s">
        <v>1079</v>
      </c>
      <c r="D6" s="934" t="s">
        <v>1066</v>
      </c>
      <c r="E6" s="934" t="s">
        <v>1079</v>
      </c>
      <c r="F6" s="934" t="s">
        <v>1066</v>
      </c>
      <c r="G6" s="934" t="s">
        <v>1079</v>
      </c>
      <c r="L6" s="2114"/>
      <c r="M6" s="829" t="s">
        <v>1303</v>
      </c>
      <c r="N6" s="829" t="s">
        <v>1068</v>
      </c>
      <c r="O6" s="829" t="s">
        <v>1303</v>
      </c>
      <c r="P6" s="829" t="s">
        <v>1068</v>
      </c>
      <c r="Q6" s="2122"/>
      <c r="S6" s="2114"/>
      <c r="T6" s="830" t="s">
        <v>1303</v>
      </c>
      <c r="U6" s="830" t="s">
        <v>1068</v>
      </c>
      <c r="V6" s="830" t="s">
        <v>1303</v>
      </c>
      <c r="W6" s="830" t="s">
        <v>1068</v>
      </c>
      <c r="X6" s="2122"/>
      <c r="Z6" s="2114"/>
      <c r="AA6" s="830" t="s">
        <v>1303</v>
      </c>
      <c r="AB6" s="830" t="s">
        <v>1068</v>
      </c>
      <c r="AC6" s="830" t="s">
        <v>1303</v>
      </c>
      <c r="AD6" s="830" t="s">
        <v>1068</v>
      </c>
      <c r="AE6" s="2122"/>
      <c r="AG6" s="2114"/>
      <c r="AH6" s="933" t="s">
        <v>1303</v>
      </c>
      <c r="AI6" s="933" t="s">
        <v>1068</v>
      </c>
      <c r="AJ6" s="933" t="s">
        <v>1303</v>
      </c>
      <c r="AK6" s="933" t="s">
        <v>1068</v>
      </c>
      <c r="AL6" s="2122"/>
      <c r="AN6" s="2114"/>
      <c r="AO6" s="933" t="s">
        <v>1303</v>
      </c>
      <c r="AP6" s="933" t="s">
        <v>1068</v>
      </c>
      <c r="AQ6" s="933" t="s">
        <v>1303</v>
      </c>
      <c r="AR6" s="933" t="s">
        <v>1068</v>
      </c>
      <c r="AS6" s="2122"/>
      <c r="AU6" s="2114"/>
      <c r="AV6" s="933" t="s">
        <v>1303</v>
      </c>
      <c r="AW6" s="933" t="s">
        <v>1068</v>
      </c>
      <c r="AX6" s="933" t="s">
        <v>1303</v>
      </c>
      <c r="AY6" s="933" t="s">
        <v>1079</v>
      </c>
      <c r="AZ6" s="933" t="s">
        <v>727</v>
      </c>
      <c r="BA6" s="2122"/>
      <c r="BB6" s="835">
        <f>MAX(BB7:BB344)</f>
        <v>29</v>
      </c>
      <c r="BC6" s="835">
        <f>MAX(BC7:BC344)</f>
        <v>15</v>
      </c>
    </row>
    <row r="7" spans="1:55" s="835" customFormat="1" ht="22.5">
      <c r="A7" s="890">
        <v>1</v>
      </c>
      <c r="B7" s="891">
        <v>1</v>
      </c>
      <c r="C7" s="892" t="s">
        <v>1165</v>
      </c>
      <c r="D7" s="893">
        <v>1</v>
      </c>
      <c r="E7" s="892" t="s">
        <v>121</v>
      </c>
      <c r="F7" s="893">
        <v>1</v>
      </c>
      <c r="G7" s="894" t="s">
        <v>127</v>
      </c>
      <c r="H7" s="843"/>
      <c r="I7" s="832"/>
      <c r="L7" s="904">
        <v>1</v>
      </c>
      <c r="M7" s="904">
        <v>1</v>
      </c>
      <c r="N7" s="904" t="s">
        <v>1288</v>
      </c>
      <c r="O7" s="904">
        <v>1</v>
      </c>
      <c r="P7" s="905" t="s">
        <v>216</v>
      </c>
      <c r="Q7" s="904"/>
      <c r="S7" s="995">
        <v>1</v>
      </c>
      <c r="T7" s="996">
        <v>1</v>
      </c>
      <c r="U7" s="996" t="s">
        <v>1073</v>
      </c>
      <c r="V7" s="996">
        <v>1</v>
      </c>
      <c r="W7" s="996" t="s">
        <v>1074</v>
      </c>
      <c r="X7" s="996"/>
      <c r="Z7" s="840">
        <v>1</v>
      </c>
      <c r="AA7" s="828">
        <v>1</v>
      </c>
      <c r="AB7" s="828" t="s">
        <v>1075</v>
      </c>
      <c r="AC7" s="828">
        <v>1</v>
      </c>
      <c r="AD7" s="828" t="s">
        <v>1075</v>
      </c>
      <c r="AE7" s="828"/>
      <c r="AG7" s="840">
        <v>1</v>
      </c>
      <c r="AH7" s="828">
        <v>1</v>
      </c>
      <c r="AI7" s="828" t="s">
        <v>358</v>
      </c>
      <c r="AJ7" s="828">
        <v>1</v>
      </c>
      <c r="AK7" s="828" t="s">
        <v>583</v>
      </c>
      <c r="AL7" s="828"/>
      <c r="AN7" s="840">
        <v>1</v>
      </c>
      <c r="AO7" s="828">
        <v>1</v>
      </c>
      <c r="AP7" s="828" t="s">
        <v>1390</v>
      </c>
      <c r="AQ7" s="828">
        <v>1</v>
      </c>
      <c r="AR7" s="828" t="s">
        <v>1077</v>
      </c>
      <c r="AS7" s="828">
        <v>1</v>
      </c>
      <c r="AU7" s="844">
        <v>1</v>
      </c>
      <c r="AV7" s="828">
        <v>1</v>
      </c>
      <c r="AW7" s="828" t="s">
        <v>728</v>
      </c>
      <c r="AX7" s="828">
        <v>1</v>
      </c>
      <c r="AY7" s="828" t="s">
        <v>729</v>
      </c>
      <c r="AZ7" s="828" t="s">
        <v>730</v>
      </c>
      <c r="BA7" s="840"/>
      <c r="BB7" s="835">
        <f>LEN(AY7)</f>
        <v>5</v>
      </c>
      <c r="BC7" s="839">
        <f>LEN(AW7)</f>
        <v>12</v>
      </c>
    </row>
    <row r="8" spans="1:55" s="835" customFormat="1" ht="67.5">
      <c r="A8" s="890">
        <v>2</v>
      </c>
      <c r="B8" s="891">
        <v>1</v>
      </c>
      <c r="C8" s="831" t="s">
        <v>1165</v>
      </c>
      <c r="D8" s="893">
        <v>1</v>
      </c>
      <c r="E8" s="831" t="s">
        <v>121</v>
      </c>
      <c r="F8" s="893">
        <v>2</v>
      </c>
      <c r="G8" s="894" t="s">
        <v>122</v>
      </c>
      <c r="H8" s="843"/>
      <c r="I8" s="832"/>
      <c r="L8" s="904">
        <v>2</v>
      </c>
      <c r="M8" s="904">
        <v>1</v>
      </c>
      <c r="N8" s="904"/>
      <c r="O8" s="904">
        <v>2</v>
      </c>
      <c r="P8" s="905" t="s">
        <v>1070</v>
      </c>
      <c r="Q8" s="904"/>
      <c r="S8" s="995">
        <v>2</v>
      </c>
      <c r="T8" s="996">
        <v>2</v>
      </c>
      <c r="U8" s="996" t="s">
        <v>1422</v>
      </c>
      <c r="V8" s="996">
        <v>1</v>
      </c>
      <c r="W8" s="996" t="s">
        <v>1425</v>
      </c>
      <c r="X8" s="996"/>
      <c r="Z8" s="840">
        <v>2</v>
      </c>
      <c r="AA8" s="828">
        <v>2</v>
      </c>
      <c r="AB8" s="828" t="s">
        <v>477</v>
      </c>
      <c r="AC8" s="828">
        <v>1</v>
      </c>
      <c r="AD8" s="828" t="s">
        <v>477</v>
      </c>
      <c r="AE8" s="828"/>
      <c r="AG8" s="840">
        <v>2</v>
      </c>
      <c r="AH8" s="828">
        <v>1</v>
      </c>
      <c r="AI8" s="828"/>
      <c r="AJ8" s="828">
        <v>2</v>
      </c>
      <c r="AK8" s="828" t="s">
        <v>584</v>
      </c>
      <c r="AL8" s="828"/>
      <c r="AU8" s="844">
        <v>2</v>
      </c>
      <c r="AV8" s="828">
        <v>1</v>
      </c>
      <c r="AW8" s="828"/>
      <c r="AX8" s="828">
        <v>2</v>
      </c>
      <c r="AY8" s="828" t="s">
        <v>731</v>
      </c>
      <c r="AZ8" s="828" t="s">
        <v>732</v>
      </c>
      <c r="BA8" s="840"/>
      <c r="BB8" s="835">
        <f t="shared" ref="BB8:BB71" si="0">LEN(AY8)</f>
        <v>8</v>
      </c>
      <c r="BC8" s="839">
        <f t="shared" ref="BC8:BC71" si="1">LEN(AW8)</f>
        <v>0</v>
      </c>
    </row>
    <row r="9" spans="1:55" s="835" customFormat="1" ht="22.5">
      <c r="A9" s="890">
        <v>3</v>
      </c>
      <c r="B9" s="891">
        <v>1</v>
      </c>
      <c r="C9" s="831" t="s">
        <v>1165</v>
      </c>
      <c r="D9" s="893">
        <v>1</v>
      </c>
      <c r="E9" s="831" t="s">
        <v>121</v>
      </c>
      <c r="F9" s="893">
        <v>3</v>
      </c>
      <c r="G9" s="894" t="s">
        <v>160</v>
      </c>
      <c r="H9" s="843"/>
      <c r="I9" s="832"/>
      <c r="L9" s="904">
        <v>3</v>
      </c>
      <c r="M9" s="904">
        <v>1</v>
      </c>
      <c r="N9" s="904"/>
      <c r="O9" s="904">
        <v>3</v>
      </c>
      <c r="P9" s="905" t="s">
        <v>1071</v>
      </c>
      <c r="Q9" s="904"/>
      <c r="S9" s="995">
        <v>3</v>
      </c>
      <c r="T9" s="996">
        <v>3</v>
      </c>
      <c r="U9" s="996" t="s">
        <v>1382</v>
      </c>
      <c r="V9" s="996">
        <v>1</v>
      </c>
      <c r="W9" s="996" t="s">
        <v>1383</v>
      </c>
      <c r="X9" s="996"/>
      <c r="Z9" s="995">
        <v>3</v>
      </c>
      <c r="AA9" s="996">
        <v>3</v>
      </c>
      <c r="AB9" s="996" t="s">
        <v>1385</v>
      </c>
      <c r="AC9" s="996">
        <v>1</v>
      </c>
      <c r="AD9" s="996" t="s">
        <v>1385</v>
      </c>
      <c r="AE9" s="996"/>
      <c r="AG9" s="840">
        <v>3</v>
      </c>
      <c r="AH9" s="828">
        <v>1</v>
      </c>
      <c r="AI9" s="828"/>
      <c r="AJ9" s="828">
        <v>3</v>
      </c>
      <c r="AK9" s="828" t="s">
        <v>585</v>
      </c>
      <c r="AL9" s="828"/>
      <c r="AU9" s="844">
        <v>3</v>
      </c>
      <c r="AV9" s="828">
        <v>1</v>
      </c>
      <c r="AW9" s="828"/>
      <c r="AX9" s="828">
        <v>3</v>
      </c>
      <c r="AY9" s="828" t="s">
        <v>733</v>
      </c>
      <c r="AZ9" s="828" t="s">
        <v>732</v>
      </c>
      <c r="BA9" s="840"/>
      <c r="BB9" s="835">
        <f t="shared" si="0"/>
        <v>10</v>
      </c>
      <c r="BC9" s="839">
        <f t="shared" si="1"/>
        <v>0</v>
      </c>
    </row>
    <row r="10" spans="1:55" s="835" customFormat="1" ht="22.5">
      <c r="A10" s="890">
        <v>4</v>
      </c>
      <c r="B10" s="891">
        <v>1</v>
      </c>
      <c r="C10" s="831" t="s">
        <v>1165</v>
      </c>
      <c r="D10" s="893">
        <v>1</v>
      </c>
      <c r="E10" s="831" t="s">
        <v>121</v>
      </c>
      <c r="F10" s="893">
        <v>4</v>
      </c>
      <c r="G10" s="894" t="s">
        <v>1166</v>
      </c>
      <c r="H10" s="843"/>
      <c r="I10" s="832"/>
      <c r="L10" s="904">
        <v>4</v>
      </c>
      <c r="M10" s="904">
        <v>2</v>
      </c>
      <c r="N10" s="904" t="s">
        <v>1289</v>
      </c>
      <c r="O10" s="904">
        <v>1</v>
      </c>
      <c r="P10" s="905" t="s">
        <v>1284</v>
      </c>
      <c r="Q10" s="904"/>
      <c r="S10" s="995">
        <v>4</v>
      </c>
      <c r="T10" s="996">
        <v>3</v>
      </c>
      <c r="U10" s="996" t="s">
        <v>1382</v>
      </c>
      <c r="V10" s="996">
        <v>2</v>
      </c>
      <c r="W10" s="996" t="s">
        <v>1384</v>
      </c>
      <c r="X10" s="996"/>
      <c r="Z10" s="995">
        <v>4</v>
      </c>
      <c r="AA10" s="996">
        <v>4</v>
      </c>
      <c r="AB10" s="828" t="s">
        <v>357</v>
      </c>
      <c r="AC10" s="828">
        <v>1</v>
      </c>
      <c r="AD10" s="828" t="s">
        <v>1057</v>
      </c>
      <c r="AE10" s="828">
        <v>1</v>
      </c>
      <c r="AG10" s="840">
        <v>4</v>
      </c>
      <c r="AH10" s="828">
        <v>1</v>
      </c>
      <c r="AI10" s="828"/>
      <c r="AJ10" s="828">
        <v>4</v>
      </c>
      <c r="AK10" s="828" t="s">
        <v>586</v>
      </c>
      <c r="AL10" s="828"/>
      <c r="AU10" s="844">
        <v>4</v>
      </c>
      <c r="AV10" s="828">
        <v>1</v>
      </c>
      <c r="AW10" s="828"/>
      <c r="AX10" s="828">
        <v>4</v>
      </c>
      <c r="AY10" s="828" t="s">
        <v>734</v>
      </c>
      <c r="AZ10" s="828" t="s">
        <v>732</v>
      </c>
      <c r="BA10" s="840"/>
      <c r="BB10" s="835">
        <f t="shared" si="0"/>
        <v>8</v>
      </c>
      <c r="BC10" s="839">
        <f t="shared" si="1"/>
        <v>0</v>
      </c>
    </row>
    <row r="11" spans="1:55" s="835" customFormat="1" ht="33.75">
      <c r="A11" s="890">
        <v>5</v>
      </c>
      <c r="B11" s="891">
        <v>1</v>
      </c>
      <c r="C11" s="831" t="s">
        <v>1165</v>
      </c>
      <c r="D11" s="893">
        <v>1</v>
      </c>
      <c r="E11" s="831" t="s">
        <v>121</v>
      </c>
      <c r="F11" s="893">
        <v>5</v>
      </c>
      <c r="G11" s="894" t="s">
        <v>1167</v>
      </c>
      <c r="H11" s="843"/>
      <c r="I11" s="832"/>
      <c r="L11" s="904">
        <v>5</v>
      </c>
      <c r="M11" s="904">
        <v>3</v>
      </c>
      <c r="N11" s="904" t="s">
        <v>1285</v>
      </c>
      <c r="O11" s="904">
        <v>1</v>
      </c>
      <c r="P11" s="905" t="s">
        <v>1286</v>
      </c>
      <c r="Q11" s="904"/>
      <c r="S11" s="995">
        <v>5</v>
      </c>
      <c r="T11" s="995">
        <v>4</v>
      </c>
      <c r="U11" s="996" t="s">
        <v>141</v>
      </c>
      <c r="V11" s="996">
        <v>1</v>
      </c>
      <c r="W11" s="996" t="s">
        <v>857</v>
      </c>
      <c r="X11" s="996">
        <v>1</v>
      </c>
      <c r="AG11" s="840">
        <v>5</v>
      </c>
      <c r="AH11" s="828">
        <v>1</v>
      </c>
      <c r="AI11" s="828"/>
      <c r="AJ11" s="828">
        <v>5</v>
      </c>
      <c r="AK11" s="828" t="s">
        <v>587</v>
      </c>
      <c r="AL11" s="828"/>
      <c r="AU11" s="844">
        <v>5</v>
      </c>
      <c r="AV11" s="828">
        <v>1</v>
      </c>
      <c r="AW11" s="828"/>
      <c r="AX11" s="828">
        <v>5</v>
      </c>
      <c r="AY11" s="828" t="s">
        <v>1304</v>
      </c>
      <c r="AZ11" s="828"/>
      <c r="BA11" s="840">
        <v>1</v>
      </c>
      <c r="BB11" s="835">
        <f t="shared" si="0"/>
        <v>26</v>
      </c>
      <c r="BC11" s="839">
        <f t="shared" si="1"/>
        <v>0</v>
      </c>
    </row>
    <row r="12" spans="1:55" s="835" customFormat="1" ht="22.5">
      <c r="A12" s="890">
        <v>6</v>
      </c>
      <c r="B12" s="891">
        <v>1</v>
      </c>
      <c r="C12" s="831" t="s">
        <v>1165</v>
      </c>
      <c r="D12" s="893">
        <v>1</v>
      </c>
      <c r="E12" s="831" t="s">
        <v>121</v>
      </c>
      <c r="F12" s="893">
        <v>6</v>
      </c>
      <c r="G12" s="894" t="s">
        <v>123</v>
      </c>
      <c r="H12" s="843"/>
      <c r="I12" s="832"/>
      <c r="L12" s="904">
        <v>6</v>
      </c>
      <c r="M12" s="904">
        <v>3</v>
      </c>
      <c r="N12" s="904"/>
      <c r="O12" s="904">
        <v>2</v>
      </c>
      <c r="P12" s="905" t="s">
        <v>1287</v>
      </c>
      <c r="Q12" s="904"/>
      <c r="S12" s="995">
        <v>6</v>
      </c>
      <c r="T12" s="995">
        <v>5</v>
      </c>
      <c r="U12" s="996" t="s">
        <v>476</v>
      </c>
      <c r="V12" s="996">
        <v>1</v>
      </c>
      <c r="W12" s="996" t="s">
        <v>857</v>
      </c>
      <c r="X12" s="996">
        <v>1</v>
      </c>
      <c r="AG12" s="840">
        <v>6</v>
      </c>
      <c r="AH12" s="828">
        <v>1</v>
      </c>
      <c r="AI12" s="828"/>
      <c r="AJ12" s="828">
        <v>6</v>
      </c>
      <c r="AK12" s="828" t="s">
        <v>588</v>
      </c>
      <c r="AL12" s="828"/>
      <c r="AU12" s="844">
        <v>6</v>
      </c>
      <c r="AV12" s="828">
        <v>2</v>
      </c>
      <c r="AW12" s="828" t="s">
        <v>735</v>
      </c>
      <c r="AX12" s="828">
        <v>1</v>
      </c>
      <c r="AY12" s="828" t="s">
        <v>1080</v>
      </c>
      <c r="AZ12" s="828" t="s">
        <v>736</v>
      </c>
      <c r="BA12" s="840"/>
      <c r="BB12" s="835">
        <f t="shared" si="0"/>
        <v>18</v>
      </c>
      <c r="BC12" s="839">
        <f t="shared" si="1"/>
        <v>7</v>
      </c>
    </row>
    <row r="13" spans="1:55" s="835" customFormat="1" ht="45">
      <c r="A13" s="890">
        <v>7</v>
      </c>
      <c r="B13" s="891">
        <v>1</v>
      </c>
      <c r="C13" s="831" t="s">
        <v>1165</v>
      </c>
      <c r="D13" s="893">
        <v>1</v>
      </c>
      <c r="E13" s="831" t="s">
        <v>121</v>
      </c>
      <c r="F13" s="893">
        <v>7</v>
      </c>
      <c r="G13" s="894" t="s">
        <v>124</v>
      </c>
      <c r="H13" s="843"/>
      <c r="I13" s="832"/>
      <c r="L13" s="904">
        <v>7</v>
      </c>
      <c r="M13" s="904">
        <v>4</v>
      </c>
      <c r="N13" s="904" t="s">
        <v>357</v>
      </c>
      <c r="O13" s="904">
        <v>1</v>
      </c>
      <c r="P13" s="905" t="s">
        <v>1072</v>
      </c>
      <c r="Q13" s="904">
        <v>1</v>
      </c>
      <c r="S13" s="995">
        <v>7</v>
      </c>
      <c r="T13" s="995">
        <v>6</v>
      </c>
      <c r="U13" s="996" t="s">
        <v>1421</v>
      </c>
      <c r="V13" s="996">
        <v>1</v>
      </c>
      <c r="W13" s="996" t="s">
        <v>1536</v>
      </c>
      <c r="X13" s="996"/>
      <c r="AG13" s="840">
        <v>7</v>
      </c>
      <c r="AH13" s="828">
        <v>1</v>
      </c>
      <c r="AI13" s="828"/>
      <c r="AJ13" s="828">
        <v>7</v>
      </c>
      <c r="AK13" s="828" t="s">
        <v>589</v>
      </c>
      <c r="AL13" s="828"/>
      <c r="AU13" s="844">
        <v>7</v>
      </c>
      <c r="AV13" s="828">
        <v>2</v>
      </c>
      <c r="AW13" s="828"/>
      <c r="AX13" s="828">
        <v>2</v>
      </c>
      <c r="AY13" s="828" t="s">
        <v>737</v>
      </c>
      <c r="AZ13" s="828" t="s">
        <v>736</v>
      </c>
      <c r="BA13" s="840"/>
      <c r="BB13" s="835">
        <f t="shared" si="0"/>
        <v>5</v>
      </c>
      <c r="BC13" s="839">
        <f t="shared" si="1"/>
        <v>0</v>
      </c>
    </row>
    <row r="14" spans="1:55" s="835" customFormat="1" ht="22.5">
      <c r="A14" s="890">
        <v>8</v>
      </c>
      <c r="B14" s="891">
        <v>1</v>
      </c>
      <c r="C14" s="831" t="s">
        <v>1165</v>
      </c>
      <c r="D14" s="893">
        <v>1</v>
      </c>
      <c r="E14" s="831" t="s">
        <v>121</v>
      </c>
      <c r="F14" s="893">
        <v>8</v>
      </c>
      <c r="G14" s="894" t="s">
        <v>844</v>
      </c>
      <c r="H14" s="843"/>
      <c r="I14" s="832"/>
      <c r="S14" s="995">
        <v>8</v>
      </c>
      <c r="T14" s="995">
        <v>7</v>
      </c>
      <c r="U14" s="996" t="s">
        <v>357</v>
      </c>
      <c r="V14" s="996">
        <v>1</v>
      </c>
      <c r="W14" s="996" t="s">
        <v>857</v>
      </c>
      <c r="X14" s="996">
        <v>1</v>
      </c>
      <c r="AG14" s="840">
        <v>8</v>
      </c>
      <c r="AH14" s="828">
        <v>1</v>
      </c>
      <c r="AI14" s="828"/>
      <c r="AJ14" s="828">
        <v>8</v>
      </c>
      <c r="AK14" s="828" t="s">
        <v>1076</v>
      </c>
      <c r="AL14" s="828"/>
      <c r="AU14" s="844">
        <v>8</v>
      </c>
      <c r="AV14" s="828">
        <v>2</v>
      </c>
      <c r="AW14" s="828"/>
      <c r="AX14" s="828">
        <v>3</v>
      </c>
      <c r="AY14" s="828" t="s">
        <v>738</v>
      </c>
      <c r="AZ14" s="828" t="s">
        <v>736</v>
      </c>
      <c r="BA14" s="840"/>
      <c r="BB14" s="835">
        <f t="shared" si="0"/>
        <v>10</v>
      </c>
      <c r="BC14" s="839">
        <f t="shared" si="1"/>
        <v>0</v>
      </c>
    </row>
    <row r="15" spans="1:55" s="835" customFormat="1" ht="22.5">
      <c r="A15" s="890">
        <v>9</v>
      </c>
      <c r="B15" s="891">
        <v>1</v>
      </c>
      <c r="C15" s="831" t="s">
        <v>1165</v>
      </c>
      <c r="D15" s="893">
        <v>1</v>
      </c>
      <c r="E15" s="831" t="s">
        <v>121</v>
      </c>
      <c r="F15" s="893">
        <v>9</v>
      </c>
      <c r="G15" s="894" t="s">
        <v>125</v>
      </c>
      <c r="H15" s="843"/>
      <c r="I15" s="832"/>
      <c r="AG15" s="840">
        <v>9</v>
      </c>
      <c r="AH15" s="828">
        <v>2</v>
      </c>
      <c r="AI15" s="828" t="s">
        <v>357</v>
      </c>
      <c r="AJ15" s="828">
        <v>1</v>
      </c>
      <c r="AK15" s="828" t="s">
        <v>343</v>
      </c>
      <c r="AL15" s="828">
        <v>1</v>
      </c>
      <c r="AU15" s="844">
        <v>9</v>
      </c>
      <c r="AV15" s="828">
        <v>2</v>
      </c>
      <c r="AW15" s="828"/>
      <c r="AX15" s="828">
        <v>4</v>
      </c>
      <c r="AY15" s="828" t="s">
        <v>739</v>
      </c>
      <c r="AZ15" s="828" t="s">
        <v>736</v>
      </c>
      <c r="BA15" s="840"/>
      <c r="BB15" s="835">
        <f t="shared" si="0"/>
        <v>18</v>
      </c>
      <c r="BC15" s="839">
        <f t="shared" si="1"/>
        <v>0</v>
      </c>
    </row>
    <row r="16" spans="1:55" s="835" customFormat="1" ht="22.5">
      <c r="A16" s="890">
        <v>10</v>
      </c>
      <c r="B16" s="891">
        <v>1</v>
      </c>
      <c r="C16" s="831" t="s">
        <v>1165</v>
      </c>
      <c r="D16" s="893">
        <v>1</v>
      </c>
      <c r="E16" s="831" t="s">
        <v>121</v>
      </c>
      <c r="F16" s="893">
        <v>10</v>
      </c>
      <c r="G16" s="894" t="s">
        <v>1253</v>
      </c>
      <c r="H16" s="843"/>
      <c r="I16" s="832"/>
      <c r="AU16" s="844">
        <v>10</v>
      </c>
      <c r="AV16" s="828">
        <v>2</v>
      </c>
      <c r="AW16" s="828"/>
      <c r="AX16" s="828">
        <v>5</v>
      </c>
      <c r="AY16" s="828" t="s">
        <v>740</v>
      </c>
      <c r="AZ16" s="828" t="s">
        <v>736</v>
      </c>
      <c r="BA16" s="840"/>
      <c r="BB16" s="835">
        <f t="shared" si="0"/>
        <v>23</v>
      </c>
      <c r="BC16" s="839">
        <f t="shared" si="1"/>
        <v>0</v>
      </c>
    </row>
    <row r="17" spans="1:55" s="835" customFormat="1">
      <c r="A17" s="890">
        <v>11</v>
      </c>
      <c r="B17" s="891">
        <v>1</v>
      </c>
      <c r="C17" s="831" t="s">
        <v>1165</v>
      </c>
      <c r="D17" s="893">
        <v>1</v>
      </c>
      <c r="E17" s="831" t="s">
        <v>121</v>
      </c>
      <c r="F17" s="893">
        <v>11</v>
      </c>
      <c r="G17" s="894" t="s">
        <v>1168</v>
      </c>
      <c r="H17" s="843"/>
      <c r="I17" s="832"/>
      <c r="AU17" s="844">
        <v>11</v>
      </c>
      <c r="AV17" s="828">
        <v>2</v>
      </c>
      <c r="AW17" s="828"/>
      <c r="AX17" s="828">
        <v>6</v>
      </c>
      <c r="AY17" s="828" t="s">
        <v>741</v>
      </c>
      <c r="AZ17" s="828" t="s">
        <v>736</v>
      </c>
      <c r="BA17" s="840"/>
      <c r="BB17" s="835">
        <f t="shared" si="0"/>
        <v>8</v>
      </c>
      <c r="BC17" s="839">
        <f t="shared" si="1"/>
        <v>0</v>
      </c>
    </row>
    <row r="18" spans="1:55" s="835" customFormat="1">
      <c r="A18" s="890">
        <v>12</v>
      </c>
      <c r="B18" s="891">
        <v>1</v>
      </c>
      <c r="C18" s="831" t="s">
        <v>1165</v>
      </c>
      <c r="D18" s="893">
        <v>1</v>
      </c>
      <c r="E18" s="831" t="s">
        <v>121</v>
      </c>
      <c r="F18" s="893">
        <v>12</v>
      </c>
      <c r="G18" s="894" t="s">
        <v>1169</v>
      </c>
      <c r="H18" s="843"/>
      <c r="I18" s="832"/>
      <c r="AU18" s="844">
        <v>12</v>
      </c>
      <c r="AV18" s="828">
        <v>2</v>
      </c>
      <c r="AW18" s="828"/>
      <c r="AX18" s="828">
        <v>7</v>
      </c>
      <c r="AY18" s="828" t="s">
        <v>742</v>
      </c>
      <c r="AZ18" s="828" t="s">
        <v>736</v>
      </c>
      <c r="BA18" s="840"/>
      <c r="BB18" s="835">
        <f t="shared" si="0"/>
        <v>4</v>
      </c>
      <c r="BC18" s="839">
        <f t="shared" si="1"/>
        <v>0</v>
      </c>
    </row>
    <row r="19" spans="1:55" s="835" customFormat="1">
      <c r="A19" s="890">
        <v>13</v>
      </c>
      <c r="B19" s="891">
        <v>1</v>
      </c>
      <c r="C19" s="831" t="s">
        <v>1165</v>
      </c>
      <c r="D19" s="893">
        <v>1</v>
      </c>
      <c r="E19" s="831" t="s">
        <v>121</v>
      </c>
      <c r="F19" s="893">
        <v>13</v>
      </c>
      <c r="G19" s="894" t="s">
        <v>1170</v>
      </c>
      <c r="H19" s="843"/>
      <c r="I19" s="832"/>
      <c r="AU19" s="844">
        <v>13</v>
      </c>
      <c r="AV19" s="828">
        <v>2</v>
      </c>
      <c r="AW19" s="828"/>
      <c r="AX19" s="828">
        <v>8</v>
      </c>
      <c r="AY19" s="828" t="s">
        <v>743</v>
      </c>
      <c r="AZ19" s="828" t="s">
        <v>744</v>
      </c>
      <c r="BA19" s="840"/>
      <c r="BB19" s="835">
        <f t="shared" si="0"/>
        <v>5</v>
      </c>
      <c r="BC19" s="839">
        <f t="shared" si="1"/>
        <v>0</v>
      </c>
    </row>
    <row r="20" spans="1:55" s="835" customFormat="1">
      <c r="A20" s="890">
        <v>14</v>
      </c>
      <c r="B20" s="891">
        <v>1</v>
      </c>
      <c r="C20" s="831" t="s">
        <v>1165</v>
      </c>
      <c r="D20" s="893">
        <v>1</v>
      </c>
      <c r="E20" s="831" t="s">
        <v>121</v>
      </c>
      <c r="F20" s="893">
        <v>14</v>
      </c>
      <c r="G20" s="894" t="s">
        <v>1171</v>
      </c>
      <c r="H20" s="843"/>
      <c r="I20" s="832"/>
      <c r="AU20" s="844">
        <v>14</v>
      </c>
      <c r="AV20" s="828">
        <v>2</v>
      </c>
      <c r="AW20" s="828"/>
      <c r="AX20" s="828">
        <v>9</v>
      </c>
      <c r="AY20" s="828" t="s">
        <v>1305</v>
      </c>
      <c r="AZ20" s="828"/>
      <c r="BA20" s="840">
        <v>1</v>
      </c>
      <c r="BB20" s="835">
        <f t="shared" si="0"/>
        <v>21</v>
      </c>
      <c r="BC20" s="839">
        <f t="shared" si="1"/>
        <v>0</v>
      </c>
    </row>
    <row r="21" spans="1:55" s="835" customFormat="1">
      <c r="A21" s="890">
        <v>15</v>
      </c>
      <c r="B21" s="891">
        <v>1</v>
      </c>
      <c r="C21" s="831" t="s">
        <v>1165</v>
      </c>
      <c r="D21" s="893">
        <v>2</v>
      </c>
      <c r="E21" s="895" t="s">
        <v>1306</v>
      </c>
      <c r="F21" s="893">
        <v>1</v>
      </c>
      <c r="G21" s="894" t="s">
        <v>1172</v>
      </c>
      <c r="H21" s="843"/>
      <c r="I21" s="832"/>
      <c r="AU21" s="844">
        <v>15</v>
      </c>
      <c r="AV21" s="828">
        <v>3</v>
      </c>
      <c r="AW21" s="828" t="s">
        <v>745</v>
      </c>
      <c r="AX21" s="828">
        <v>1</v>
      </c>
      <c r="AY21" s="828" t="s">
        <v>746</v>
      </c>
      <c r="AZ21" s="828" t="s">
        <v>747</v>
      </c>
      <c r="BA21" s="840"/>
      <c r="BB21" s="835">
        <f t="shared" si="0"/>
        <v>7</v>
      </c>
      <c r="BC21" s="839">
        <f t="shared" si="1"/>
        <v>4</v>
      </c>
    </row>
    <row r="22" spans="1:55" s="835" customFormat="1">
      <c r="A22" s="890">
        <v>16</v>
      </c>
      <c r="B22" s="891">
        <v>1</v>
      </c>
      <c r="C22" s="831" t="s">
        <v>1165</v>
      </c>
      <c r="D22" s="893">
        <v>2</v>
      </c>
      <c r="E22" s="831" t="s">
        <v>659</v>
      </c>
      <c r="F22" s="893">
        <v>2</v>
      </c>
      <c r="G22" s="894" t="s">
        <v>478</v>
      </c>
      <c r="H22" s="843"/>
      <c r="I22" s="832"/>
      <c r="AU22" s="844">
        <v>16</v>
      </c>
      <c r="AV22" s="828">
        <v>3</v>
      </c>
      <c r="AW22" s="828"/>
      <c r="AX22" s="828">
        <v>2</v>
      </c>
      <c r="AY22" s="828" t="s">
        <v>748</v>
      </c>
      <c r="AZ22" s="828" t="s">
        <v>747</v>
      </c>
      <c r="BA22" s="840"/>
      <c r="BB22" s="835">
        <f t="shared" si="0"/>
        <v>4</v>
      </c>
      <c r="BC22" s="839">
        <f t="shared" si="1"/>
        <v>0</v>
      </c>
    </row>
    <row r="23" spans="1:55" s="835" customFormat="1">
      <c r="A23" s="890">
        <v>17</v>
      </c>
      <c r="B23" s="891">
        <v>1</v>
      </c>
      <c r="C23" s="831" t="s">
        <v>1165</v>
      </c>
      <c r="D23" s="893">
        <v>2</v>
      </c>
      <c r="E23" s="831" t="s">
        <v>659</v>
      </c>
      <c r="F23" s="893">
        <v>3</v>
      </c>
      <c r="G23" s="894" t="s">
        <v>1173</v>
      </c>
      <c r="H23" s="843"/>
      <c r="I23" s="832"/>
      <c r="AU23" s="844">
        <v>17</v>
      </c>
      <c r="AV23" s="828">
        <v>3</v>
      </c>
      <c r="AW23" s="828"/>
      <c r="AX23" s="828">
        <v>3</v>
      </c>
      <c r="AY23" s="828" t="s">
        <v>749</v>
      </c>
      <c r="AZ23" s="828" t="s">
        <v>750</v>
      </c>
      <c r="BA23" s="840"/>
      <c r="BB23" s="835">
        <f t="shared" si="0"/>
        <v>13</v>
      </c>
      <c r="BC23" s="839">
        <f t="shared" si="1"/>
        <v>0</v>
      </c>
    </row>
    <row r="24" spans="1:55" s="835" customFormat="1">
      <c r="A24" s="890">
        <v>18</v>
      </c>
      <c r="B24" s="891">
        <v>1</v>
      </c>
      <c r="C24" s="831" t="s">
        <v>1165</v>
      </c>
      <c r="D24" s="893">
        <v>2</v>
      </c>
      <c r="E24" s="831" t="s">
        <v>659</v>
      </c>
      <c r="F24" s="893">
        <v>4</v>
      </c>
      <c r="G24" s="894" t="s">
        <v>1174</v>
      </c>
      <c r="H24" s="843"/>
      <c r="I24" s="832"/>
      <c r="AU24" s="844">
        <v>18</v>
      </c>
      <c r="AV24" s="828">
        <v>3</v>
      </c>
      <c r="AW24" s="828"/>
      <c r="AX24" s="828">
        <v>4</v>
      </c>
      <c r="AY24" s="828" t="s">
        <v>751</v>
      </c>
      <c r="AZ24" s="828" t="s">
        <v>752</v>
      </c>
      <c r="BA24" s="840"/>
      <c r="BB24" s="835">
        <f t="shared" si="0"/>
        <v>4</v>
      </c>
      <c r="BC24" s="839">
        <f t="shared" si="1"/>
        <v>0</v>
      </c>
    </row>
    <row r="25" spans="1:55" s="835" customFormat="1">
      <c r="A25" s="890">
        <v>19</v>
      </c>
      <c r="B25" s="891">
        <v>1</v>
      </c>
      <c r="C25" s="831" t="s">
        <v>1165</v>
      </c>
      <c r="D25" s="893">
        <v>2</v>
      </c>
      <c r="E25" s="831" t="s">
        <v>659</v>
      </c>
      <c r="F25" s="893">
        <v>5</v>
      </c>
      <c r="G25" s="894" t="s">
        <v>1175</v>
      </c>
      <c r="H25" s="843"/>
      <c r="I25" s="832"/>
      <c r="AU25" s="844">
        <v>19</v>
      </c>
      <c r="AV25" s="828">
        <v>3</v>
      </c>
      <c r="AW25" s="828"/>
      <c r="AX25" s="828">
        <v>5</v>
      </c>
      <c r="AY25" s="828" t="s">
        <v>753</v>
      </c>
      <c r="AZ25" s="828" t="s">
        <v>754</v>
      </c>
      <c r="BA25" s="840"/>
      <c r="BB25" s="835">
        <f t="shared" si="0"/>
        <v>10</v>
      </c>
      <c r="BC25" s="839">
        <f t="shared" si="1"/>
        <v>0</v>
      </c>
    </row>
    <row r="26" spans="1:55" s="835" customFormat="1">
      <c r="A26" s="890">
        <v>20</v>
      </c>
      <c r="B26" s="891">
        <v>2</v>
      </c>
      <c r="C26" s="892" t="s">
        <v>1307</v>
      </c>
      <c r="D26" s="893">
        <v>1</v>
      </c>
      <c r="E26" s="892" t="s">
        <v>121</v>
      </c>
      <c r="F26" s="893">
        <v>1</v>
      </c>
      <c r="G26" s="894" t="s">
        <v>1177</v>
      </c>
      <c r="H26" s="843"/>
      <c r="I26" s="832"/>
      <c r="AU26" s="844">
        <v>20</v>
      </c>
      <c r="AV26" s="828">
        <v>3</v>
      </c>
      <c r="AW26" s="828"/>
      <c r="AX26" s="828">
        <v>6</v>
      </c>
      <c r="AY26" s="828" t="s">
        <v>755</v>
      </c>
      <c r="AZ26" s="828" t="s">
        <v>756</v>
      </c>
      <c r="BA26" s="840"/>
      <c r="BB26" s="835">
        <f t="shared" si="0"/>
        <v>4</v>
      </c>
      <c r="BC26" s="839">
        <f t="shared" si="1"/>
        <v>0</v>
      </c>
    </row>
    <row r="27" spans="1:55" s="835" customFormat="1">
      <c r="A27" s="890">
        <v>21</v>
      </c>
      <c r="B27" s="891">
        <v>2</v>
      </c>
      <c r="C27" s="896" t="s">
        <v>1176</v>
      </c>
      <c r="D27" s="893">
        <v>1</v>
      </c>
      <c r="E27" s="831" t="s">
        <v>121</v>
      </c>
      <c r="F27" s="893">
        <v>2</v>
      </c>
      <c r="G27" s="894" t="s">
        <v>1178</v>
      </c>
      <c r="H27" s="843"/>
      <c r="I27" s="832"/>
      <c r="AU27" s="844">
        <v>21</v>
      </c>
      <c r="AV27" s="828">
        <v>3</v>
      </c>
      <c r="AW27" s="828"/>
      <c r="AX27" s="828">
        <v>7</v>
      </c>
      <c r="AY27" s="828" t="s">
        <v>757</v>
      </c>
      <c r="AZ27" s="828" t="s">
        <v>756</v>
      </c>
      <c r="BA27" s="840"/>
      <c r="BB27" s="835">
        <f t="shared" si="0"/>
        <v>6</v>
      </c>
      <c r="BC27" s="839">
        <f t="shared" si="1"/>
        <v>0</v>
      </c>
    </row>
    <row r="28" spans="1:55" s="835" customFormat="1">
      <c r="A28" s="890">
        <v>22</v>
      </c>
      <c r="B28" s="891">
        <v>2</v>
      </c>
      <c r="C28" s="896" t="s">
        <v>1176</v>
      </c>
      <c r="D28" s="893">
        <v>1</v>
      </c>
      <c r="E28" s="831" t="s">
        <v>121</v>
      </c>
      <c r="F28" s="893">
        <v>3</v>
      </c>
      <c r="G28" s="894" t="s">
        <v>774</v>
      </c>
      <c r="H28" s="843"/>
      <c r="I28" s="832"/>
      <c r="AU28" s="844">
        <v>22</v>
      </c>
      <c r="AV28" s="828">
        <v>3</v>
      </c>
      <c r="AW28" s="828"/>
      <c r="AX28" s="828">
        <v>8</v>
      </c>
      <c r="AY28" s="828" t="s">
        <v>758</v>
      </c>
      <c r="AZ28" s="828" t="s">
        <v>759</v>
      </c>
      <c r="BA28" s="840"/>
      <c r="BB28" s="835">
        <f t="shared" si="0"/>
        <v>6</v>
      </c>
      <c r="BC28" s="839">
        <f t="shared" si="1"/>
        <v>0</v>
      </c>
    </row>
    <row r="29" spans="1:55" s="835" customFormat="1">
      <c r="A29" s="890">
        <v>23</v>
      </c>
      <c r="B29" s="891">
        <v>2</v>
      </c>
      <c r="C29" s="896" t="s">
        <v>1176</v>
      </c>
      <c r="D29" s="893">
        <v>2</v>
      </c>
      <c r="E29" s="892" t="s">
        <v>659</v>
      </c>
      <c r="F29" s="893">
        <v>1</v>
      </c>
      <c r="G29" s="894" t="s">
        <v>1179</v>
      </c>
      <c r="H29" s="843"/>
      <c r="I29" s="832"/>
      <c r="AU29" s="844">
        <v>23</v>
      </c>
      <c r="AV29" s="828">
        <v>3</v>
      </c>
      <c r="AW29" s="828"/>
      <c r="AX29" s="828">
        <v>9</v>
      </c>
      <c r="AY29" s="828" t="s">
        <v>760</v>
      </c>
      <c r="AZ29" s="828" t="s">
        <v>747</v>
      </c>
      <c r="BA29" s="840"/>
      <c r="BB29" s="835">
        <f t="shared" si="0"/>
        <v>5</v>
      </c>
      <c r="BC29" s="839">
        <f t="shared" si="1"/>
        <v>0</v>
      </c>
    </row>
    <row r="30" spans="1:55" s="835" customFormat="1">
      <c r="A30" s="890">
        <v>24</v>
      </c>
      <c r="B30" s="891">
        <v>2</v>
      </c>
      <c r="C30" s="896" t="s">
        <v>1176</v>
      </c>
      <c r="D30" s="893">
        <v>2</v>
      </c>
      <c r="E30" s="831" t="s">
        <v>659</v>
      </c>
      <c r="F30" s="893">
        <v>2</v>
      </c>
      <c r="G30" s="894" t="s">
        <v>863</v>
      </c>
      <c r="H30" s="843"/>
      <c r="I30" s="832"/>
      <c r="AU30" s="844">
        <v>24</v>
      </c>
      <c r="AV30" s="828">
        <v>3</v>
      </c>
      <c r="AW30" s="828"/>
      <c r="AX30" s="828">
        <v>10</v>
      </c>
      <c r="AY30" s="828" t="s">
        <v>1308</v>
      </c>
      <c r="AZ30" s="828"/>
      <c r="BA30" s="840">
        <v>1</v>
      </c>
      <c r="BB30" s="835">
        <f t="shared" si="0"/>
        <v>18</v>
      </c>
      <c r="BC30" s="839">
        <f t="shared" si="1"/>
        <v>0</v>
      </c>
    </row>
    <row r="31" spans="1:55" s="835" customFormat="1">
      <c r="A31" s="890">
        <v>25</v>
      </c>
      <c r="B31" s="891">
        <v>2</v>
      </c>
      <c r="C31" s="896" t="s">
        <v>1176</v>
      </c>
      <c r="D31" s="893">
        <v>2</v>
      </c>
      <c r="E31" s="831" t="s">
        <v>659</v>
      </c>
      <c r="F31" s="893">
        <v>3</v>
      </c>
      <c r="G31" s="894" t="s">
        <v>1180</v>
      </c>
      <c r="H31" s="843"/>
      <c r="I31" s="832"/>
      <c r="AU31" s="844">
        <v>25</v>
      </c>
      <c r="AV31" s="828">
        <v>4</v>
      </c>
      <c r="AW31" s="828" t="s">
        <v>761</v>
      </c>
      <c r="AX31" s="828">
        <v>1</v>
      </c>
      <c r="AY31" s="828" t="s">
        <v>762</v>
      </c>
      <c r="AZ31" s="828" t="s">
        <v>197</v>
      </c>
      <c r="BA31" s="840"/>
      <c r="BB31" s="835">
        <f t="shared" si="0"/>
        <v>8</v>
      </c>
      <c r="BC31" s="839">
        <f t="shared" si="1"/>
        <v>12</v>
      </c>
    </row>
    <row r="32" spans="1:55" s="835" customFormat="1">
      <c r="A32" s="890">
        <v>26</v>
      </c>
      <c r="B32" s="891">
        <v>2</v>
      </c>
      <c r="C32" s="896" t="s">
        <v>1176</v>
      </c>
      <c r="D32" s="893">
        <v>2</v>
      </c>
      <c r="E32" s="831" t="s">
        <v>659</v>
      </c>
      <c r="F32" s="893">
        <v>4</v>
      </c>
      <c r="G32" s="894" t="s">
        <v>1181</v>
      </c>
      <c r="H32" s="843"/>
      <c r="I32" s="832"/>
      <c r="AU32" s="844">
        <v>26</v>
      </c>
      <c r="AV32" s="828">
        <v>4</v>
      </c>
      <c r="AW32" s="828"/>
      <c r="AX32" s="828">
        <v>2</v>
      </c>
      <c r="AY32" s="828" t="s">
        <v>763</v>
      </c>
      <c r="AZ32" s="828" t="s">
        <v>197</v>
      </c>
      <c r="BA32" s="840"/>
      <c r="BB32" s="835">
        <f t="shared" si="0"/>
        <v>8</v>
      </c>
      <c r="BC32" s="839">
        <f t="shared" si="1"/>
        <v>0</v>
      </c>
    </row>
    <row r="33" spans="1:55" s="835" customFormat="1">
      <c r="A33" s="890">
        <v>27</v>
      </c>
      <c r="B33" s="891">
        <v>2</v>
      </c>
      <c r="C33" s="896" t="s">
        <v>1176</v>
      </c>
      <c r="D33" s="893">
        <v>2</v>
      </c>
      <c r="E33" s="831" t="s">
        <v>659</v>
      </c>
      <c r="F33" s="893">
        <v>5</v>
      </c>
      <c r="G33" s="894" t="s">
        <v>1182</v>
      </c>
      <c r="H33" s="843"/>
      <c r="I33" s="832"/>
      <c r="AU33" s="844">
        <v>27</v>
      </c>
      <c r="AV33" s="828">
        <v>4</v>
      </c>
      <c r="AW33" s="828"/>
      <c r="AX33" s="828">
        <v>3</v>
      </c>
      <c r="AY33" s="828" t="s">
        <v>764</v>
      </c>
      <c r="AZ33" s="828" t="s">
        <v>197</v>
      </c>
      <c r="BA33" s="840"/>
      <c r="BB33" s="835">
        <f t="shared" si="0"/>
        <v>8</v>
      </c>
      <c r="BC33" s="839">
        <f t="shared" si="1"/>
        <v>0</v>
      </c>
    </row>
    <row r="34" spans="1:55" s="835" customFormat="1">
      <c r="A34" s="890">
        <v>28</v>
      </c>
      <c r="B34" s="891">
        <v>3</v>
      </c>
      <c r="C34" s="892" t="s">
        <v>1309</v>
      </c>
      <c r="D34" s="893">
        <v>1</v>
      </c>
      <c r="E34" s="892" t="s">
        <v>121</v>
      </c>
      <c r="F34" s="893">
        <v>1</v>
      </c>
      <c r="G34" s="894" t="s">
        <v>1254</v>
      </c>
      <c r="H34" s="843"/>
      <c r="I34" s="832"/>
      <c r="AU34" s="844">
        <v>28</v>
      </c>
      <c r="AV34" s="828">
        <v>4</v>
      </c>
      <c r="AW34" s="828"/>
      <c r="AX34" s="828">
        <v>4</v>
      </c>
      <c r="AY34" s="828" t="s">
        <v>765</v>
      </c>
      <c r="AZ34" s="828"/>
      <c r="BA34" s="840"/>
      <c r="BB34" s="835">
        <f t="shared" si="0"/>
        <v>7</v>
      </c>
      <c r="BC34" s="839">
        <f t="shared" si="1"/>
        <v>0</v>
      </c>
    </row>
    <row r="35" spans="1:55" s="835" customFormat="1">
      <c r="A35" s="890">
        <v>29</v>
      </c>
      <c r="B35" s="891">
        <v>3</v>
      </c>
      <c r="C35" s="896" t="s">
        <v>1183</v>
      </c>
      <c r="D35" s="893">
        <v>1</v>
      </c>
      <c r="E35" s="831" t="s">
        <v>121</v>
      </c>
      <c r="F35" s="893">
        <v>2</v>
      </c>
      <c r="G35" s="894" t="s">
        <v>1255</v>
      </c>
      <c r="H35" s="843"/>
      <c r="I35" s="832"/>
      <c r="AU35" s="844">
        <v>29</v>
      </c>
      <c r="AV35" s="828">
        <v>4</v>
      </c>
      <c r="AW35" s="828"/>
      <c r="AX35" s="828">
        <v>5</v>
      </c>
      <c r="AY35" s="828" t="s">
        <v>766</v>
      </c>
      <c r="AZ35" s="828" t="s">
        <v>767</v>
      </c>
      <c r="BA35" s="840"/>
      <c r="BB35" s="835">
        <f t="shared" si="0"/>
        <v>5</v>
      </c>
      <c r="BC35" s="839">
        <f t="shared" si="1"/>
        <v>0</v>
      </c>
    </row>
    <row r="36" spans="1:55" s="835" customFormat="1">
      <c r="A36" s="890">
        <v>30</v>
      </c>
      <c r="B36" s="891">
        <v>3</v>
      </c>
      <c r="C36" s="896" t="s">
        <v>1183</v>
      </c>
      <c r="D36" s="893">
        <v>1</v>
      </c>
      <c r="E36" s="831" t="s">
        <v>121</v>
      </c>
      <c r="F36" s="893">
        <v>3</v>
      </c>
      <c r="G36" s="894" t="s">
        <v>1184</v>
      </c>
      <c r="H36" s="843"/>
      <c r="I36" s="832"/>
      <c r="AU36" s="844">
        <v>30</v>
      </c>
      <c r="AV36" s="828">
        <v>4</v>
      </c>
      <c r="AW36" s="828"/>
      <c r="AX36" s="828">
        <v>6</v>
      </c>
      <c r="AY36" s="828" t="s">
        <v>768</v>
      </c>
      <c r="AZ36" s="828" t="s">
        <v>769</v>
      </c>
      <c r="BA36" s="840"/>
      <c r="BB36" s="835">
        <f t="shared" si="0"/>
        <v>7</v>
      </c>
      <c r="BC36" s="839">
        <f t="shared" si="1"/>
        <v>0</v>
      </c>
    </row>
    <row r="37" spans="1:55" s="835" customFormat="1">
      <c r="A37" s="890">
        <v>31</v>
      </c>
      <c r="B37" s="891">
        <v>3</v>
      </c>
      <c r="C37" s="896" t="s">
        <v>1183</v>
      </c>
      <c r="D37" s="893">
        <v>1</v>
      </c>
      <c r="E37" s="831" t="s">
        <v>121</v>
      </c>
      <c r="F37" s="893">
        <v>4</v>
      </c>
      <c r="G37" s="894" t="s">
        <v>1185</v>
      </c>
      <c r="H37" s="843"/>
      <c r="I37" s="832"/>
      <c r="AU37" s="844">
        <v>31</v>
      </c>
      <c r="AV37" s="828">
        <v>4</v>
      </c>
      <c r="AW37" s="828"/>
      <c r="AX37" s="828">
        <v>7</v>
      </c>
      <c r="AY37" s="828" t="s">
        <v>770</v>
      </c>
      <c r="AZ37" s="828" t="s">
        <v>769</v>
      </c>
      <c r="BA37" s="840"/>
      <c r="BB37" s="835">
        <f t="shared" si="0"/>
        <v>3</v>
      </c>
      <c r="BC37" s="839">
        <f t="shared" si="1"/>
        <v>0</v>
      </c>
    </row>
    <row r="38" spans="1:55" s="835" customFormat="1">
      <c r="A38" s="890">
        <v>32</v>
      </c>
      <c r="B38" s="891">
        <v>3</v>
      </c>
      <c r="C38" s="896" t="s">
        <v>1183</v>
      </c>
      <c r="D38" s="893">
        <v>1</v>
      </c>
      <c r="E38" s="831" t="s">
        <v>121</v>
      </c>
      <c r="F38" s="893">
        <v>5</v>
      </c>
      <c r="G38" s="894" t="s">
        <v>1186</v>
      </c>
      <c r="H38" s="843"/>
      <c r="I38" s="832"/>
      <c r="AU38" s="844">
        <v>32</v>
      </c>
      <c r="AV38" s="828">
        <v>4</v>
      </c>
      <c r="AW38" s="828"/>
      <c r="AX38" s="828">
        <v>8</v>
      </c>
      <c r="AY38" s="828" t="s">
        <v>771</v>
      </c>
      <c r="AZ38" s="828" t="s">
        <v>769</v>
      </c>
      <c r="BA38" s="840"/>
      <c r="BB38" s="835">
        <f t="shared" si="0"/>
        <v>6</v>
      </c>
      <c r="BC38" s="839">
        <f t="shared" si="1"/>
        <v>0</v>
      </c>
    </row>
    <row r="39" spans="1:55" s="835" customFormat="1">
      <c r="A39" s="890">
        <v>33</v>
      </c>
      <c r="B39" s="891">
        <v>3</v>
      </c>
      <c r="C39" s="896" t="s">
        <v>1183</v>
      </c>
      <c r="D39" s="893">
        <v>1</v>
      </c>
      <c r="E39" s="831" t="s">
        <v>121</v>
      </c>
      <c r="F39" s="893">
        <v>6</v>
      </c>
      <c r="G39" s="894" t="s">
        <v>1187</v>
      </c>
      <c r="H39" s="843"/>
      <c r="I39" s="832"/>
      <c r="AU39" s="844">
        <v>33</v>
      </c>
      <c r="AV39" s="828">
        <v>4</v>
      </c>
      <c r="AW39" s="828"/>
      <c r="AX39" s="828">
        <v>9</v>
      </c>
      <c r="AY39" s="828" t="s">
        <v>772</v>
      </c>
      <c r="AZ39" s="828" t="s">
        <v>115</v>
      </c>
      <c r="BA39" s="840"/>
      <c r="BB39" s="835">
        <f t="shared" si="0"/>
        <v>6</v>
      </c>
      <c r="BC39" s="839">
        <f t="shared" si="1"/>
        <v>0</v>
      </c>
    </row>
    <row r="40" spans="1:55" s="835" customFormat="1">
      <c r="A40" s="890">
        <v>34</v>
      </c>
      <c r="B40" s="891">
        <v>3</v>
      </c>
      <c r="C40" s="896" t="s">
        <v>1183</v>
      </c>
      <c r="D40" s="893">
        <v>2</v>
      </c>
      <c r="E40" s="892" t="s">
        <v>659</v>
      </c>
      <c r="F40" s="893">
        <v>1</v>
      </c>
      <c r="G40" s="894" t="s">
        <v>1256</v>
      </c>
      <c r="H40" s="843"/>
      <c r="I40" s="832"/>
      <c r="AU40" s="844">
        <v>34</v>
      </c>
      <c r="AV40" s="828">
        <v>4</v>
      </c>
      <c r="AW40" s="828"/>
      <c r="AX40" s="828">
        <v>10</v>
      </c>
      <c r="AY40" s="828" t="s">
        <v>116</v>
      </c>
      <c r="AZ40" s="828" t="s">
        <v>115</v>
      </c>
      <c r="BA40" s="840"/>
      <c r="BB40" s="835">
        <f t="shared" si="0"/>
        <v>6</v>
      </c>
      <c r="BC40" s="839">
        <f t="shared" si="1"/>
        <v>0</v>
      </c>
    </row>
    <row r="41" spans="1:55" s="835" customFormat="1">
      <c r="A41" s="890">
        <v>35</v>
      </c>
      <c r="B41" s="891">
        <v>3</v>
      </c>
      <c r="C41" s="896" t="s">
        <v>1183</v>
      </c>
      <c r="D41" s="893">
        <v>2</v>
      </c>
      <c r="E41" s="831" t="s">
        <v>659</v>
      </c>
      <c r="F41" s="893">
        <v>2</v>
      </c>
      <c r="G41" s="894" t="s">
        <v>1182</v>
      </c>
      <c r="H41" s="843"/>
      <c r="I41" s="832"/>
      <c r="AU41" s="844">
        <v>35</v>
      </c>
      <c r="AV41" s="828">
        <v>4</v>
      </c>
      <c r="AW41" s="828"/>
      <c r="AX41" s="828">
        <v>11</v>
      </c>
      <c r="AY41" s="828" t="s">
        <v>117</v>
      </c>
      <c r="AZ41" s="828" t="s">
        <v>118</v>
      </c>
      <c r="BA41" s="840"/>
      <c r="BB41" s="835">
        <f t="shared" si="0"/>
        <v>8</v>
      </c>
      <c r="BC41" s="839">
        <f t="shared" si="1"/>
        <v>0</v>
      </c>
    </row>
    <row r="42" spans="1:55" s="835" customFormat="1">
      <c r="A42" s="890">
        <v>36</v>
      </c>
      <c r="B42" s="891">
        <v>3</v>
      </c>
      <c r="C42" s="896" t="s">
        <v>1183</v>
      </c>
      <c r="D42" s="893">
        <v>2</v>
      </c>
      <c r="E42" s="831" t="s">
        <v>659</v>
      </c>
      <c r="F42" s="893">
        <v>3</v>
      </c>
      <c r="G42" s="894" t="s">
        <v>1257</v>
      </c>
      <c r="H42" s="843"/>
      <c r="I42" s="832"/>
      <c r="AU42" s="844">
        <v>36</v>
      </c>
      <c r="AV42" s="828">
        <v>4</v>
      </c>
      <c r="AW42" s="828"/>
      <c r="AX42" s="828">
        <v>12</v>
      </c>
      <c r="AY42" s="828" t="s">
        <v>119</v>
      </c>
      <c r="AZ42" s="828" t="s">
        <v>120</v>
      </c>
      <c r="BA42" s="840"/>
      <c r="BB42" s="835">
        <f t="shared" si="0"/>
        <v>6</v>
      </c>
      <c r="BC42" s="839">
        <f t="shared" si="1"/>
        <v>0</v>
      </c>
    </row>
    <row r="43" spans="1:55" s="835" customFormat="1">
      <c r="A43" s="890">
        <v>37</v>
      </c>
      <c r="B43" s="891">
        <v>3</v>
      </c>
      <c r="C43" s="896" t="s">
        <v>1183</v>
      </c>
      <c r="D43" s="893">
        <v>2</v>
      </c>
      <c r="E43" s="831" t="s">
        <v>659</v>
      </c>
      <c r="F43" s="893">
        <v>4</v>
      </c>
      <c r="G43" s="894" t="s">
        <v>1255</v>
      </c>
      <c r="H43" s="843"/>
      <c r="I43" s="832"/>
      <c r="AU43" s="844">
        <v>37</v>
      </c>
      <c r="AV43" s="828">
        <v>4</v>
      </c>
      <c r="AW43" s="828"/>
      <c r="AX43" s="828">
        <v>13</v>
      </c>
      <c r="AY43" s="828" t="s">
        <v>198</v>
      </c>
      <c r="AZ43" s="828" t="s">
        <v>921</v>
      </c>
      <c r="BA43" s="840"/>
      <c r="BB43" s="835">
        <f t="shared" si="0"/>
        <v>7</v>
      </c>
      <c r="BC43" s="839">
        <f t="shared" si="1"/>
        <v>0</v>
      </c>
    </row>
    <row r="44" spans="1:55" s="835" customFormat="1">
      <c r="A44" s="890">
        <v>38</v>
      </c>
      <c r="B44" s="891">
        <v>3</v>
      </c>
      <c r="C44" s="896" t="s">
        <v>1183</v>
      </c>
      <c r="D44" s="893">
        <v>2</v>
      </c>
      <c r="E44" s="831" t="s">
        <v>659</v>
      </c>
      <c r="F44" s="893">
        <v>5</v>
      </c>
      <c r="G44" s="894" t="s">
        <v>1185</v>
      </c>
      <c r="H44" s="843"/>
      <c r="I44" s="832"/>
      <c r="AU44" s="844">
        <v>38</v>
      </c>
      <c r="AV44" s="828">
        <v>4</v>
      </c>
      <c r="AW44" s="828"/>
      <c r="AX44" s="828">
        <v>14</v>
      </c>
      <c r="AY44" s="828" t="s">
        <v>922</v>
      </c>
      <c r="AZ44" s="828" t="s">
        <v>923</v>
      </c>
      <c r="BA44" s="840"/>
      <c r="BB44" s="835">
        <f t="shared" si="0"/>
        <v>13</v>
      </c>
      <c r="BC44" s="839">
        <f t="shared" si="1"/>
        <v>0</v>
      </c>
    </row>
    <row r="45" spans="1:55" s="835" customFormat="1">
      <c r="A45" s="890">
        <v>39</v>
      </c>
      <c r="B45" s="891">
        <v>3</v>
      </c>
      <c r="C45" s="896" t="s">
        <v>1183</v>
      </c>
      <c r="D45" s="893">
        <v>2</v>
      </c>
      <c r="E45" s="831" t="s">
        <v>659</v>
      </c>
      <c r="F45" s="893">
        <v>6</v>
      </c>
      <c r="G45" s="894" t="s">
        <v>1258</v>
      </c>
      <c r="H45" s="843"/>
      <c r="I45" s="832"/>
      <c r="AU45" s="844">
        <v>39</v>
      </c>
      <c r="AV45" s="828">
        <v>4</v>
      </c>
      <c r="AW45" s="828"/>
      <c r="AX45" s="828">
        <v>15</v>
      </c>
      <c r="AY45" s="828" t="s">
        <v>924</v>
      </c>
      <c r="AZ45" s="828" t="s">
        <v>197</v>
      </c>
      <c r="BA45" s="840"/>
      <c r="BB45" s="835">
        <f t="shared" si="0"/>
        <v>8</v>
      </c>
      <c r="BC45" s="839">
        <f t="shared" si="1"/>
        <v>0</v>
      </c>
    </row>
    <row r="46" spans="1:55" s="835" customFormat="1" ht="22.5">
      <c r="A46" s="890">
        <v>40</v>
      </c>
      <c r="B46" s="891">
        <v>4</v>
      </c>
      <c r="C46" s="892" t="s">
        <v>1310</v>
      </c>
      <c r="D46" s="893">
        <v>1</v>
      </c>
      <c r="E46" s="892" t="s">
        <v>121</v>
      </c>
      <c r="F46" s="893">
        <v>1</v>
      </c>
      <c r="G46" s="894" t="s">
        <v>1254</v>
      </c>
      <c r="H46" s="843"/>
      <c r="I46" s="832"/>
      <c r="AU46" s="844">
        <v>40</v>
      </c>
      <c r="AV46" s="828">
        <v>4</v>
      </c>
      <c r="AW46" s="828"/>
      <c r="AX46" s="828">
        <v>16</v>
      </c>
      <c r="AY46" s="828" t="s">
        <v>1311</v>
      </c>
      <c r="AZ46" s="828"/>
      <c r="BA46" s="840">
        <v>1</v>
      </c>
      <c r="BB46" s="835">
        <f t="shared" si="0"/>
        <v>24</v>
      </c>
      <c r="BC46" s="839">
        <f t="shared" si="1"/>
        <v>0</v>
      </c>
    </row>
    <row r="47" spans="1:55" s="835" customFormat="1" ht="22.5">
      <c r="A47" s="890">
        <v>41</v>
      </c>
      <c r="B47" s="891">
        <v>4</v>
      </c>
      <c r="C47" s="897" t="s">
        <v>1188</v>
      </c>
      <c r="D47" s="893">
        <v>1</v>
      </c>
      <c r="E47" s="831" t="s">
        <v>121</v>
      </c>
      <c r="F47" s="893">
        <v>2</v>
      </c>
      <c r="G47" s="894" t="s">
        <v>1255</v>
      </c>
      <c r="H47" s="843"/>
      <c r="I47" s="832"/>
      <c r="AU47" s="844">
        <v>41</v>
      </c>
      <c r="AV47" s="828">
        <v>5</v>
      </c>
      <c r="AW47" s="828" t="s">
        <v>925</v>
      </c>
      <c r="AX47" s="828">
        <v>1</v>
      </c>
      <c r="AY47" s="828" t="s">
        <v>926</v>
      </c>
      <c r="AZ47" s="828" t="s">
        <v>927</v>
      </c>
      <c r="BA47" s="840"/>
      <c r="BB47" s="835">
        <f t="shared" si="0"/>
        <v>12</v>
      </c>
      <c r="BC47" s="839">
        <f t="shared" si="1"/>
        <v>7</v>
      </c>
    </row>
    <row r="48" spans="1:55" s="835" customFormat="1" ht="22.5">
      <c r="A48" s="890">
        <v>42</v>
      </c>
      <c r="B48" s="891">
        <v>4</v>
      </c>
      <c r="C48" s="897" t="s">
        <v>1188</v>
      </c>
      <c r="D48" s="893">
        <v>1</v>
      </c>
      <c r="E48" s="831" t="s">
        <v>121</v>
      </c>
      <c r="F48" s="893">
        <v>3</v>
      </c>
      <c r="G48" s="894" t="s">
        <v>1184</v>
      </c>
      <c r="H48" s="843"/>
      <c r="I48" s="832"/>
      <c r="AU48" s="844">
        <v>42</v>
      </c>
      <c r="AV48" s="828">
        <v>5</v>
      </c>
      <c r="AW48" s="828"/>
      <c r="AX48" s="828">
        <v>2</v>
      </c>
      <c r="AY48" s="828" t="s">
        <v>310</v>
      </c>
      <c r="AZ48" s="828" t="s">
        <v>927</v>
      </c>
      <c r="BA48" s="840"/>
      <c r="BB48" s="835">
        <f t="shared" si="0"/>
        <v>9</v>
      </c>
      <c r="BC48" s="839">
        <f t="shared" si="1"/>
        <v>0</v>
      </c>
    </row>
    <row r="49" spans="1:55" s="835" customFormat="1" ht="22.5">
      <c r="A49" s="890">
        <v>43</v>
      </c>
      <c r="B49" s="891">
        <v>4</v>
      </c>
      <c r="C49" s="896" t="s">
        <v>1188</v>
      </c>
      <c r="D49" s="893">
        <v>1</v>
      </c>
      <c r="E49" s="831" t="s">
        <v>121</v>
      </c>
      <c r="F49" s="893">
        <v>4</v>
      </c>
      <c r="G49" s="894" t="s">
        <v>1185</v>
      </c>
      <c r="H49" s="843"/>
      <c r="I49" s="832"/>
      <c r="AU49" s="844">
        <v>43</v>
      </c>
      <c r="AV49" s="828">
        <v>5</v>
      </c>
      <c r="AW49" s="828"/>
      <c r="AX49" s="828">
        <v>3</v>
      </c>
      <c r="AY49" s="828" t="s">
        <v>311</v>
      </c>
      <c r="AZ49" s="828" t="s">
        <v>312</v>
      </c>
      <c r="BA49" s="840"/>
      <c r="BB49" s="835">
        <f t="shared" si="0"/>
        <v>11</v>
      </c>
      <c r="BC49" s="839">
        <f t="shared" si="1"/>
        <v>0</v>
      </c>
    </row>
    <row r="50" spans="1:55" s="835" customFormat="1" ht="22.5">
      <c r="A50" s="890">
        <v>44</v>
      </c>
      <c r="B50" s="891">
        <v>4</v>
      </c>
      <c r="C50" s="896" t="s">
        <v>1188</v>
      </c>
      <c r="D50" s="893">
        <v>1</v>
      </c>
      <c r="E50" s="831" t="s">
        <v>121</v>
      </c>
      <c r="F50" s="893">
        <v>5</v>
      </c>
      <c r="G50" s="894" t="s">
        <v>1189</v>
      </c>
      <c r="H50" s="843"/>
      <c r="I50" s="832"/>
      <c r="AU50" s="844">
        <v>44</v>
      </c>
      <c r="AV50" s="828">
        <v>5</v>
      </c>
      <c r="AW50" s="828"/>
      <c r="AX50" s="828">
        <v>4</v>
      </c>
      <c r="AY50" s="828" t="s">
        <v>313</v>
      </c>
      <c r="AZ50" s="828" t="s">
        <v>314</v>
      </c>
      <c r="BA50" s="840"/>
      <c r="BB50" s="835">
        <f t="shared" si="0"/>
        <v>9</v>
      </c>
      <c r="BC50" s="839">
        <f t="shared" si="1"/>
        <v>0</v>
      </c>
    </row>
    <row r="51" spans="1:55" s="835" customFormat="1" ht="22.5">
      <c r="A51" s="890">
        <v>45</v>
      </c>
      <c r="B51" s="891">
        <v>4</v>
      </c>
      <c r="C51" s="896" t="s">
        <v>1188</v>
      </c>
      <c r="D51" s="893">
        <v>1</v>
      </c>
      <c r="E51" s="831" t="s">
        <v>121</v>
      </c>
      <c r="F51" s="893">
        <v>6</v>
      </c>
      <c r="G51" s="894" t="s">
        <v>1186</v>
      </c>
      <c r="H51" s="843"/>
      <c r="I51" s="832"/>
      <c r="AU51" s="844">
        <v>45</v>
      </c>
      <c r="AV51" s="828">
        <v>5</v>
      </c>
      <c r="AW51" s="828"/>
      <c r="AX51" s="828">
        <v>5</v>
      </c>
      <c r="AY51" s="828" t="s">
        <v>315</v>
      </c>
      <c r="AZ51" s="828"/>
      <c r="BA51" s="840"/>
      <c r="BB51" s="835">
        <f t="shared" si="0"/>
        <v>8</v>
      </c>
      <c r="BC51" s="839">
        <f t="shared" si="1"/>
        <v>0</v>
      </c>
    </row>
    <row r="52" spans="1:55" s="835" customFormat="1" ht="22.5">
      <c r="A52" s="890">
        <v>46</v>
      </c>
      <c r="B52" s="891">
        <v>4</v>
      </c>
      <c r="C52" s="896" t="s">
        <v>1188</v>
      </c>
      <c r="D52" s="893">
        <v>1</v>
      </c>
      <c r="E52" s="831" t="s">
        <v>121</v>
      </c>
      <c r="F52" s="893">
        <v>7</v>
      </c>
      <c r="G52" s="894" t="s">
        <v>1187</v>
      </c>
      <c r="H52" s="843"/>
      <c r="I52" s="832"/>
      <c r="AU52" s="844">
        <v>46</v>
      </c>
      <c r="AV52" s="828">
        <v>5</v>
      </c>
      <c r="AW52" s="828"/>
      <c r="AX52" s="828">
        <v>6</v>
      </c>
      <c r="AY52" s="828" t="s">
        <v>316</v>
      </c>
      <c r="AZ52" s="828" t="s">
        <v>317</v>
      </c>
      <c r="BA52" s="840"/>
      <c r="BB52" s="835">
        <f t="shared" si="0"/>
        <v>16</v>
      </c>
      <c r="BC52" s="839">
        <f t="shared" si="1"/>
        <v>0</v>
      </c>
    </row>
    <row r="53" spans="1:55" s="835" customFormat="1" ht="22.5">
      <c r="A53" s="890">
        <v>47</v>
      </c>
      <c r="B53" s="891">
        <v>4</v>
      </c>
      <c r="C53" s="896" t="s">
        <v>1188</v>
      </c>
      <c r="D53" s="893">
        <v>1</v>
      </c>
      <c r="E53" s="831" t="s">
        <v>121</v>
      </c>
      <c r="F53" s="893">
        <v>8</v>
      </c>
      <c r="G53" s="894" t="s">
        <v>1190</v>
      </c>
      <c r="H53" s="843"/>
      <c r="I53" s="832"/>
      <c r="AU53" s="844">
        <v>47</v>
      </c>
      <c r="AV53" s="828">
        <v>5</v>
      </c>
      <c r="AW53" s="828"/>
      <c r="AX53" s="828">
        <v>7</v>
      </c>
      <c r="AY53" s="828" t="s">
        <v>318</v>
      </c>
      <c r="AZ53" s="828" t="s">
        <v>317</v>
      </c>
      <c r="BA53" s="840"/>
      <c r="BB53" s="835">
        <f t="shared" si="0"/>
        <v>13</v>
      </c>
      <c r="BC53" s="839">
        <f t="shared" si="1"/>
        <v>0</v>
      </c>
    </row>
    <row r="54" spans="1:55" s="835" customFormat="1" ht="22.5">
      <c r="A54" s="890">
        <v>48</v>
      </c>
      <c r="B54" s="891">
        <v>4</v>
      </c>
      <c r="C54" s="896" t="s">
        <v>1188</v>
      </c>
      <c r="D54" s="893">
        <v>2</v>
      </c>
      <c r="E54" s="892" t="s">
        <v>659</v>
      </c>
      <c r="F54" s="893">
        <v>1</v>
      </c>
      <c r="G54" s="894" t="s">
        <v>1256</v>
      </c>
      <c r="H54" s="843"/>
      <c r="I54" s="832"/>
      <c r="AU54" s="844">
        <v>48</v>
      </c>
      <c r="AV54" s="828">
        <v>5</v>
      </c>
      <c r="AW54" s="828"/>
      <c r="AX54" s="828">
        <v>8</v>
      </c>
      <c r="AY54" s="828" t="s">
        <v>319</v>
      </c>
      <c r="AZ54" s="828" t="s">
        <v>320</v>
      </c>
      <c r="BA54" s="840"/>
      <c r="BB54" s="835">
        <f t="shared" si="0"/>
        <v>26</v>
      </c>
      <c r="BC54" s="839">
        <f t="shared" si="1"/>
        <v>0</v>
      </c>
    </row>
    <row r="55" spans="1:55" s="835" customFormat="1" ht="22.5">
      <c r="A55" s="890">
        <v>49</v>
      </c>
      <c r="B55" s="891">
        <v>4</v>
      </c>
      <c r="C55" s="896" t="s">
        <v>1188</v>
      </c>
      <c r="D55" s="893">
        <v>2</v>
      </c>
      <c r="E55" s="831" t="s">
        <v>659</v>
      </c>
      <c r="F55" s="893">
        <v>2</v>
      </c>
      <c r="G55" s="894" t="s">
        <v>1259</v>
      </c>
      <c r="H55" s="843"/>
      <c r="I55" s="832"/>
      <c r="AU55" s="844">
        <v>49</v>
      </c>
      <c r="AV55" s="828">
        <v>5</v>
      </c>
      <c r="AW55" s="828"/>
      <c r="AX55" s="828">
        <v>9</v>
      </c>
      <c r="AY55" s="828" t="s">
        <v>321</v>
      </c>
      <c r="AZ55" s="828" t="s">
        <v>322</v>
      </c>
      <c r="BA55" s="840"/>
      <c r="BB55" s="835">
        <f t="shared" si="0"/>
        <v>25</v>
      </c>
      <c r="BC55" s="839">
        <f t="shared" si="1"/>
        <v>0</v>
      </c>
    </row>
    <row r="56" spans="1:55" s="835" customFormat="1" ht="22.5">
      <c r="A56" s="890">
        <v>50</v>
      </c>
      <c r="B56" s="891">
        <v>4</v>
      </c>
      <c r="C56" s="896" t="s">
        <v>1188</v>
      </c>
      <c r="D56" s="893">
        <v>2</v>
      </c>
      <c r="E56" s="831" t="s">
        <v>659</v>
      </c>
      <c r="F56" s="893">
        <v>3</v>
      </c>
      <c r="G56" s="894" t="s">
        <v>1260</v>
      </c>
      <c r="H56" s="843"/>
      <c r="I56" s="832"/>
      <c r="AU56" s="844">
        <v>50</v>
      </c>
      <c r="AV56" s="828">
        <v>5</v>
      </c>
      <c r="AW56" s="828"/>
      <c r="AX56" s="828">
        <v>10</v>
      </c>
      <c r="AY56" s="828" t="s">
        <v>323</v>
      </c>
      <c r="AZ56" s="828" t="s">
        <v>715</v>
      </c>
      <c r="BA56" s="840"/>
      <c r="BB56" s="835">
        <f t="shared" si="0"/>
        <v>22</v>
      </c>
      <c r="BC56" s="839">
        <f t="shared" si="1"/>
        <v>0</v>
      </c>
    </row>
    <row r="57" spans="1:55" s="835" customFormat="1" ht="22.5">
      <c r="A57" s="890">
        <v>51</v>
      </c>
      <c r="B57" s="891">
        <v>4</v>
      </c>
      <c r="C57" s="896" t="s">
        <v>1188</v>
      </c>
      <c r="D57" s="893">
        <v>2</v>
      </c>
      <c r="E57" s="831" t="s">
        <v>659</v>
      </c>
      <c r="F57" s="893">
        <v>4</v>
      </c>
      <c r="G57" s="894" t="s">
        <v>1257</v>
      </c>
      <c r="H57" s="843"/>
      <c r="I57" s="832"/>
      <c r="AU57" s="844">
        <v>51</v>
      </c>
      <c r="AV57" s="828">
        <v>5</v>
      </c>
      <c r="AW57" s="828"/>
      <c r="AX57" s="828">
        <v>11</v>
      </c>
      <c r="AY57" s="828" t="s">
        <v>716</v>
      </c>
      <c r="AZ57" s="828" t="s">
        <v>92</v>
      </c>
      <c r="BA57" s="840"/>
      <c r="BB57" s="835">
        <f t="shared" si="0"/>
        <v>13</v>
      </c>
      <c r="BC57" s="839">
        <f t="shared" si="1"/>
        <v>0</v>
      </c>
    </row>
    <row r="58" spans="1:55" s="835" customFormat="1" ht="22.5">
      <c r="A58" s="890">
        <v>52</v>
      </c>
      <c r="B58" s="891">
        <v>4</v>
      </c>
      <c r="C58" s="896" t="s">
        <v>1188</v>
      </c>
      <c r="D58" s="893">
        <v>2</v>
      </c>
      <c r="E58" s="831" t="s">
        <v>659</v>
      </c>
      <c r="F58" s="893">
        <v>5</v>
      </c>
      <c r="G58" s="894" t="s">
        <v>1185</v>
      </c>
      <c r="H58" s="843"/>
      <c r="I58" s="832"/>
      <c r="AU58" s="844">
        <v>52</v>
      </c>
      <c r="AV58" s="828">
        <v>5</v>
      </c>
      <c r="AW58" s="828"/>
      <c r="AX58" s="828">
        <v>12</v>
      </c>
      <c r="AY58" s="828" t="s">
        <v>93</v>
      </c>
      <c r="AZ58" s="828" t="s">
        <v>317</v>
      </c>
      <c r="BA58" s="840"/>
      <c r="BB58" s="835">
        <f t="shared" si="0"/>
        <v>13</v>
      </c>
      <c r="BC58" s="839">
        <f t="shared" si="1"/>
        <v>0</v>
      </c>
    </row>
    <row r="59" spans="1:55" s="835" customFormat="1" ht="22.5">
      <c r="A59" s="890">
        <v>53</v>
      </c>
      <c r="B59" s="891">
        <v>4</v>
      </c>
      <c r="C59" s="896" t="s">
        <v>1188</v>
      </c>
      <c r="D59" s="893">
        <v>2</v>
      </c>
      <c r="E59" s="831" t="s">
        <v>659</v>
      </c>
      <c r="F59" s="893">
        <v>6</v>
      </c>
      <c r="G59" s="894" t="s">
        <v>1258</v>
      </c>
      <c r="H59" s="843"/>
      <c r="I59" s="832"/>
      <c r="AU59" s="844">
        <v>53</v>
      </c>
      <c r="AV59" s="828">
        <v>5</v>
      </c>
      <c r="AW59" s="828"/>
      <c r="AX59" s="828">
        <v>13</v>
      </c>
      <c r="AY59" s="828" t="s">
        <v>94</v>
      </c>
      <c r="AZ59" s="828" t="s">
        <v>317</v>
      </c>
      <c r="BA59" s="840"/>
      <c r="BB59" s="835">
        <f t="shared" si="0"/>
        <v>25</v>
      </c>
      <c r="BC59" s="839">
        <f t="shared" si="1"/>
        <v>0</v>
      </c>
    </row>
    <row r="60" spans="1:55" s="835" customFormat="1" ht="22.5">
      <c r="A60" s="890">
        <v>54</v>
      </c>
      <c r="B60" s="891">
        <v>5</v>
      </c>
      <c r="C60" s="892" t="s">
        <v>1312</v>
      </c>
      <c r="D60" s="893">
        <v>1</v>
      </c>
      <c r="E60" s="892" t="s">
        <v>121</v>
      </c>
      <c r="F60" s="893">
        <v>1</v>
      </c>
      <c r="G60" s="894" t="s">
        <v>1171</v>
      </c>
      <c r="H60" s="843"/>
      <c r="I60" s="832"/>
      <c r="AU60" s="844">
        <v>54</v>
      </c>
      <c r="AV60" s="828">
        <v>5</v>
      </c>
      <c r="AW60" s="828"/>
      <c r="AX60" s="828">
        <v>14</v>
      </c>
      <c r="AY60" s="828" t="s">
        <v>95</v>
      </c>
      <c r="AZ60" s="828" t="s">
        <v>96</v>
      </c>
      <c r="BA60" s="840"/>
      <c r="BB60" s="835">
        <f t="shared" si="0"/>
        <v>13</v>
      </c>
      <c r="BC60" s="839">
        <f t="shared" si="1"/>
        <v>0</v>
      </c>
    </row>
    <row r="61" spans="1:55" s="835" customFormat="1" ht="22.5">
      <c r="A61" s="890">
        <v>55</v>
      </c>
      <c r="B61" s="891">
        <v>5</v>
      </c>
      <c r="C61" s="897" t="s">
        <v>1191</v>
      </c>
      <c r="D61" s="893">
        <v>1</v>
      </c>
      <c r="E61" s="831" t="s">
        <v>121</v>
      </c>
      <c r="F61" s="893">
        <v>2</v>
      </c>
      <c r="G61" s="894" t="s">
        <v>122</v>
      </c>
      <c r="H61" s="843"/>
      <c r="I61" s="832"/>
      <c r="AU61" s="844">
        <v>55</v>
      </c>
      <c r="AV61" s="828">
        <v>5</v>
      </c>
      <c r="AW61" s="828"/>
      <c r="AX61" s="828">
        <v>15</v>
      </c>
      <c r="AY61" s="828" t="s">
        <v>97</v>
      </c>
      <c r="AZ61" s="828" t="s">
        <v>98</v>
      </c>
      <c r="BA61" s="840"/>
      <c r="BB61" s="835">
        <f t="shared" si="0"/>
        <v>17</v>
      </c>
      <c r="BC61" s="839">
        <f t="shared" si="1"/>
        <v>0</v>
      </c>
    </row>
    <row r="62" spans="1:55" s="835" customFormat="1" ht="22.5">
      <c r="A62" s="890">
        <v>56</v>
      </c>
      <c r="B62" s="891">
        <v>5</v>
      </c>
      <c r="C62" s="897" t="s">
        <v>1191</v>
      </c>
      <c r="D62" s="893">
        <v>1</v>
      </c>
      <c r="E62" s="831" t="s">
        <v>121</v>
      </c>
      <c r="F62" s="893">
        <v>3</v>
      </c>
      <c r="G62" s="894" t="s">
        <v>1184</v>
      </c>
      <c r="H62" s="843"/>
      <c r="I62" s="832"/>
      <c r="AU62" s="844">
        <v>56</v>
      </c>
      <c r="AV62" s="828">
        <v>5</v>
      </c>
      <c r="AW62" s="828"/>
      <c r="AX62" s="828">
        <v>16</v>
      </c>
      <c r="AY62" s="828" t="s">
        <v>99</v>
      </c>
      <c r="AZ62" s="828" t="s">
        <v>100</v>
      </c>
      <c r="BA62" s="840"/>
      <c r="BB62" s="835">
        <f t="shared" si="0"/>
        <v>9</v>
      </c>
      <c r="BC62" s="839">
        <f t="shared" si="1"/>
        <v>0</v>
      </c>
    </row>
    <row r="63" spans="1:55" s="835" customFormat="1" ht="22.5">
      <c r="A63" s="890">
        <v>57</v>
      </c>
      <c r="B63" s="891">
        <v>5</v>
      </c>
      <c r="C63" s="896" t="s">
        <v>1191</v>
      </c>
      <c r="D63" s="893">
        <v>1</v>
      </c>
      <c r="E63" s="831" t="s">
        <v>121</v>
      </c>
      <c r="F63" s="893">
        <v>4</v>
      </c>
      <c r="G63" s="894" t="s">
        <v>1185</v>
      </c>
      <c r="H63" s="843"/>
      <c r="I63" s="832"/>
      <c r="AU63" s="844">
        <v>57</v>
      </c>
      <c r="AV63" s="828">
        <v>5</v>
      </c>
      <c r="AW63" s="828"/>
      <c r="AX63" s="828">
        <v>17</v>
      </c>
      <c r="AY63" s="828" t="s">
        <v>101</v>
      </c>
      <c r="AZ63" s="828" t="s">
        <v>102</v>
      </c>
      <c r="BA63" s="840"/>
      <c r="BB63" s="835">
        <f t="shared" si="0"/>
        <v>9</v>
      </c>
      <c r="BC63" s="839">
        <f t="shared" si="1"/>
        <v>0</v>
      </c>
    </row>
    <row r="64" spans="1:55" s="835" customFormat="1" ht="22.5">
      <c r="A64" s="890">
        <v>58</v>
      </c>
      <c r="B64" s="891">
        <v>5</v>
      </c>
      <c r="C64" s="896" t="s">
        <v>1191</v>
      </c>
      <c r="D64" s="893">
        <v>1</v>
      </c>
      <c r="E64" s="831" t="s">
        <v>121</v>
      </c>
      <c r="F64" s="893">
        <v>5</v>
      </c>
      <c r="G64" s="894" t="s">
        <v>1254</v>
      </c>
      <c r="H64" s="843"/>
      <c r="I64" s="832"/>
      <c r="AU64" s="844">
        <v>58</v>
      </c>
      <c r="AV64" s="828">
        <v>5</v>
      </c>
      <c r="AW64" s="828"/>
      <c r="AX64" s="828">
        <v>18</v>
      </c>
      <c r="AY64" s="828" t="s">
        <v>103</v>
      </c>
      <c r="AZ64" s="828" t="s">
        <v>104</v>
      </c>
      <c r="BA64" s="840"/>
      <c r="BB64" s="835">
        <f t="shared" si="0"/>
        <v>13</v>
      </c>
      <c r="BC64" s="839">
        <f t="shared" si="1"/>
        <v>0</v>
      </c>
    </row>
    <row r="65" spans="1:55" s="835" customFormat="1" ht="22.5">
      <c r="A65" s="890">
        <v>59</v>
      </c>
      <c r="B65" s="891">
        <v>5</v>
      </c>
      <c r="C65" s="896" t="s">
        <v>1191</v>
      </c>
      <c r="D65" s="893">
        <v>1</v>
      </c>
      <c r="E65" s="831" t="s">
        <v>121</v>
      </c>
      <c r="F65" s="893">
        <v>6</v>
      </c>
      <c r="G65" s="894" t="s">
        <v>1261</v>
      </c>
      <c r="H65" s="843"/>
      <c r="I65" s="832"/>
      <c r="AU65" s="844">
        <v>59</v>
      </c>
      <c r="AV65" s="828">
        <v>5</v>
      </c>
      <c r="AW65" s="828"/>
      <c r="AX65" s="828">
        <v>19</v>
      </c>
      <c r="AY65" s="828" t="s">
        <v>105</v>
      </c>
      <c r="AZ65" s="828" t="s">
        <v>106</v>
      </c>
      <c r="BA65" s="840"/>
      <c r="BB65" s="835">
        <f t="shared" si="0"/>
        <v>7</v>
      </c>
      <c r="BC65" s="839">
        <f t="shared" si="1"/>
        <v>0</v>
      </c>
    </row>
    <row r="66" spans="1:55" s="835" customFormat="1" ht="22.5">
      <c r="A66" s="890">
        <v>60</v>
      </c>
      <c r="B66" s="891">
        <v>5</v>
      </c>
      <c r="C66" s="896" t="s">
        <v>1191</v>
      </c>
      <c r="D66" s="893">
        <v>2</v>
      </c>
      <c r="E66" s="892" t="s">
        <v>659</v>
      </c>
      <c r="F66" s="893">
        <v>1</v>
      </c>
      <c r="G66" s="894" t="s">
        <v>1192</v>
      </c>
      <c r="H66" s="843"/>
      <c r="I66" s="832"/>
      <c r="AU66" s="844">
        <v>60</v>
      </c>
      <c r="AV66" s="828">
        <v>5</v>
      </c>
      <c r="AW66" s="828"/>
      <c r="AX66" s="828">
        <v>20</v>
      </c>
      <c r="AY66" s="828" t="s">
        <v>107</v>
      </c>
      <c r="AZ66" s="828" t="s">
        <v>108</v>
      </c>
      <c r="BA66" s="840"/>
      <c r="BB66" s="835">
        <f t="shared" si="0"/>
        <v>10</v>
      </c>
      <c r="BC66" s="839">
        <f t="shared" si="1"/>
        <v>0</v>
      </c>
    </row>
    <row r="67" spans="1:55" s="835" customFormat="1" ht="22.5">
      <c r="A67" s="890">
        <v>61</v>
      </c>
      <c r="B67" s="891">
        <v>5</v>
      </c>
      <c r="C67" s="896" t="s">
        <v>1191</v>
      </c>
      <c r="D67" s="893">
        <v>2</v>
      </c>
      <c r="E67" s="831" t="s">
        <v>659</v>
      </c>
      <c r="F67" s="893">
        <v>2</v>
      </c>
      <c r="G67" s="894" t="s">
        <v>1193</v>
      </c>
      <c r="H67" s="843"/>
      <c r="I67" s="832"/>
      <c r="AU67" s="844">
        <v>61</v>
      </c>
      <c r="AV67" s="828">
        <v>5</v>
      </c>
      <c r="AW67" s="828"/>
      <c r="AX67" s="828">
        <v>21</v>
      </c>
      <c r="AY67" s="828" t="s">
        <v>109</v>
      </c>
      <c r="AZ67" s="828"/>
      <c r="BA67" s="840"/>
      <c r="BB67" s="835">
        <f t="shared" si="0"/>
        <v>11</v>
      </c>
      <c r="BC67" s="839">
        <f t="shared" si="1"/>
        <v>0</v>
      </c>
    </row>
    <row r="68" spans="1:55" s="835" customFormat="1" ht="22.5">
      <c r="A68" s="890">
        <v>62</v>
      </c>
      <c r="B68" s="891">
        <v>5</v>
      </c>
      <c r="C68" s="896" t="s">
        <v>1191</v>
      </c>
      <c r="D68" s="893">
        <v>2</v>
      </c>
      <c r="E68" s="831" t="s">
        <v>659</v>
      </c>
      <c r="F68" s="893">
        <v>3</v>
      </c>
      <c r="G68" s="894" t="s">
        <v>1256</v>
      </c>
      <c r="H68" s="843"/>
      <c r="I68" s="832"/>
      <c r="AU68" s="844">
        <v>62</v>
      </c>
      <c r="AV68" s="828">
        <v>5</v>
      </c>
      <c r="AW68" s="828"/>
      <c r="AX68" s="828">
        <v>22</v>
      </c>
      <c r="AY68" s="828" t="s">
        <v>110</v>
      </c>
      <c r="AZ68" s="828" t="s">
        <v>808</v>
      </c>
      <c r="BA68" s="840"/>
      <c r="BB68" s="835">
        <f t="shared" si="0"/>
        <v>7</v>
      </c>
      <c r="BC68" s="839">
        <f t="shared" si="1"/>
        <v>0</v>
      </c>
    </row>
    <row r="69" spans="1:55" s="835" customFormat="1" ht="22.5">
      <c r="A69" s="890">
        <v>63</v>
      </c>
      <c r="B69" s="891">
        <v>5</v>
      </c>
      <c r="C69" s="896" t="s">
        <v>1191</v>
      </c>
      <c r="D69" s="893">
        <v>2</v>
      </c>
      <c r="E69" s="831" t="s">
        <v>659</v>
      </c>
      <c r="F69" s="893">
        <v>4</v>
      </c>
      <c r="G69" s="894" t="s">
        <v>1262</v>
      </c>
      <c r="H69" s="843"/>
      <c r="I69" s="832"/>
      <c r="AU69" s="844">
        <v>63</v>
      </c>
      <c r="AV69" s="828">
        <v>5</v>
      </c>
      <c r="AW69" s="828"/>
      <c r="AX69" s="828">
        <v>23</v>
      </c>
      <c r="AY69" s="828" t="s">
        <v>809</v>
      </c>
      <c r="AZ69" s="828" t="s">
        <v>808</v>
      </c>
      <c r="BA69" s="840"/>
      <c r="BB69" s="835">
        <f t="shared" si="0"/>
        <v>11</v>
      </c>
      <c r="BC69" s="839">
        <f t="shared" si="1"/>
        <v>0</v>
      </c>
    </row>
    <row r="70" spans="1:55" s="835" customFormat="1" ht="22.5">
      <c r="A70" s="890">
        <v>64</v>
      </c>
      <c r="B70" s="891">
        <v>5</v>
      </c>
      <c r="C70" s="896" t="s">
        <v>1191</v>
      </c>
      <c r="D70" s="893">
        <v>2</v>
      </c>
      <c r="E70" s="831" t="s">
        <v>659</v>
      </c>
      <c r="F70" s="893">
        <v>5</v>
      </c>
      <c r="G70" s="894" t="s">
        <v>1258</v>
      </c>
      <c r="H70" s="843"/>
      <c r="I70" s="832"/>
      <c r="AU70" s="844">
        <v>64</v>
      </c>
      <c r="AV70" s="828">
        <v>5</v>
      </c>
      <c r="AW70" s="828"/>
      <c r="AX70" s="828">
        <v>24</v>
      </c>
      <c r="AY70" s="828" t="s">
        <v>810</v>
      </c>
      <c r="AZ70" s="828" t="s">
        <v>808</v>
      </c>
      <c r="BA70" s="840"/>
      <c r="BB70" s="835">
        <f t="shared" si="0"/>
        <v>9</v>
      </c>
      <c r="BC70" s="839">
        <f t="shared" si="1"/>
        <v>0</v>
      </c>
    </row>
    <row r="71" spans="1:55" s="835" customFormat="1" ht="22.5">
      <c r="A71" s="890">
        <v>65</v>
      </c>
      <c r="B71" s="891">
        <v>6</v>
      </c>
      <c r="C71" s="898" t="s">
        <v>1313</v>
      </c>
      <c r="D71" s="893">
        <v>1</v>
      </c>
      <c r="E71" s="892" t="s">
        <v>121</v>
      </c>
      <c r="F71" s="893">
        <v>1</v>
      </c>
      <c r="G71" s="894" t="s">
        <v>1254</v>
      </c>
      <c r="H71" s="843"/>
      <c r="I71" s="832"/>
      <c r="AU71" s="844">
        <v>65</v>
      </c>
      <c r="AV71" s="828">
        <v>5</v>
      </c>
      <c r="AW71" s="828"/>
      <c r="AX71" s="828">
        <v>25</v>
      </c>
      <c r="AY71" s="828" t="s">
        <v>811</v>
      </c>
      <c r="AZ71" s="828"/>
      <c r="BA71" s="840"/>
      <c r="BB71" s="835">
        <f t="shared" si="0"/>
        <v>11</v>
      </c>
      <c r="BC71" s="839">
        <f t="shared" si="1"/>
        <v>0</v>
      </c>
    </row>
    <row r="72" spans="1:55" s="835" customFormat="1" ht="22.5">
      <c r="A72" s="890">
        <v>66</v>
      </c>
      <c r="B72" s="891">
        <v>6</v>
      </c>
      <c r="C72" s="899" t="s">
        <v>1313</v>
      </c>
      <c r="D72" s="893">
        <v>1</v>
      </c>
      <c r="E72" s="831" t="s">
        <v>121</v>
      </c>
      <c r="F72" s="893">
        <v>2</v>
      </c>
      <c r="G72" s="894" t="s">
        <v>774</v>
      </c>
      <c r="H72" s="843"/>
      <c r="I72" s="832"/>
      <c r="AU72" s="844">
        <v>66</v>
      </c>
      <c r="AV72" s="828">
        <v>5</v>
      </c>
      <c r="AW72" s="828"/>
      <c r="AX72" s="828">
        <v>26</v>
      </c>
      <c r="AY72" s="828" t="s">
        <v>812</v>
      </c>
      <c r="AZ72" s="828" t="s">
        <v>813</v>
      </c>
      <c r="BA72" s="840"/>
      <c r="BB72" s="835">
        <f t="shared" ref="BB72:BB135" si="2">LEN(AY72)</f>
        <v>14</v>
      </c>
      <c r="BC72" s="839">
        <f t="shared" ref="BC72:BC135" si="3">LEN(AW72)</f>
        <v>0</v>
      </c>
    </row>
    <row r="73" spans="1:55" s="835" customFormat="1" ht="22.5">
      <c r="A73" s="890">
        <v>67</v>
      </c>
      <c r="B73" s="891">
        <v>6</v>
      </c>
      <c r="C73" s="899" t="s">
        <v>1313</v>
      </c>
      <c r="D73" s="893">
        <v>2</v>
      </c>
      <c r="E73" s="892" t="s">
        <v>659</v>
      </c>
      <c r="F73" s="893">
        <v>1</v>
      </c>
      <c r="G73" s="894" t="s">
        <v>863</v>
      </c>
      <c r="H73" s="843"/>
      <c r="I73" s="832"/>
      <c r="AU73" s="844">
        <v>67</v>
      </c>
      <c r="AV73" s="828">
        <v>5</v>
      </c>
      <c r="AW73" s="828"/>
      <c r="AX73" s="828">
        <v>27</v>
      </c>
      <c r="AY73" s="828" t="s">
        <v>814</v>
      </c>
      <c r="AZ73" s="828" t="s">
        <v>815</v>
      </c>
      <c r="BA73" s="840"/>
      <c r="BB73" s="835">
        <f t="shared" si="2"/>
        <v>14</v>
      </c>
      <c r="BC73" s="839">
        <f t="shared" si="3"/>
        <v>0</v>
      </c>
    </row>
    <row r="74" spans="1:55" s="835" customFormat="1" ht="22.5">
      <c r="A74" s="890">
        <v>68</v>
      </c>
      <c r="B74" s="891">
        <v>6</v>
      </c>
      <c r="C74" s="831" t="s">
        <v>1393</v>
      </c>
      <c r="D74" s="893">
        <v>2</v>
      </c>
      <c r="E74" s="831" t="s">
        <v>659</v>
      </c>
      <c r="F74" s="893">
        <v>2</v>
      </c>
      <c r="G74" s="894" t="s">
        <v>1256</v>
      </c>
      <c r="H74" s="843"/>
      <c r="I74" s="832"/>
      <c r="AU74" s="844">
        <v>68</v>
      </c>
      <c r="AV74" s="828">
        <v>5</v>
      </c>
      <c r="AW74" s="828"/>
      <c r="AX74" s="828">
        <v>28</v>
      </c>
      <c r="AY74" s="828" t="s">
        <v>554</v>
      </c>
      <c r="AZ74" s="828"/>
      <c r="BA74" s="840"/>
      <c r="BB74" s="835">
        <f t="shared" si="2"/>
        <v>17</v>
      </c>
      <c r="BC74" s="839">
        <f t="shared" si="3"/>
        <v>0</v>
      </c>
    </row>
    <row r="75" spans="1:55" s="835" customFormat="1" ht="22.5">
      <c r="A75" s="890">
        <v>69</v>
      </c>
      <c r="B75" s="891">
        <v>7</v>
      </c>
      <c r="C75" s="892" t="s">
        <v>1314</v>
      </c>
      <c r="D75" s="893">
        <v>1</v>
      </c>
      <c r="E75" s="892" t="s">
        <v>121</v>
      </c>
      <c r="F75" s="893">
        <v>1</v>
      </c>
      <c r="G75" s="894" t="s">
        <v>1254</v>
      </c>
      <c r="H75" s="843"/>
      <c r="I75" s="832"/>
      <c r="AU75" s="844">
        <v>69</v>
      </c>
      <c r="AV75" s="828">
        <v>5</v>
      </c>
      <c r="AW75" s="828"/>
      <c r="AX75" s="828">
        <v>29</v>
      </c>
      <c r="AY75" s="828" t="s">
        <v>814</v>
      </c>
      <c r="AZ75" s="828" t="s">
        <v>815</v>
      </c>
      <c r="BA75" s="840"/>
      <c r="BB75" s="835">
        <f t="shared" si="2"/>
        <v>14</v>
      </c>
      <c r="BC75" s="839">
        <f t="shared" si="3"/>
        <v>0</v>
      </c>
    </row>
    <row r="76" spans="1:55" s="835" customFormat="1" ht="22.5">
      <c r="A76" s="890">
        <v>70</v>
      </c>
      <c r="B76" s="891">
        <v>7</v>
      </c>
      <c r="C76" s="831" t="s">
        <v>1194</v>
      </c>
      <c r="D76" s="893">
        <v>1</v>
      </c>
      <c r="E76" s="831" t="s">
        <v>121</v>
      </c>
      <c r="F76" s="893">
        <v>2</v>
      </c>
      <c r="G76" s="894" t="s">
        <v>774</v>
      </c>
      <c r="H76" s="843"/>
      <c r="I76" s="832"/>
      <c r="AU76" s="844">
        <v>70</v>
      </c>
      <c r="AV76" s="828">
        <v>5</v>
      </c>
      <c r="AW76" s="828"/>
      <c r="AX76" s="828">
        <v>30</v>
      </c>
      <c r="AY76" s="828" t="s">
        <v>555</v>
      </c>
      <c r="AZ76" s="828" t="s">
        <v>556</v>
      </c>
      <c r="BA76" s="840"/>
      <c r="BB76" s="835">
        <f t="shared" si="2"/>
        <v>12</v>
      </c>
      <c r="BC76" s="839">
        <f t="shared" si="3"/>
        <v>0</v>
      </c>
    </row>
    <row r="77" spans="1:55" s="835" customFormat="1" ht="22.5">
      <c r="A77" s="890">
        <v>71</v>
      </c>
      <c r="B77" s="891">
        <v>7</v>
      </c>
      <c r="C77" s="831" t="s">
        <v>1194</v>
      </c>
      <c r="D77" s="893">
        <v>1</v>
      </c>
      <c r="E77" s="831" t="s">
        <v>121</v>
      </c>
      <c r="F77" s="893">
        <v>3</v>
      </c>
      <c r="G77" s="894" t="s">
        <v>773</v>
      </c>
      <c r="H77" s="843"/>
      <c r="I77" s="832"/>
      <c r="AU77" s="844">
        <v>71</v>
      </c>
      <c r="AV77" s="828">
        <v>5</v>
      </c>
      <c r="AW77" s="828"/>
      <c r="AX77" s="828">
        <v>31</v>
      </c>
      <c r="AY77" s="828" t="s">
        <v>557</v>
      </c>
      <c r="AZ77" s="828" t="s">
        <v>558</v>
      </c>
      <c r="BA77" s="840"/>
      <c r="BB77" s="835">
        <f t="shared" si="2"/>
        <v>11</v>
      </c>
      <c r="BC77" s="839">
        <f t="shared" si="3"/>
        <v>0</v>
      </c>
    </row>
    <row r="78" spans="1:55" s="835" customFormat="1" ht="22.5">
      <c r="A78" s="890">
        <v>72</v>
      </c>
      <c r="B78" s="891">
        <v>7</v>
      </c>
      <c r="C78" s="831" t="s">
        <v>1194</v>
      </c>
      <c r="D78" s="893">
        <v>2</v>
      </c>
      <c r="E78" s="900" t="s">
        <v>659</v>
      </c>
      <c r="F78" s="893">
        <v>1</v>
      </c>
      <c r="G78" s="894" t="s">
        <v>1256</v>
      </c>
      <c r="H78" s="843"/>
      <c r="I78" s="832"/>
      <c r="AU78" s="844">
        <v>72</v>
      </c>
      <c r="AV78" s="828">
        <v>5</v>
      </c>
      <c r="AW78" s="828"/>
      <c r="AX78" s="828">
        <v>32</v>
      </c>
      <c r="AY78" s="828" t="s">
        <v>559</v>
      </c>
      <c r="AZ78" s="828" t="s">
        <v>560</v>
      </c>
      <c r="BA78" s="840"/>
      <c r="BB78" s="835">
        <f t="shared" si="2"/>
        <v>6</v>
      </c>
      <c r="BC78" s="839">
        <f t="shared" si="3"/>
        <v>0</v>
      </c>
    </row>
    <row r="79" spans="1:55" s="835" customFormat="1" ht="22.5">
      <c r="A79" s="890">
        <v>73</v>
      </c>
      <c r="B79" s="891">
        <v>7</v>
      </c>
      <c r="C79" s="831" t="s">
        <v>1194</v>
      </c>
      <c r="D79" s="893">
        <v>2</v>
      </c>
      <c r="E79" s="901" t="s">
        <v>659</v>
      </c>
      <c r="F79" s="893">
        <v>2</v>
      </c>
      <c r="G79" s="894" t="s">
        <v>1263</v>
      </c>
      <c r="H79" s="843"/>
      <c r="I79" s="832"/>
      <c r="AU79" s="844">
        <v>73</v>
      </c>
      <c r="AV79" s="828">
        <v>5</v>
      </c>
      <c r="AW79" s="828"/>
      <c r="AX79" s="828">
        <v>33</v>
      </c>
      <c r="AY79" s="828" t="s">
        <v>561</v>
      </c>
      <c r="AZ79" s="828" t="s">
        <v>560</v>
      </c>
      <c r="BA79" s="840"/>
      <c r="BB79" s="835">
        <f t="shared" si="2"/>
        <v>16</v>
      </c>
      <c r="BC79" s="839">
        <f t="shared" si="3"/>
        <v>0</v>
      </c>
    </row>
    <row r="80" spans="1:55" s="835" customFormat="1">
      <c r="A80" s="890">
        <v>74</v>
      </c>
      <c r="B80" s="891">
        <v>8</v>
      </c>
      <c r="C80" s="892" t="s">
        <v>1315</v>
      </c>
      <c r="D80" s="893">
        <v>1</v>
      </c>
      <c r="E80" s="892" t="s">
        <v>121</v>
      </c>
      <c r="F80" s="893">
        <v>1</v>
      </c>
      <c r="G80" s="894" t="s">
        <v>1254</v>
      </c>
      <c r="H80" s="843"/>
      <c r="I80" s="832"/>
      <c r="AU80" s="844">
        <v>74</v>
      </c>
      <c r="AV80" s="828">
        <v>5</v>
      </c>
      <c r="AW80" s="828"/>
      <c r="AX80" s="828">
        <v>34</v>
      </c>
      <c r="AY80" s="828" t="s">
        <v>562</v>
      </c>
      <c r="AZ80" s="828" t="s">
        <v>563</v>
      </c>
      <c r="BA80" s="840"/>
      <c r="BB80" s="835">
        <f t="shared" si="2"/>
        <v>8</v>
      </c>
      <c r="BC80" s="839">
        <f t="shared" si="3"/>
        <v>0</v>
      </c>
    </row>
    <row r="81" spans="1:55" s="835" customFormat="1">
      <c r="A81" s="890">
        <v>75</v>
      </c>
      <c r="B81" s="891">
        <v>8</v>
      </c>
      <c r="C81" s="831" t="s">
        <v>1195</v>
      </c>
      <c r="D81" s="893">
        <v>1</v>
      </c>
      <c r="E81" s="831" t="s">
        <v>121</v>
      </c>
      <c r="F81" s="893">
        <v>2</v>
      </c>
      <c r="G81" s="894" t="s">
        <v>774</v>
      </c>
      <c r="H81" s="843"/>
      <c r="I81" s="832"/>
      <c r="AU81" s="844">
        <v>75</v>
      </c>
      <c r="AV81" s="828">
        <v>5</v>
      </c>
      <c r="AW81" s="828"/>
      <c r="AX81" s="828">
        <v>35</v>
      </c>
      <c r="AY81" s="828" t="s">
        <v>564</v>
      </c>
      <c r="AZ81" s="828" t="s">
        <v>565</v>
      </c>
      <c r="BA81" s="840"/>
      <c r="BB81" s="835">
        <f t="shared" si="2"/>
        <v>6</v>
      </c>
      <c r="BC81" s="839">
        <f t="shared" si="3"/>
        <v>0</v>
      </c>
    </row>
    <row r="82" spans="1:55" s="835" customFormat="1">
      <c r="A82" s="890">
        <v>76</v>
      </c>
      <c r="B82" s="891">
        <v>8</v>
      </c>
      <c r="C82" s="831" t="s">
        <v>1195</v>
      </c>
      <c r="D82" s="893">
        <v>2</v>
      </c>
      <c r="E82" s="892" t="s">
        <v>659</v>
      </c>
      <c r="F82" s="893">
        <v>1</v>
      </c>
      <c r="G82" s="894" t="s">
        <v>863</v>
      </c>
      <c r="H82" s="843"/>
      <c r="I82" s="832"/>
      <c r="AU82" s="844">
        <v>76</v>
      </c>
      <c r="AV82" s="828">
        <v>5</v>
      </c>
      <c r="AW82" s="828"/>
      <c r="AX82" s="828">
        <v>36</v>
      </c>
      <c r="AY82" s="828" t="s">
        <v>566</v>
      </c>
      <c r="AZ82" s="828" t="s">
        <v>923</v>
      </c>
      <c r="BA82" s="840"/>
      <c r="BB82" s="835">
        <f t="shared" si="2"/>
        <v>7</v>
      </c>
      <c r="BC82" s="839">
        <f t="shared" si="3"/>
        <v>0</v>
      </c>
    </row>
    <row r="83" spans="1:55" s="835" customFormat="1">
      <c r="A83" s="890">
        <v>77</v>
      </c>
      <c r="B83" s="891">
        <v>8</v>
      </c>
      <c r="C83" s="831" t="s">
        <v>1195</v>
      </c>
      <c r="D83" s="893">
        <v>2</v>
      </c>
      <c r="E83" s="831" t="s">
        <v>659</v>
      </c>
      <c r="F83" s="893">
        <v>2</v>
      </c>
      <c r="G83" s="894" t="s">
        <v>1256</v>
      </c>
      <c r="H83" s="843"/>
      <c r="I83" s="832"/>
      <c r="AU83" s="844">
        <v>77</v>
      </c>
      <c r="AV83" s="828">
        <v>5</v>
      </c>
      <c r="AW83" s="828"/>
      <c r="AX83" s="828">
        <v>37</v>
      </c>
      <c r="AY83" s="828" t="s">
        <v>567</v>
      </c>
      <c r="AZ83" s="828" t="s">
        <v>532</v>
      </c>
      <c r="BA83" s="840"/>
      <c r="BB83" s="835">
        <f t="shared" si="2"/>
        <v>8</v>
      </c>
      <c r="BC83" s="839">
        <f t="shared" si="3"/>
        <v>0</v>
      </c>
    </row>
    <row r="84" spans="1:55" s="835" customFormat="1">
      <c r="A84" s="890">
        <v>78</v>
      </c>
      <c r="B84" s="891">
        <v>9</v>
      </c>
      <c r="C84" s="892" t="s">
        <v>1196</v>
      </c>
      <c r="D84" s="893">
        <v>1</v>
      </c>
      <c r="E84" s="892" t="s">
        <v>121</v>
      </c>
      <c r="F84" s="893">
        <v>1</v>
      </c>
      <c r="G84" s="894" t="s">
        <v>1197</v>
      </c>
      <c r="H84" s="843"/>
      <c r="I84" s="832"/>
      <c r="AU84" s="844">
        <v>78</v>
      </c>
      <c r="AV84" s="828">
        <v>5</v>
      </c>
      <c r="AW84" s="828"/>
      <c r="AX84" s="828">
        <v>38</v>
      </c>
      <c r="AY84" s="828" t="s">
        <v>533</v>
      </c>
      <c r="AZ84" s="828" t="s">
        <v>534</v>
      </c>
      <c r="BA84" s="840"/>
      <c r="BB84" s="835">
        <f t="shared" si="2"/>
        <v>5</v>
      </c>
      <c r="BC84" s="839">
        <f t="shared" si="3"/>
        <v>0</v>
      </c>
    </row>
    <row r="85" spans="1:55" s="835" customFormat="1">
      <c r="A85" s="890">
        <v>79</v>
      </c>
      <c r="B85" s="891">
        <v>9</v>
      </c>
      <c r="C85" s="831" t="s">
        <v>1196</v>
      </c>
      <c r="D85" s="893">
        <v>1</v>
      </c>
      <c r="E85" s="831" t="s">
        <v>121</v>
      </c>
      <c r="F85" s="893">
        <v>2</v>
      </c>
      <c r="G85" s="894" t="s">
        <v>1198</v>
      </c>
      <c r="H85" s="843"/>
      <c r="I85" s="832"/>
      <c r="AU85" s="844">
        <v>79</v>
      </c>
      <c r="AV85" s="828">
        <v>5</v>
      </c>
      <c r="AW85" s="828"/>
      <c r="AX85" s="828">
        <v>39</v>
      </c>
      <c r="AY85" s="828" t="s">
        <v>535</v>
      </c>
      <c r="AZ85" s="828" t="s">
        <v>536</v>
      </c>
      <c r="BA85" s="840"/>
      <c r="BB85" s="835">
        <f t="shared" si="2"/>
        <v>7</v>
      </c>
      <c r="BC85" s="839">
        <f t="shared" si="3"/>
        <v>0</v>
      </c>
    </row>
    <row r="86" spans="1:55" s="835" customFormat="1">
      <c r="A86" s="890">
        <v>80</v>
      </c>
      <c r="B86" s="891">
        <v>9</v>
      </c>
      <c r="C86" s="831" t="s">
        <v>1196</v>
      </c>
      <c r="D86" s="893">
        <v>1</v>
      </c>
      <c r="E86" s="831" t="s">
        <v>121</v>
      </c>
      <c r="F86" s="893">
        <v>3</v>
      </c>
      <c r="G86" s="894" t="s">
        <v>1199</v>
      </c>
      <c r="H86" s="843"/>
      <c r="I86" s="832"/>
      <c r="AU86" s="844">
        <v>80</v>
      </c>
      <c r="AV86" s="828">
        <v>5</v>
      </c>
      <c r="AW86" s="828"/>
      <c r="AX86" s="828">
        <v>40</v>
      </c>
      <c r="AY86" s="828" t="s">
        <v>537</v>
      </c>
      <c r="AZ86" s="828" t="s">
        <v>538</v>
      </c>
      <c r="BA86" s="840"/>
      <c r="BB86" s="835">
        <f t="shared" si="2"/>
        <v>7</v>
      </c>
      <c r="BC86" s="839">
        <f t="shared" si="3"/>
        <v>0</v>
      </c>
    </row>
    <row r="87" spans="1:55" s="835" customFormat="1">
      <c r="A87" s="890">
        <v>81</v>
      </c>
      <c r="B87" s="891">
        <v>10</v>
      </c>
      <c r="C87" s="892" t="s">
        <v>1200</v>
      </c>
      <c r="D87" s="893">
        <v>1</v>
      </c>
      <c r="E87" s="902" t="s">
        <v>121</v>
      </c>
      <c r="F87" s="893">
        <v>1</v>
      </c>
      <c r="G87" s="894" t="s">
        <v>133</v>
      </c>
      <c r="H87" s="843"/>
      <c r="I87" s="832"/>
      <c r="AU87" s="844">
        <v>81</v>
      </c>
      <c r="AV87" s="828">
        <v>5</v>
      </c>
      <c r="AW87" s="828"/>
      <c r="AX87" s="828">
        <v>41</v>
      </c>
      <c r="AY87" s="828" t="s">
        <v>539</v>
      </c>
      <c r="AZ87" s="828"/>
      <c r="BA87" s="840"/>
      <c r="BB87" s="835">
        <f t="shared" si="2"/>
        <v>15</v>
      </c>
      <c r="BC87" s="839">
        <f t="shared" si="3"/>
        <v>0</v>
      </c>
    </row>
    <row r="88" spans="1:55" s="835" customFormat="1">
      <c r="A88" s="890">
        <v>82</v>
      </c>
      <c r="B88" s="891">
        <v>10</v>
      </c>
      <c r="C88" s="831" t="s">
        <v>1200</v>
      </c>
      <c r="D88" s="893">
        <v>1</v>
      </c>
      <c r="E88" s="831" t="s">
        <v>121</v>
      </c>
      <c r="F88" s="893">
        <v>2</v>
      </c>
      <c r="G88" s="894" t="s">
        <v>134</v>
      </c>
      <c r="H88" s="843"/>
      <c r="I88" s="832"/>
      <c r="AU88" s="844">
        <v>82</v>
      </c>
      <c r="AV88" s="828">
        <v>5</v>
      </c>
      <c r="AW88" s="828"/>
      <c r="AX88" s="828">
        <v>42</v>
      </c>
      <c r="AY88" s="828" t="s">
        <v>540</v>
      </c>
      <c r="AZ88" s="828" t="s">
        <v>541</v>
      </c>
      <c r="BA88" s="840"/>
      <c r="BB88" s="835">
        <f t="shared" si="2"/>
        <v>5</v>
      </c>
      <c r="BC88" s="839">
        <f t="shared" si="3"/>
        <v>0</v>
      </c>
    </row>
    <row r="89" spans="1:55" s="835" customFormat="1">
      <c r="A89" s="890">
        <v>83</v>
      </c>
      <c r="B89" s="891">
        <v>10</v>
      </c>
      <c r="C89" s="831" t="s">
        <v>1200</v>
      </c>
      <c r="D89" s="893">
        <v>1</v>
      </c>
      <c r="E89" s="831" t="s">
        <v>121</v>
      </c>
      <c r="F89" s="893">
        <v>3</v>
      </c>
      <c r="G89" s="894" t="s">
        <v>135</v>
      </c>
      <c r="H89" s="843"/>
      <c r="I89" s="832"/>
      <c r="AU89" s="844">
        <v>83</v>
      </c>
      <c r="AV89" s="828">
        <v>5</v>
      </c>
      <c r="AW89" s="828"/>
      <c r="AX89" s="828">
        <v>43</v>
      </c>
      <c r="AY89" s="828" t="s">
        <v>542</v>
      </c>
      <c r="AZ89" s="828" t="s">
        <v>541</v>
      </c>
      <c r="BA89" s="840"/>
      <c r="BB89" s="835">
        <f t="shared" si="2"/>
        <v>8</v>
      </c>
      <c r="BC89" s="839">
        <f t="shared" si="3"/>
        <v>0</v>
      </c>
    </row>
    <row r="90" spans="1:55" s="835" customFormat="1">
      <c r="A90" s="890">
        <v>84</v>
      </c>
      <c r="B90" s="891">
        <v>10</v>
      </c>
      <c r="C90" s="831" t="s">
        <v>1200</v>
      </c>
      <c r="D90" s="893">
        <v>1</v>
      </c>
      <c r="E90" s="831" t="s">
        <v>121</v>
      </c>
      <c r="F90" s="893">
        <v>4</v>
      </c>
      <c r="G90" s="894" t="s">
        <v>136</v>
      </c>
      <c r="H90" s="843"/>
      <c r="I90" s="832"/>
      <c r="AU90" s="844">
        <v>84</v>
      </c>
      <c r="AV90" s="828">
        <v>5</v>
      </c>
      <c r="AW90" s="828"/>
      <c r="AX90" s="828">
        <v>44</v>
      </c>
      <c r="AY90" s="828" t="s">
        <v>543</v>
      </c>
      <c r="AZ90" s="828" t="s">
        <v>544</v>
      </c>
      <c r="BA90" s="840"/>
      <c r="BB90" s="835">
        <f t="shared" si="2"/>
        <v>5</v>
      </c>
      <c r="BC90" s="839">
        <f t="shared" si="3"/>
        <v>0</v>
      </c>
    </row>
    <row r="91" spans="1:55" s="835" customFormat="1">
      <c r="A91" s="890">
        <v>85</v>
      </c>
      <c r="B91" s="891">
        <v>10</v>
      </c>
      <c r="C91" s="831" t="s">
        <v>1200</v>
      </c>
      <c r="D91" s="893">
        <v>1</v>
      </c>
      <c r="E91" s="831" t="s">
        <v>121</v>
      </c>
      <c r="F91" s="893">
        <v>5</v>
      </c>
      <c r="G91" s="894" t="s">
        <v>137</v>
      </c>
      <c r="H91" s="843"/>
      <c r="I91" s="832"/>
      <c r="AU91" s="844">
        <v>85</v>
      </c>
      <c r="AV91" s="828">
        <v>5</v>
      </c>
      <c r="AW91" s="828"/>
      <c r="AX91" s="828">
        <v>45</v>
      </c>
      <c r="AY91" s="828" t="s">
        <v>545</v>
      </c>
      <c r="AZ91" s="828" t="s">
        <v>541</v>
      </c>
      <c r="BA91" s="840"/>
      <c r="BB91" s="835">
        <f t="shared" si="2"/>
        <v>4</v>
      </c>
      <c r="BC91" s="839">
        <f t="shared" si="3"/>
        <v>0</v>
      </c>
    </row>
    <row r="92" spans="1:55" s="835" customFormat="1">
      <c r="A92" s="890">
        <v>86</v>
      </c>
      <c r="B92" s="891">
        <v>10</v>
      </c>
      <c r="C92" s="831" t="s">
        <v>1200</v>
      </c>
      <c r="D92" s="893">
        <v>1</v>
      </c>
      <c r="E92" s="831" t="s">
        <v>121</v>
      </c>
      <c r="F92" s="893">
        <v>6</v>
      </c>
      <c r="G92" s="894" t="s">
        <v>138</v>
      </c>
      <c r="H92" s="843"/>
      <c r="I92" s="832"/>
      <c r="AU92" s="844">
        <v>86</v>
      </c>
      <c r="AV92" s="828">
        <v>5</v>
      </c>
      <c r="AW92" s="828"/>
      <c r="AX92" s="828">
        <v>46</v>
      </c>
      <c r="AY92" s="828" t="s">
        <v>546</v>
      </c>
      <c r="AZ92" s="828" t="s">
        <v>541</v>
      </c>
      <c r="BA92" s="840"/>
      <c r="BB92" s="835">
        <f t="shared" si="2"/>
        <v>9</v>
      </c>
      <c r="BC92" s="839">
        <f t="shared" si="3"/>
        <v>0</v>
      </c>
    </row>
    <row r="93" spans="1:55" s="835" customFormat="1">
      <c r="A93" s="890">
        <v>87</v>
      </c>
      <c r="B93" s="891">
        <v>10</v>
      </c>
      <c r="C93" s="831" t="s">
        <v>1200</v>
      </c>
      <c r="D93" s="893">
        <v>1</v>
      </c>
      <c r="E93" s="831" t="s">
        <v>121</v>
      </c>
      <c r="F93" s="893">
        <v>7</v>
      </c>
      <c r="G93" s="894" t="s">
        <v>155</v>
      </c>
      <c r="H93" s="843"/>
      <c r="I93" s="832"/>
      <c r="AU93" s="844">
        <v>87</v>
      </c>
      <c r="AV93" s="828">
        <v>5</v>
      </c>
      <c r="AW93" s="828"/>
      <c r="AX93" s="828">
        <v>47</v>
      </c>
      <c r="AY93" s="828" t="s">
        <v>63</v>
      </c>
      <c r="AZ93" s="828" t="s">
        <v>64</v>
      </c>
      <c r="BA93" s="840"/>
      <c r="BB93" s="835">
        <f t="shared" si="2"/>
        <v>7</v>
      </c>
      <c r="BC93" s="839">
        <f t="shared" si="3"/>
        <v>0</v>
      </c>
    </row>
    <row r="94" spans="1:55" s="835" customFormat="1">
      <c r="A94" s="890">
        <v>88</v>
      </c>
      <c r="B94" s="891">
        <v>10</v>
      </c>
      <c r="C94" s="831" t="s">
        <v>1200</v>
      </c>
      <c r="D94" s="893">
        <v>1</v>
      </c>
      <c r="E94" s="831" t="s">
        <v>121</v>
      </c>
      <c r="F94" s="893">
        <v>8</v>
      </c>
      <c r="G94" s="894" t="s">
        <v>156</v>
      </c>
      <c r="H94" s="843"/>
      <c r="I94" s="832"/>
      <c r="AU94" s="844">
        <v>88</v>
      </c>
      <c r="AV94" s="828">
        <v>5</v>
      </c>
      <c r="AW94" s="828"/>
      <c r="AX94" s="828">
        <v>48</v>
      </c>
      <c r="AY94" s="828" t="s">
        <v>65</v>
      </c>
      <c r="AZ94" s="828" t="s">
        <v>66</v>
      </c>
      <c r="BA94" s="840"/>
      <c r="BB94" s="835">
        <f t="shared" si="2"/>
        <v>6</v>
      </c>
      <c r="BC94" s="839">
        <f t="shared" si="3"/>
        <v>0</v>
      </c>
    </row>
    <row r="95" spans="1:55" s="835" customFormat="1">
      <c r="A95" s="890">
        <v>89</v>
      </c>
      <c r="B95" s="891">
        <v>10</v>
      </c>
      <c r="C95" s="831" t="s">
        <v>1200</v>
      </c>
      <c r="D95" s="893">
        <v>1</v>
      </c>
      <c r="E95" s="831" t="s">
        <v>121</v>
      </c>
      <c r="F95" s="893">
        <v>9</v>
      </c>
      <c r="G95" s="894" t="s">
        <v>157</v>
      </c>
      <c r="H95" s="843"/>
      <c r="I95" s="832"/>
      <c r="AU95" s="844">
        <v>89</v>
      </c>
      <c r="AV95" s="828">
        <v>5</v>
      </c>
      <c r="AW95" s="828"/>
      <c r="AX95" s="828">
        <v>49</v>
      </c>
      <c r="AY95" s="828" t="s">
        <v>67</v>
      </c>
      <c r="AZ95" s="828" t="s">
        <v>68</v>
      </c>
      <c r="BA95" s="840"/>
      <c r="BB95" s="835">
        <f t="shared" si="2"/>
        <v>4</v>
      </c>
      <c r="BC95" s="839">
        <f t="shared" si="3"/>
        <v>0</v>
      </c>
    </row>
    <row r="96" spans="1:55" s="835" customFormat="1">
      <c r="A96" s="890">
        <v>90</v>
      </c>
      <c r="B96" s="891">
        <v>10</v>
      </c>
      <c r="C96" s="831" t="s">
        <v>1200</v>
      </c>
      <c r="D96" s="893">
        <v>1</v>
      </c>
      <c r="E96" s="831" t="s">
        <v>121</v>
      </c>
      <c r="F96" s="893">
        <v>10</v>
      </c>
      <c r="G96" s="894" t="s">
        <v>1264</v>
      </c>
      <c r="H96" s="843"/>
      <c r="I96" s="832"/>
      <c r="AU96" s="844">
        <v>90</v>
      </c>
      <c r="AV96" s="828">
        <v>5</v>
      </c>
      <c r="AW96" s="828"/>
      <c r="AX96" s="828">
        <v>50</v>
      </c>
      <c r="AY96" s="828" t="s">
        <v>69</v>
      </c>
      <c r="AZ96" s="828" t="s">
        <v>70</v>
      </c>
      <c r="BA96" s="840"/>
      <c r="BB96" s="835">
        <f t="shared" si="2"/>
        <v>5</v>
      </c>
      <c r="BC96" s="839">
        <f t="shared" si="3"/>
        <v>0</v>
      </c>
    </row>
    <row r="97" spans="1:55" s="835" customFormat="1">
      <c r="A97" s="890">
        <v>91</v>
      </c>
      <c r="B97" s="891">
        <v>10</v>
      </c>
      <c r="C97" s="831" t="s">
        <v>1200</v>
      </c>
      <c r="D97" s="893">
        <v>1</v>
      </c>
      <c r="E97" s="831" t="s">
        <v>121</v>
      </c>
      <c r="F97" s="893">
        <v>11</v>
      </c>
      <c r="G97" s="894" t="s">
        <v>158</v>
      </c>
      <c r="H97" s="843"/>
      <c r="I97" s="832"/>
      <c r="AU97" s="844">
        <v>91</v>
      </c>
      <c r="AV97" s="828">
        <v>5</v>
      </c>
      <c r="AW97" s="828"/>
      <c r="AX97" s="828">
        <v>51</v>
      </c>
      <c r="AY97" s="828" t="s">
        <v>225</v>
      </c>
      <c r="AZ97" s="828" t="s">
        <v>226</v>
      </c>
      <c r="BA97" s="840"/>
      <c r="BB97" s="835">
        <f t="shared" si="2"/>
        <v>5</v>
      </c>
      <c r="BC97" s="839">
        <f t="shared" si="3"/>
        <v>0</v>
      </c>
    </row>
    <row r="98" spans="1:55" s="835" customFormat="1">
      <c r="A98" s="890">
        <v>92</v>
      </c>
      <c r="B98" s="891">
        <v>10</v>
      </c>
      <c r="C98" s="831" t="s">
        <v>1200</v>
      </c>
      <c r="D98" s="893">
        <v>1</v>
      </c>
      <c r="E98" s="831" t="s">
        <v>121</v>
      </c>
      <c r="F98" s="893">
        <v>12</v>
      </c>
      <c r="G98" s="894" t="s">
        <v>1201</v>
      </c>
      <c r="H98" s="843"/>
      <c r="I98" s="832"/>
      <c r="AU98" s="844">
        <v>92</v>
      </c>
      <c r="AV98" s="828">
        <v>5</v>
      </c>
      <c r="AW98" s="828"/>
      <c r="AX98" s="828">
        <v>52</v>
      </c>
      <c r="AY98" s="828" t="s">
        <v>227</v>
      </c>
      <c r="AZ98" s="828" t="s">
        <v>532</v>
      </c>
      <c r="BA98" s="840"/>
      <c r="BB98" s="835">
        <f t="shared" si="2"/>
        <v>7</v>
      </c>
      <c r="BC98" s="839">
        <f t="shared" si="3"/>
        <v>0</v>
      </c>
    </row>
    <row r="99" spans="1:55" s="835" customFormat="1">
      <c r="A99" s="890">
        <v>93</v>
      </c>
      <c r="B99" s="891">
        <v>10</v>
      </c>
      <c r="C99" s="831" t="s">
        <v>1200</v>
      </c>
      <c r="D99" s="893">
        <v>1</v>
      </c>
      <c r="E99" s="831" t="s">
        <v>121</v>
      </c>
      <c r="F99" s="893">
        <v>13</v>
      </c>
      <c r="G99" s="894" t="s">
        <v>122</v>
      </c>
      <c r="H99" s="843"/>
      <c r="I99" s="832"/>
      <c r="AU99" s="844">
        <v>93</v>
      </c>
      <c r="AV99" s="828">
        <v>5</v>
      </c>
      <c r="AW99" s="828"/>
      <c r="AX99" s="828">
        <v>53</v>
      </c>
      <c r="AY99" s="828" t="s">
        <v>228</v>
      </c>
      <c r="AZ99" s="828" t="s">
        <v>229</v>
      </c>
      <c r="BA99" s="840"/>
      <c r="BB99" s="835">
        <f t="shared" si="2"/>
        <v>3</v>
      </c>
      <c r="BC99" s="839">
        <f t="shared" si="3"/>
        <v>0</v>
      </c>
    </row>
    <row r="100" spans="1:55" s="835" customFormat="1">
      <c r="A100" s="890">
        <v>94</v>
      </c>
      <c r="B100" s="891">
        <v>10</v>
      </c>
      <c r="C100" s="831" t="s">
        <v>1200</v>
      </c>
      <c r="D100" s="893">
        <v>1</v>
      </c>
      <c r="E100" s="831" t="s">
        <v>121</v>
      </c>
      <c r="F100" s="893">
        <v>14</v>
      </c>
      <c r="G100" s="894" t="s">
        <v>1166</v>
      </c>
      <c r="H100" s="843"/>
      <c r="I100" s="832"/>
      <c r="AU100" s="844">
        <v>94</v>
      </c>
      <c r="AV100" s="828">
        <v>5</v>
      </c>
      <c r="AW100" s="828"/>
      <c r="AX100" s="828">
        <v>54</v>
      </c>
      <c r="AY100" s="828" t="s">
        <v>230</v>
      </c>
      <c r="AZ100" s="828" t="s">
        <v>499</v>
      </c>
      <c r="BA100" s="840"/>
      <c r="BB100" s="835">
        <f t="shared" si="2"/>
        <v>5</v>
      </c>
      <c r="BC100" s="839">
        <f t="shared" si="3"/>
        <v>0</v>
      </c>
    </row>
    <row r="101" spans="1:55" s="835" customFormat="1">
      <c r="A101" s="890">
        <v>95</v>
      </c>
      <c r="B101" s="891">
        <v>10</v>
      </c>
      <c r="C101" s="831" t="s">
        <v>1200</v>
      </c>
      <c r="D101" s="893">
        <v>1</v>
      </c>
      <c r="E101" s="831" t="s">
        <v>121</v>
      </c>
      <c r="F101" s="893">
        <v>15</v>
      </c>
      <c r="G101" s="894" t="s">
        <v>1167</v>
      </c>
      <c r="H101" s="843"/>
      <c r="I101" s="832"/>
      <c r="AU101" s="844">
        <v>95</v>
      </c>
      <c r="AV101" s="828">
        <v>5</v>
      </c>
      <c r="AW101" s="828"/>
      <c r="AX101" s="828">
        <v>55</v>
      </c>
      <c r="AY101" s="828" t="s">
        <v>500</v>
      </c>
      <c r="AZ101" s="828" t="s">
        <v>499</v>
      </c>
      <c r="BA101" s="840"/>
      <c r="BB101" s="835">
        <f t="shared" si="2"/>
        <v>3</v>
      </c>
      <c r="BC101" s="839">
        <f t="shared" si="3"/>
        <v>0</v>
      </c>
    </row>
    <row r="102" spans="1:55" s="835" customFormat="1">
      <c r="A102" s="890">
        <v>96</v>
      </c>
      <c r="B102" s="891">
        <v>10</v>
      </c>
      <c r="C102" s="831" t="s">
        <v>1200</v>
      </c>
      <c r="D102" s="893">
        <v>1</v>
      </c>
      <c r="E102" s="831" t="s">
        <v>121</v>
      </c>
      <c r="F102" s="893">
        <v>16</v>
      </c>
      <c r="G102" s="894" t="s">
        <v>1202</v>
      </c>
      <c r="H102" s="843"/>
      <c r="I102" s="832"/>
      <c r="AU102" s="844">
        <v>96</v>
      </c>
      <c r="AV102" s="828">
        <v>5</v>
      </c>
      <c r="AW102" s="828"/>
      <c r="AX102" s="828">
        <v>56</v>
      </c>
      <c r="AY102" s="828" t="s">
        <v>501</v>
      </c>
      <c r="AZ102" s="828" t="s">
        <v>502</v>
      </c>
      <c r="BA102" s="840"/>
      <c r="BB102" s="835">
        <f t="shared" si="2"/>
        <v>8</v>
      </c>
      <c r="BC102" s="839">
        <f t="shared" si="3"/>
        <v>0</v>
      </c>
    </row>
    <row r="103" spans="1:55" s="835" customFormat="1">
      <c r="A103" s="890">
        <v>97</v>
      </c>
      <c r="B103" s="891">
        <v>10</v>
      </c>
      <c r="C103" s="831" t="s">
        <v>1200</v>
      </c>
      <c r="D103" s="893">
        <v>1</v>
      </c>
      <c r="E103" s="831" t="s">
        <v>121</v>
      </c>
      <c r="F103" s="893">
        <v>17</v>
      </c>
      <c r="G103" s="894" t="s">
        <v>1203</v>
      </c>
      <c r="H103" s="843"/>
      <c r="I103" s="832"/>
      <c r="AO103" s="841"/>
      <c r="AP103" s="841"/>
      <c r="AQ103" s="841"/>
      <c r="AR103" s="841"/>
      <c r="AS103" s="841"/>
      <c r="AU103" s="844">
        <v>97</v>
      </c>
      <c r="AV103" s="828">
        <v>5</v>
      </c>
      <c r="AW103" s="828"/>
      <c r="AX103" s="828">
        <v>57</v>
      </c>
      <c r="AY103" s="828" t="s">
        <v>503</v>
      </c>
      <c r="AZ103" s="828" t="s">
        <v>504</v>
      </c>
      <c r="BA103" s="840"/>
      <c r="BB103" s="835">
        <f t="shared" si="2"/>
        <v>6</v>
      </c>
      <c r="BC103" s="839">
        <f t="shared" si="3"/>
        <v>0</v>
      </c>
    </row>
    <row r="104" spans="1:55" s="835" customFormat="1">
      <c r="A104" s="890">
        <v>98</v>
      </c>
      <c r="B104" s="891">
        <v>10</v>
      </c>
      <c r="C104" s="831" t="s">
        <v>1200</v>
      </c>
      <c r="D104" s="893">
        <v>1</v>
      </c>
      <c r="E104" s="831" t="s">
        <v>121</v>
      </c>
      <c r="F104" s="893">
        <v>18</v>
      </c>
      <c r="G104" s="894" t="s">
        <v>954</v>
      </c>
      <c r="H104" s="843"/>
      <c r="I104" s="832"/>
      <c r="AO104" s="841"/>
      <c r="AP104" s="841"/>
      <c r="AQ104" s="841"/>
      <c r="AR104" s="841"/>
      <c r="AS104" s="841"/>
      <c r="AU104" s="844">
        <v>98</v>
      </c>
      <c r="AV104" s="828">
        <v>5</v>
      </c>
      <c r="AW104" s="828"/>
      <c r="AX104" s="828">
        <v>58</v>
      </c>
      <c r="AY104" s="828" t="s">
        <v>505</v>
      </c>
      <c r="AZ104" s="828" t="s">
        <v>506</v>
      </c>
      <c r="BA104" s="840"/>
      <c r="BB104" s="835">
        <f t="shared" si="2"/>
        <v>7</v>
      </c>
      <c r="BC104" s="839">
        <f t="shared" si="3"/>
        <v>0</v>
      </c>
    </row>
    <row r="105" spans="1:55" s="835" customFormat="1">
      <c r="A105" s="890">
        <v>99</v>
      </c>
      <c r="B105" s="891">
        <v>10</v>
      </c>
      <c r="C105" s="831" t="s">
        <v>1200</v>
      </c>
      <c r="D105" s="893">
        <v>1</v>
      </c>
      <c r="E105" s="831" t="s">
        <v>121</v>
      </c>
      <c r="F105" s="893">
        <v>19</v>
      </c>
      <c r="G105" s="894" t="s">
        <v>955</v>
      </c>
      <c r="H105" s="843"/>
      <c r="I105" s="832"/>
      <c r="AO105" s="841"/>
      <c r="AP105" s="841"/>
      <c r="AQ105" s="841"/>
      <c r="AR105" s="841"/>
      <c r="AS105" s="841"/>
      <c r="AU105" s="844">
        <v>99</v>
      </c>
      <c r="AV105" s="828">
        <v>5</v>
      </c>
      <c r="AW105" s="828"/>
      <c r="AX105" s="828">
        <v>59</v>
      </c>
      <c r="AY105" s="828" t="s">
        <v>507</v>
      </c>
      <c r="AZ105" s="828" t="s">
        <v>923</v>
      </c>
      <c r="BA105" s="840"/>
      <c r="BB105" s="835">
        <f t="shared" si="2"/>
        <v>12</v>
      </c>
      <c r="BC105" s="839">
        <f t="shared" si="3"/>
        <v>0</v>
      </c>
    </row>
    <row r="106" spans="1:55" s="835" customFormat="1">
      <c r="A106" s="890">
        <v>100</v>
      </c>
      <c r="B106" s="891">
        <v>10</v>
      </c>
      <c r="C106" s="831" t="s">
        <v>1200</v>
      </c>
      <c r="D106" s="893">
        <v>1</v>
      </c>
      <c r="E106" s="831" t="s">
        <v>121</v>
      </c>
      <c r="F106" s="893">
        <v>20</v>
      </c>
      <c r="G106" s="894" t="s">
        <v>956</v>
      </c>
      <c r="H106" s="843"/>
      <c r="I106" s="832"/>
      <c r="AO106" s="841"/>
      <c r="AP106" s="841"/>
      <c r="AQ106" s="841"/>
      <c r="AR106" s="841"/>
      <c r="AS106" s="841"/>
      <c r="AU106" s="844">
        <v>100</v>
      </c>
      <c r="AV106" s="828">
        <v>5</v>
      </c>
      <c r="AW106" s="828"/>
      <c r="AX106" s="828">
        <v>60</v>
      </c>
      <c r="AY106" s="828" t="s">
        <v>508</v>
      </c>
      <c r="AZ106" s="828" t="s">
        <v>509</v>
      </c>
      <c r="BA106" s="840"/>
      <c r="BB106" s="835">
        <f t="shared" si="2"/>
        <v>11</v>
      </c>
      <c r="BC106" s="839">
        <f t="shared" si="3"/>
        <v>0</v>
      </c>
    </row>
    <row r="107" spans="1:55" s="835" customFormat="1">
      <c r="A107" s="890">
        <v>101</v>
      </c>
      <c r="B107" s="891">
        <v>10</v>
      </c>
      <c r="C107" s="831" t="s">
        <v>1200</v>
      </c>
      <c r="D107" s="893">
        <v>1</v>
      </c>
      <c r="E107" s="831" t="s">
        <v>121</v>
      </c>
      <c r="F107" s="893">
        <v>21</v>
      </c>
      <c r="G107" s="894" t="s">
        <v>842</v>
      </c>
      <c r="H107" s="843"/>
      <c r="I107" s="832"/>
      <c r="AO107" s="841"/>
      <c r="AP107" s="841"/>
      <c r="AQ107" s="841"/>
      <c r="AR107" s="841"/>
      <c r="AS107" s="841"/>
      <c r="AU107" s="844">
        <v>101</v>
      </c>
      <c r="AV107" s="828">
        <v>5</v>
      </c>
      <c r="AW107" s="828"/>
      <c r="AX107" s="828">
        <v>61</v>
      </c>
      <c r="AY107" s="828" t="s">
        <v>510</v>
      </c>
      <c r="AZ107" s="828" t="s">
        <v>511</v>
      </c>
      <c r="BA107" s="840"/>
      <c r="BB107" s="835">
        <f t="shared" si="2"/>
        <v>8</v>
      </c>
      <c r="BC107" s="839">
        <f t="shared" si="3"/>
        <v>0</v>
      </c>
    </row>
    <row r="108" spans="1:55" s="835" customFormat="1">
      <c r="A108" s="890">
        <v>102</v>
      </c>
      <c r="B108" s="891">
        <v>10</v>
      </c>
      <c r="C108" s="831" t="s">
        <v>1200</v>
      </c>
      <c r="D108" s="893">
        <v>1</v>
      </c>
      <c r="E108" s="831" t="s">
        <v>121</v>
      </c>
      <c r="F108" s="893">
        <v>22</v>
      </c>
      <c r="G108" s="894" t="s">
        <v>843</v>
      </c>
      <c r="H108" s="843"/>
      <c r="I108" s="832"/>
      <c r="AO108" s="841"/>
      <c r="AP108" s="841"/>
      <c r="AQ108" s="841"/>
      <c r="AR108" s="841"/>
      <c r="AS108" s="841"/>
      <c r="AU108" s="844">
        <v>102</v>
      </c>
      <c r="AV108" s="828">
        <v>5</v>
      </c>
      <c r="AW108" s="828"/>
      <c r="AX108" s="828">
        <v>62</v>
      </c>
      <c r="AY108" s="828" t="s">
        <v>512</v>
      </c>
      <c r="AZ108" s="828" t="s">
        <v>513</v>
      </c>
      <c r="BA108" s="840"/>
      <c r="BB108" s="835">
        <f t="shared" si="2"/>
        <v>11</v>
      </c>
      <c r="BC108" s="839">
        <f t="shared" si="3"/>
        <v>0</v>
      </c>
    </row>
    <row r="109" spans="1:55" s="835" customFormat="1">
      <c r="A109" s="890">
        <v>103</v>
      </c>
      <c r="B109" s="891">
        <v>10</v>
      </c>
      <c r="C109" s="831" t="s">
        <v>1200</v>
      </c>
      <c r="D109" s="893">
        <v>1</v>
      </c>
      <c r="E109" s="903" t="s">
        <v>121</v>
      </c>
      <c r="F109" s="893">
        <v>23</v>
      </c>
      <c r="G109" s="894" t="s">
        <v>1265</v>
      </c>
      <c r="H109" s="843"/>
      <c r="I109" s="832"/>
      <c r="AU109" s="844">
        <v>103</v>
      </c>
      <c r="AV109" s="828">
        <v>5</v>
      </c>
      <c r="AW109" s="828"/>
      <c r="AX109" s="828">
        <v>63</v>
      </c>
      <c r="AY109" s="828" t="s">
        <v>1316</v>
      </c>
      <c r="AZ109" s="828"/>
      <c r="BA109" s="840">
        <v>1</v>
      </c>
      <c r="BB109" s="835">
        <f t="shared" si="2"/>
        <v>21</v>
      </c>
      <c r="BC109" s="839">
        <f t="shared" si="3"/>
        <v>0</v>
      </c>
    </row>
    <row r="110" spans="1:55" s="835" customFormat="1">
      <c r="A110" s="890">
        <v>104</v>
      </c>
      <c r="B110" s="891">
        <v>10</v>
      </c>
      <c r="C110" s="831" t="s">
        <v>1200</v>
      </c>
      <c r="D110" s="893">
        <v>1</v>
      </c>
      <c r="E110" s="831" t="s">
        <v>121</v>
      </c>
      <c r="F110" s="893">
        <v>24</v>
      </c>
      <c r="G110" s="894" t="s">
        <v>1204</v>
      </c>
      <c r="H110" s="843"/>
      <c r="I110" s="832"/>
      <c r="AU110" s="844">
        <v>104</v>
      </c>
      <c r="AV110" s="828">
        <v>6</v>
      </c>
      <c r="AW110" s="828" t="s">
        <v>75</v>
      </c>
      <c r="AX110" s="828">
        <v>1</v>
      </c>
      <c r="AY110" s="828" t="s">
        <v>76</v>
      </c>
      <c r="AZ110" s="828" t="s">
        <v>923</v>
      </c>
      <c r="BA110" s="840"/>
      <c r="BB110" s="835">
        <f t="shared" si="2"/>
        <v>8</v>
      </c>
      <c r="BC110" s="839">
        <f t="shared" si="3"/>
        <v>15</v>
      </c>
    </row>
    <row r="111" spans="1:55" s="835" customFormat="1">
      <c r="A111" s="890">
        <v>105</v>
      </c>
      <c r="B111" s="891">
        <v>10</v>
      </c>
      <c r="C111" s="831" t="s">
        <v>1200</v>
      </c>
      <c r="D111" s="893">
        <v>1</v>
      </c>
      <c r="E111" s="831" t="s">
        <v>121</v>
      </c>
      <c r="F111" s="893">
        <v>25</v>
      </c>
      <c r="G111" s="894" t="s">
        <v>126</v>
      </c>
      <c r="H111" s="843"/>
      <c r="I111" s="832"/>
      <c r="AA111" s="841"/>
      <c r="AB111" s="841"/>
      <c r="AC111" s="841"/>
      <c r="AD111" s="841"/>
      <c r="AE111" s="841"/>
      <c r="AH111" s="841"/>
      <c r="AI111" s="841"/>
      <c r="AJ111" s="841"/>
      <c r="AK111" s="841"/>
      <c r="AL111" s="841"/>
      <c r="AU111" s="844">
        <v>105</v>
      </c>
      <c r="AV111" s="828">
        <v>6</v>
      </c>
      <c r="AW111" s="828"/>
      <c r="AX111" s="828">
        <v>2</v>
      </c>
      <c r="AY111" s="828" t="s">
        <v>199</v>
      </c>
      <c r="AZ111" s="828" t="s">
        <v>77</v>
      </c>
      <c r="BA111" s="840"/>
      <c r="BB111" s="835">
        <f t="shared" si="2"/>
        <v>10</v>
      </c>
      <c r="BC111" s="839">
        <f t="shared" si="3"/>
        <v>0</v>
      </c>
    </row>
    <row r="112" spans="1:55" s="835" customFormat="1">
      <c r="A112" s="890">
        <v>106</v>
      </c>
      <c r="B112" s="891">
        <v>10</v>
      </c>
      <c r="C112" s="831" t="s">
        <v>1200</v>
      </c>
      <c r="D112" s="893">
        <v>1</v>
      </c>
      <c r="E112" s="831" t="s">
        <v>121</v>
      </c>
      <c r="F112" s="893">
        <v>26</v>
      </c>
      <c r="G112" s="894" t="s">
        <v>1205</v>
      </c>
      <c r="H112" s="843"/>
      <c r="I112" s="832"/>
      <c r="AA112" s="841"/>
      <c r="AB112" s="841"/>
      <c r="AC112" s="841"/>
      <c r="AD112" s="841"/>
      <c r="AE112" s="841"/>
      <c r="AH112" s="841"/>
      <c r="AI112" s="841"/>
      <c r="AJ112" s="841"/>
      <c r="AK112" s="841"/>
      <c r="AL112" s="841"/>
      <c r="AU112" s="844">
        <v>106</v>
      </c>
      <c r="AV112" s="828">
        <v>6</v>
      </c>
      <c r="AW112" s="828"/>
      <c r="AX112" s="828">
        <v>3</v>
      </c>
      <c r="AY112" s="828" t="s">
        <v>78</v>
      </c>
      <c r="AZ112" s="828"/>
      <c r="BA112" s="840"/>
      <c r="BB112" s="835">
        <f t="shared" si="2"/>
        <v>4</v>
      </c>
      <c r="BC112" s="839">
        <f t="shared" si="3"/>
        <v>0</v>
      </c>
    </row>
    <row r="113" spans="1:55" s="841" customFormat="1">
      <c r="A113" s="890">
        <v>107</v>
      </c>
      <c r="B113" s="891">
        <v>10</v>
      </c>
      <c r="C113" s="831" t="s">
        <v>1200</v>
      </c>
      <c r="D113" s="893">
        <v>1</v>
      </c>
      <c r="E113" s="831" t="s">
        <v>121</v>
      </c>
      <c r="F113" s="893">
        <v>27</v>
      </c>
      <c r="G113" s="894" t="s">
        <v>1206</v>
      </c>
      <c r="H113" s="843"/>
      <c r="I113" s="832"/>
      <c r="J113" s="835"/>
      <c r="K113" s="835"/>
      <c r="AO113" s="835"/>
      <c r="AP113" s="835"/>
      <c r="AQ113" s="835"/>
      <c r="AR113" s="835"/>
      <c r="AS113" s="835"/>
      <c r="AU113" s="844">
        <v>107</v>
      </c>
      <c r="AV113" s="828">
        <v>6</v>
      </c>
      <c r="AW113" s="828"/>
      <c r="AX113" s="828">
        <v>4</v>
      </c>
      <c r="AY113" s="828" t="s">
        <v>79</v>
      </c>
      <c r="AZ113" s="828" t="s">
        <v>80</v>
      </c>
      <c r="BA113" s="842"/>
      <c r="BB113" s="835">
        <f t="shared" si="2"/>
        <v>6</v>
      </c>
      <c r="BC113" s="839">
        <f t="shared" si="3"/>
        <v>0</v>
      </c>
    </row>
    <row r="114" spans="1:55" s="841" customFormat="1">
      <c r="A114" s="890">
        <v>108</v>
      </c>
      <c r="B114" s="891">
        <v>10</v>
      </c>
      <c r="C114" s="831" t="s">
        <v>1200</v>
      </c>
      <c r="D114" s="893">
        <v>1</v>
      </c>
      <c r="E114" s="831" t="s">
        <v>121</v>
      </c>
      <c r="F114" s="893">
        <v>28</v>
      </c>
      <c r="G114" s="894" t="s">
        <v>1207</v>
      </c>
      <c r="H114" s="843"/>
      <c r="I114" s="832"/>
      <c r="J114" s="835"/>
      <c r="K114" s="835"/>
      <c r="AO114" s="835"/>
      <c r="AP114" s="835"/>
      <c r="AQ114" s="835"/>
      <c r="AR114" s="835"/>
      <c r="AS114" s="835"/>
      <c r="AU114" s="844">
        <v>108</v>
      </c>
      <c r="AV114" s="828">
        <v>6</v>
      </c>
      <c r="AW114" s="828"/>
      <c r="AX114" s="828">
        <v>5</v>
      </c>
      <c r="AY114" s="828" t="s">
        <v>81</v>
      </c>
      <c r="AZ114" s="828" t="s">
        <v>80</v>
      </c>
      <c r="BA114" s="842"/>
      <c r="BB114" s="835">
        <f t="shared" si="2"/>
        <v>6</v>
      </c>
      <c r="BC114" s="839">
        <f t="shared" si="3"/>
        <v>0</v>
      </c>
    </row>
    <row r="115" spans="1:55" s="841" customFormat="1">
      <c r="A115" s="890">
        <v>109</v>
      </c>
      <c r="B115" s="891">
        <v>10</v>
      </c>
      <c r="C115" s="831" t="s">
        <v>1200</v>
      </c>
      <c r="D115" s="893">
        <v>2</v>
      </c>
      <c r="E115" s="892" t="s">
        <v>479</v>
      </c>
      <c r="F115" s="893">
        <v>1</v>
      </c>
      <c r="G115" s="894" t="s">
        <v>1171</v>
      </c>
      <c r="H115" s="843"/>
      <c r="I115" s="832"/>
      <c r="J115" s="835"/>
      <c r="K115" s="835"/>
      <c r="AO115" s="835"/>
      <c r="AP115" s="835"/>
      <c r="AQ115" s="835"/>
      <c r="AR115" s="835"/>
      <c r="AS115" s="835"/>
      <c r="AU115" s="844">
        <v>109</v>
      </c>
      <c r="AV115" s="828">
        <v>6</v>
      </c>
      <c r="AW115" s="828"/>
      <c r="AX115" s="828">
        <v>6</v>
      </c>
      <c r="AY115" s="828" t="s">
        <v>82</v>
      </c>
      <c r="AZ115" s="828" t="s">
        <v>80</v>
      </c>
      <c r="BA115" s="842"/>
      <c r="BB115" s="835">
        <f t="shared" si="2"/>
        <v>4</v>
      </c>
      <c r="BC115" s="839">
        <f t="shared" si="3"/>
        <v>0</v>
      </c>
    </row>
    <row r="116" spans="1:55" s="841" customFormat="1">
      <c r="A116" s="890">
        <v>110</v>
      </c>
      <c r="B116" s="891">
        <v>10</v>
      </c>
      <c r="C116" s="831" t="s">
        <v>1200</v>
      </c>
      <c r="D116" s="893">
        <v>2</v>
      </c>
      <c r="E116" s="831" t="s">
        <v>479</v>
      </c>
      <c r="F116" s="893">
        <v>2</v>
      </c>
      <c r="G116" s="894" t="s">
        <v>1266</v>
      </c>
      <c r="H116" s="843"/>
      <c r="I116" s="832"/>
      <c r="J116" s="835"/>
      <c r="K116" s="835"/>
      <c r="AO116" s="835"/>
      <c r="AP116" s="835"/>
      <c r="AQ116" s="835"/>
      <c r="AR116" s="835"/>
      <c r="AS116" s="835"/>
      <c r="AU116" s="844">
        <v>110</v>
      </c>
      <c r="AV116" s="828">
        <v>6</v>
      </c>
      <c r="AW116" s="828"/>
      <c r="AX116" s="828">
        <v>7</v>
      </c>
      <c r="AY116" s="828" t="s">
        <v>83</v>
      </c>
      <c r="AZ116" s="828" t="s">
        <v>80</v>
      </c>
      <c r="BA116" s="842"/>
      <c r="BB116" s="835">
        <f t="shared" si="2"/>
        <v>4</v>
      </c>
      <c r="BC116" s="839">
        <f t="shared" si="3"/>
        <v>0</v>
      </c>
    </row>
    <row r="117" spans="1:55" s="841" customFormat="1">
      <c r="A117" s="890">
        <v>111</v>
      </c>
      <c r="B117" s="891">
        <v>10</v>
      </c>
      <c r="C117" s="831" t="s">
        <v>1200</v>
      </c>
      <c r="D117" s="893">
        <v>2</v>
      </c>
      <c r="E117" s="831" t="s">
        <v>479</v>
      </c>
      <c r="F117" s="893">
        <v>3</v>
      </c>
      <c r="G117" s="894" t="s">
        <v>1208</v>
      </c>
      <c r="H117" s="843"/>
      <c r="I117" s="832"/>
      <c r="J117" s="835"/>
      <c r="K117" s="835"/>
      <c r="AA117" s="835"/>
      <c r="AB117" s="835"/>
      <c r="AC117" s="835"/>
      <c r="AD117" s="835"/>
      <c r="AE117" s="835"/>
      <c r="AH117" s="835"/>
      <c r="AI117" s="835"/>
      <c r="AJ117" s="835"/>
      <c r="AK117" s="835"/>
      <c r="AL117" s="835"/>
      <c r="AO117" s="835"/>
      <c r="AP117" s="835"/>
      <c r="AQ117" s="835"/>
      <c r="AR117" s="835"/>
      <c r="AS117" s="835"/>
      <c r="AU117" s="844">
        <v>111</v>
      </c>
      <c r="AV117" s="828">
        <v>6</v>
      </c>
      <c r="AW117" s="828"/>
      <c r="AX117" s="828">
        <v>8</v>
      </c>
      <c r="AY117" s="828" t="s">
        <v>84</v>
      </c>
      <c r="AZ117" s="828" t="s">
        <v>80</v>
      </c>
      <c r="BA117" s="842"/>
      <c r="BB117" s="835">
        <f t="shared" si="2"/>
        <v>6</v>
      </c>
      <c r="BC117" s="839">
        <f t="shared" si="3"/>
        <v>0</v>
      </c>
    </row>
    <row r="118" spans="1:55" s="841" customFormat="1">
      <c r="A118" s="890">
        <v>112</v>
      </c>
      <c r="B118" s="891">
        <v>10</v>
      </c>
      <c r="C118" s="831" t="s">
        <v>1200</v>
      </c>
      <c r="D118" s="893">
        <v>2</v>
      </c>
      <c r="E118" s="831" t="s">
        <v>479</v>
      </c>
      <c r="F118" s="893">
        <v>4</v>
      </c>
      <c r="G118" s="894" t="s">
        <v>1209</v>
      </c>
      <c r="H118" s="843"/>
      <c r="I118" s="832"/>
      <c r="J118" s="835"/>
      <c r="K118" s="835"/>
      <c r="AA118" s="835"/>
      <c r="AB118" s="835"/>
      <c r="AC118" s="835"/>
      <c r="AD118" s="835"/>
      <c r="AE118" s="835"/>
      <c r="AH118" s="835"/>
      <c r="AI118" s="835"/>
      <c r="AJ118" s="835"/>
      <c r="AK118" s="835"/>
      <c r="AL118" s="835"/>
      <c r="AO118" s="835"/>
      <c r="AP118" s="835"/>
      <c r="AQ118" s="835"/>
      <c r="AR118" s="835"/>
      <c r="AS118" s="835"/>
      <c r="AU118" s="844">
        <v>112</v>
      </c>
      <c r="AV118" s="828">
        <v>6</v>
      </c>
      <c r="AW118" s="828"/>
      <c r="AX118" s="828">
        <v>9</v>
      </c>
      <c r="AY118" s="828" t="s">
        <v>85</v>
      </c>
      <c r="AZ118" s="828" t="s">
        <v>80</v>
      </c>
      <c r="BA118" s="842"/>
      <c r="BB118" s="835">
        <f t="shared" si="2"/>
        <v>10</v>
      </c>
      <c r="BC118" s="839">
        <f t="shared" si="3"/>
        <v>0</v>
      </c>
    </row>
    <row r="119" spans="1:55" s="835" customFormat="1">
      <c r="A119" s="890">
        <v>113</v>
      </c>
      <c r="B119" s="891">
        <v>10</v>
      </c>
      <c r="C119" s="831" t="s">
        <v>1200</v>
      </c>
      <c r="D119" s="893">
        <v>3</v>
      </c>
      <c r="E119" s="892" t="s">
        <v>159</v>
      </c>
      <c r="F119" s="893">
        <v>1</v>
      </c>
      <c r="G119" s="894" t="s">
        <v>1210</v>
      </c>
      <c r="H119" s="843"/>
      <c r="I119" s="832"/>
      <c r="AU119" s="844">
        <v>113</v>
      </c>
      <c r="AV119" s="828">
        <v>6</v>
      </c>
      <c r="AW119" s="828"/>
      <c r="AX119" s="828">
        <v>10</v>
      </c>
      <c r="AY119" s="828" t="s">
        <v>86</v>
      </c>
      <c r="AZ119" s="828" t="s">
        <v>80</v>
      </c>
      <c r="BA119" s="840"/>
      <c r="BB119" s="835">
        <f t="shared" si="2"/>
        <v>6</v>
      </c>
      <c r="BC119" s="839">
        <f t="shared" si="3"/>
        <v>0</v>
      </c>
    </row>
    <row r="120" spans="1:55" s="835" customFormat="1">
      <c r="A120" s="890">
        <v>114</v>
      </c>
      <c r="B120" s="891">
        <v>10</v>
      </c>
      <c r="C120" s="831" t="s">
        <v>1200</v>
      </c>
      <c r="D120" s="893">
        <v>3</v>
      </c>
      <c r="E120" s="831" t="s">
        <v>159</v>
      </c>
      <c r="F120" s="893">
        <v>2</v>
      </c>
      <c r="G120" s="894" t="s">
        <v>1211</v>
      </c>
      <c r="H120" s="843"/>
      <c r="I120" s="832"/>
      <c r="AU120" s="844">
        <v>114</v>
      </c>
      <c r="AV120" s="828">
        <v>6</v>
      </c>
      <c r="AW120" s="828"/>
      <c r="AX120" s="828">
        <v>11</v>
      </c>
      <c r="AY120" s="828" t="s">
        <v>87</v>
      </c>
      <c r="AZ120" s="828" t="s">
        <v>88</v>
      </c>
      <c r="BA120" s="840"/>
      <c r="BB120" s="835">
        <f t="shared" si="2"/>
        <v>5</v>
      </c>
      <c r="BC120" s="839">
        <f t="shared" si="3"/>
        <v>0</v>
      </c>
    </row>
    <row r="121" spans="1:55" s="835" customFormat="1" ht="22.5">
      <c r="A121" s="890">
        <v>115</v>
      </c>
      <c r="B121" s="891">
        <v>11</v>
      </c>
      <c r="C121" s="892" t="s">
        <v>1212</v>
      </c>
      <c r="D121" s="893">
        <v>1</v>
      </c>
      <c r="E121" s="900" t="s">
        <v>1213</v>
      </c>
      <c r="F121" s="893">
        <v>1</v>
      </c>
      <c r="G121" s="894" t="s">
        <v>1317</v>
      </c>
      <c r="H121" s="843"/>
      <c r="I121" s="832"/>
      <c r="AU121" s="844">
        <v>115</v>
      </c>
      <c r="AV121" s="828">
        <v>6</v>
      </c>
      <c r="AW121" s="828"/>
      <c r="AX121" s="828">
        <v>12</v>
      </c>
      <c r="AY121" s="828" t="s">
        <v>89</v>
      </c>
      <c r="AZ121" s="828" t="s">
        <v>90</v>
      </c>
      <c r="BA121" s="840"/>
      <c r="BB121" s="835">
        <f t="shared" si="2"/>
        <v>7</v>
      </c>
      <c r="BC121" s="839">
        <f t="shared" si="3"/>
        <v>0</v>
      </c>
    </row>
    <row r="122" spans="1:55" s="835" customFormat="1" ht="22.5">
      <c r="A122" s="890">
        <v>116</v>
      </c>
      <c r="B122" s="891">
        <v>11</v>
      </c>
      <c r="C122" s="831" t="s">
        <v>1212</v>
      </c>
      <c r="D122" s="893">
        <v>2</v>
      </c>
      <c r="E122" s="894" t="s">
        <v>1214</v>
      </c>
      <c r="F122" s="893">
        <v>1</v>
      </c>
      <c r="G122" s="894" t="s">
        <v>1215</v>
      </c>
      <c r="H122" s="843"/>
      <c r="I122" s="832"/>
      <c r="AU122" s="844">
        <v>116</v>
      </c>
      <c r="AV122" s="828">
        <v>6</v>
      </c>
      <c r="AW122" s="828"/>
      <c r="AX122" s="828">
        <v>13</v>
      </c>
      <c r="AY122" s="828" t="s">
        <v>298</v>
      </c>
      <c r="AZ122" s="828" t="s">
        <v>299</v>
      </c>
      <c r="BA122" s="840"/>
      <c r="BB122" s="835">
        <f t="shared" si="2"/>
        <v>7</v>
      </c>
      <c r="BC122" s="839">
        <f t="shared" si="3"/>
        <v>0</v>
      </c>
    </row>
    <row r="123" spans="1:55" s="835" customFormat="1">
      <c r="A123" s="890">
        <v>117</v>
      </c>
      <c r="B123" s="891">
        <v>11</v>
      </c>
      <c r="C123" s="831" t="s">
        <v>1212</v>
      </c>
      <c r="D123" s="893">
        <v>3</v>
      </c>
      <c r="E123" s="900" t="s">
        <v>1267</v>
      </c>
      <c r="F123" s="893">
        <v>1</v>
      </c>
      <c r="G123" s="894" t="s">
        <v>1215</v>
      </c>
      <c r="H123" s="843"/>
      <c r="I123" s="832"/>
      <c r="AU123" s="844">
        <v>117</v>
      </c>
      <c r="AV123" s="828">
        <v>6</v>
      </c>
      <c r="AW123" s="828"/>
      <c r="AX123" s="828">
        <v>14</v>
      </c>
      <c r="AY123" s="828" t="s">
        <v>300</v>
      </c>
      <c r="AZ123" s="828" t="s">
        <v>301</v>
      </c>
      <c r="BA123" s="840"/>
      <c r="BB123" s="835">
        <f t="shared" si="2"/>
        <v>10</v>
      </c>
      <c r="BC123" s="839">
        <f t="shared" si="3"/>
        <v>0</v>
      </c>
    </row>
    <row r="124" spans="1:55" s="835" customFormat="1" ht="33.75">
      <c r="A124" s="890">
        <v>118</v>
      </c>
      <c r="B124" s="891">
        <v>11</v>
      </c>
      <c r="C124" s="831" t="s">
        <v>1212</v>
      </c>
      <c r="D124" s="893">
        <v>4</v>
      </c>
      <c r="E124" s="894" t="s">
        <v>1268</v>
      </c>
      <c r="F124" s="893">
        <v>1</v>
      </c>
      <c r="G124" s="894" t="s">
        <v>1216</v>
      </c>
      <c r="H124" s="843"/>
      <c r="I124" s="832"/>
      <c r="AU124" s="844">
        <v>118</v>
      </c>
      <c r="AV124" s="828">
        <v>6</v>
      </c>
      <c r="AW124" s="828"/>
      <c r="AX124" s="828">
        <v>15</v>
      </c>
      <c r="AY124" s="828" t="s">
        <v>302</v>
      </c>
      <c r="AZ124" s="828" t="s">
        <v>303</v>
      </c>
      <c r="BA124" s="840"/>
      <c r="BB124" s="835">
        <f t="shared" si="2"/>
        <v>6</v>
      </c>
      <c r="BC124" s="839">
        <f t="shared" si="3"/>
        <v>0</v>
      </c>
    </row>
    <row r="125" spans="1:55" s="835" customFormat="1">
      <c r="A125" s="890">
        <v>119</v>
      </c>
      <c r="B125" s="891">
        <v>11</v>
      </c>
      <c r="C125" s="831" t="s">
        <v>1212</v>
      </c>
      <c r="D125" s="893">
        <v>5</v>
      </c>
      <c r="E125" s="900" t="s">
        <v>1217</v>
      </c>
      <c r="F125" s="893">
        <v>1</v>
      </c>
      <c r="G125" s="894" t="s">
        <v>1318</v>
      </c>
      <c r="H125" s="843"/>
      <c r="I125" s="832"/>
      <c r="AU125" s="844">
        <v>119</v>
      </c>
      <c r="AV125" s="828">
        <v>6</v>
      </c>
      <c r="AW125" s="828"/>
      <c r="AX125" s="828">
        <v>16</v>
      </c>
      <c r="AY125" s="828" t="s">
        <v>304</v>
      </c>
      <c r="AZ125" s="828" t="s">
        <v>305</v>
      </c>
      <c r="BA125" s="840"/>
      <c r="BB125" s="835">
        <f t="shared" si="2"/>
        <v>7</v>
      </c>
      <c r="BC125" s="839">
        <f t="shared" si="3"/>
        <v>0</v>
      </c>
    </row>
    <row r="126" spans="1:55" s="835" customFormat="1" ht="33.75">
      <c r="A126" s="890">
        <v>120</v>
      </c>
      <c r="B126" s="891">
        <v>11</v>
      </c>
      <c r="C126" s="831" t="s">
        <v>1212</v>
      </c>
      <c r="D126" s="893">
        <v>6</v>
      </c>
      <c r="E126" s="900" t="s">
        <v>1218</v>
      </c>
      <c r="F126" s="893">
        <v>1</v>
      </c>
      <c r="G126" s="894" t="s">
        <v>1215</v>
      </c>
      <c r="H126" s="843"/>
      <c r="I126" s="832"/>
      <c r="AU126" s="844">
        <v>120</v>
      </c>
      <c r="AV126" s="828">
        <v>6</v>
      </c>
      <c r="AW126" s="828"/>
      <c r="AX126" s="828">
        <v>17</v>
      </c>
      <c r="AY126" s="828" t="s">
        <v>306</v>
      </c>
      <c r="AZ126" s="828" t="s">
        <v>307</v>
      </c>
      <c r="BA126" s="840"/>
      <c r="BB126" s="835">
        <f t="shared" si="2"/>
        <v>3</v>
      </c>
      <c r="BC126" s="839">
        <f t="shared" si="3"/>
        <v>0</v>
      </c>
    </row>
    <row r="127" spans="1:55" s="835" customFormat="1">
      <c r="A127" s="890">
        <v>121</v>
      </c>
      <c r="B127" s="891">
        <v>11</v>
      </c>
      <c r="C127" s="831" t="s">
        <v>1212</v>
      </c>
      <c r="D127" s="893">
        <v>7</v>
      </c>
      <c r="E127" s="900" t="s">
        <v>1269</v>
      </c>
      <c r="F127" s="893">
        <v>1</v>
      </c>
      <c r="G127" s="894" t="s">
        <v>1215</v>
      </c>
      <c r="H127" s="843"/>
      <c r="I127" s="832"/>
      <c r="AU127" s="844">
        <v>121</v>
      </c>
      <c r="AV127" s="828">
        <v>6</v>
      </c>
      <c r="AW127" s="828"/>
      <c r="AX127" s="828">
        <v>18</v>
      </c>
      <c r="AY127" s="828" t="s">
        <v>308</v>
      </c>
      <c r="AZ127" s="828"/>
      <c r="BA127" s="840"/>
      <c r="BB127" s="835">
        <f t="shared" si="2"/>
        <v>9</v>
      </c>
      <c r="BC127" s="839">
        <f t="shared" si="3"/>
        <v>0</v>
      </c>
    </row>
    <row r="128" spans="1:55" s="835" customFormat="1" ht="22.5">
      <c r="A128" s="890">
        <v>122</v>
      </c>
      <c r="B128" s="891">
        <v>11</v>
      </c>
      <c r="C128" s="831" t="s">
        <v>1212</v>
      </c>
      <c r="D128" s="893">
        <v>8</v>
      </c>
      <c r="E128" s="900" t="s">
        <v>1219</v>
      </c>
      <c r="F128" s="893">
        <v>1</v>
      </c>
      <c r="G128" s="894" t="s">
        <v>1215</v>
      </c>
      <c r="H128" s="843"/>
      <c r="I128" s="832"/>
      <c r="AU128" s="844">
        <v>122</v>
      </c>
      <c r="AV128" s="828">
        <v>6</v>
      </c>
      <c r="AW128" s="828"/>
      <c r="AX128" s="828">
        <v>19</v>
      </c>
      <c r="AY128" s="828" t="s">
        <v>309</v>
      </c>
      <c r="AZ128" s="828" t="s">
        <v>217</v>
      </c>
      <c r="BA128" s="840"/>
      <c r="BB128" s="835">
        <f t="shared" si="2"/>
        <v>8</v>
      </c>
      <c r="BC128" s="839">
        <f t="shared" si="3"/>
        <v>0</v>
      </c>
    </row>
    <row r="129" spans="1:55" s="835" customFormat="1">
      <c r="A129" s="890">
        <v>123</v>
      </c>
      <c r="B129" s="891">
        <v>11</v>
      </c>
      <c r="C129" s="831" t="s">
        <v>1212</v>
      </c>
      <c r="D129" s="893">
        <v>9</v>
      </c>
      <c r="E129" s="900" t="s">
        <v>1220</v>
      </c>
      <c r="F129" s="893">
        <v>1</v>
      </c>
      <c r="G129" s="894" t="s">
        <v>1215</v>
      </c>
      <c r="H129" s="843"/>
      <c r="I129" s="832"/>
      <c r="AU129" s="844">
        <v>123</v>
      </c>
      <c r="AV129" s="828">
        <v>6</v>
      </c>
      <c r="AW129" s="828"/>
      <c r="AX129" s="828">
        <v>20</v>
      </c>
      <c r="AY129" s="828" t="s">
        <v>218</v>
      </c>
      <c r="AZ129" s="828" t="s">
        <v>217</v>
      </c>
      <c r="BA129" s="840"/>
      <c r="BB129" s="835">
        <f t="shared" si="2"/>
        <v>6</v>
      </c>
      <c r="BC129" s="839">
        <f t="shared" si="3"/>
        <v>0</v>
      </c>
    </row>
    <row r="130" spans="1:55" s="835" customFormat="1">
      <c r="A130" s="890">
        <v>124</v>
      </c>
      <c r="B130" s="891">
        <v>11</v>
      </c>
      <c r="C130" s="831" t="s">
        <v>1212</v>
      </c>
      <c r="D130" s="893">
        <v>10</v>
      </c>
      <c r="E130" s="900" t="s">
        <v>1221</v>
      </c>
      <c r="F130" s="893">
        <v>1</v>
      </c>
      <c r="G130" s="894" t="s">
        <v>1222</v>
      </c>
      <c r="H130" s="843"/>
      <c r="I130" s="832"/>
      <c r="AU130" s="844">
        <v>124</v>
      </c>
      <c r="AV130" s="828">
        <v>6</v>
      </c>
      <c r="AW130" s="828"/>
      <c r="AX130" s="828">
        <v>21</v>
      </c>
      <c r="AY130" s="828" t="s">
        <v>219</v>
      </c>
      <c r="AZ130" s="828" t="s">
        <v>834</v>
      </c>
      <c r="BA130" s="840"/>
      <c r="BB130" s="835">
        <f t="shared" si="2"/>
        <v>7</v>
      </c>
      <c r="BC130" s="839">
        <f t="shared" si="3"/>
        <v>0</v>
      </c>
    </row>
    <row r="131" spans="1:55" s="835" customFormat="1" ht="22.5">
      <c r="A131" s="890">
        <v>125</v>
      </c>
      <c r="B131" s="891">
        <v>11</v>
      </c>
      <c r="C131" s="831" t="s">
        <v>1212</v>
      </c>
      <c r="D131" s="893">
        <v>11</v>
      </c>
      <c r="E131" s="900" t="s">
        <v>1270</v>
      </c>
      <c r="F131" s="893">
        <v>1</v>
      </c>
      <c r="G131" s="894" t="s">
        <v>1222</v>
      </c>
      <c r="H131" s="843"/>
      <c r="I131" s="832"/>
      <c r="AU131" s="844">
        <v>125</v>
      </c>
      <c r="AV131" s="828">
        <v>6</v>
      </c>
      <c r="AW131" s="828"/>
      <c r="AX131" s="828">
        <v>22</v>
      </c>
      <c r="AY131" s="828" t="s">
        <v>835</v>
      </c>
      <c r="AZ131" s="828" t="s">
        <v>836</v>
      </c>
      <c r="BA131" s="840"/>
      <c r="BB131" s="835">
        <f t="shared" si="2"/>
        <v>5</v>
      </c>
      <c r="BC131" s="839">
        <f t="shared" si="3"/>
        <v>0</v>
      </c>
    </row>
    <row r="132" spans="1:55" s="835" customFormat="1" ht="22.5">
      <c r="A132" s="890">
        <v>126</v>
      </c>
      <c r="B132" s="891">
        <v>11</v>
      </c>
      <c r="C132" s="831" t="s">
        <v>1212</v>
      </c>
      <c r="D132" s="893">
        <v>12</v>
      </c>
      <c r="E132" s="900" t="s">
        <v>1223</v>
      </c>
      <c r="F132" s="893">
        <v>1</v>
      </c>
      <c r="G132" s="894" t="s">
        <v>1319</v>
      </c>
      <c r="H132" s="843"/>
      <c r="I132" s="832"/>
      <c r="AU132" s="844">
        <v>126</v>
      </c>
      <c r="AV132" s="828">
        <v>6</v>
      </c>
      <c r="AW132" s="828"/>
      <c r="AX132" s="828">
        <v>23</v>
      </c>
      <c r="AY132" s="828" t="s">
        <v>837</v>
      </c>
      <c r="AZ132" s="828" t="s">
        <v>838</v>
      </c>
      <c r="BA132" s="840"/>
      <c r="BB132" s="835">
        <f t="shared" si="2"/>
        <v>5</v>
      </c>
      <c r="BC132" s="839">
        <f t="shared" si="3"/>
        <v>0</v>
      </c>
    </row>
    <row r="133" spans="1:55" s="835" customFormat="1">
      <c r="A133" s="890">
        <v>127</v>
      </c>
      <c r="B133" s="891">
        <v>11</v>
      </c>
      <c r="C133" s="831" t="s">
        <v>1212</v>
      </c>
      <c r="D133" s="893">
        <v>13</v>
      </c>
      <c r="E133" s="900" t="s">
        <v>1224</v>
      </c>
      <c r="F133" s="893">
        <v>1</v>
      </c>
      <c r="G133" s="894" t="s">
        <v>1215</v>
      </c>
      <c r="H133" s="843"/>
      <c r="I133" s="832"/>
      <c r="AU133" s="844">
        <v>127</v>
      </c>
      <c r="AV133" s="828">
        <v>6</v>
      </c>
      <c r="AW133" s="828"/>
      <c r="AX133" s="828">
        <v>24</v>
      </c>
      <c r="AY133" s="828" t="s">
        <v>816</v>
      </c>
      <c r="AZ133" s="828" t="s">
        <v>817</v>
      </c>
      <c r="BA133" s="840"/>
      <c r="BB133" s="835">
        <f t="shared" si="2"/>
        <v>12</v>
      </c>
      <c r="BC133" s="839">
        <f t="shared" si="3"/>
        <v>0</v>
      </c>
    </row>
    <row r="134" spans="1:55" s="835" customFormat="1">
      <c r="A134" s="890">
        <v>128</v>
      </c>
      <c r="B134" s="891">
        <v>11</v>
      </c>
      <c r="C134" s="831" t="s">
        <v>1212</v>
      </c>
      <c r="D134" s="893">
        <v>14</v>
      </c>
      <c r="E134" s="900" t="s">
        <v>1225</v>
      </c>
      <c r="F134" s="893">
        <v>1</v>
      </c>
      <c r="G134" s="894" t="s">
        <v>1222</v>
      </c>
      <c r="H134" s="843"/>
      <c r="I134" s="832"/>
      <c r="AU134" s="844">
        <v>128</v>
      </c>
      <c r="AV134" s="828">
        <v>6</v>
      </c>
      <c r="AW134" s="828"/>
      <c r="AX134" s="828">
        <v>25</v>
      </c>
      <c r="AY134" s="828" t="s">
        <v>818</v>
      </c>
      <c r="AZ134" s="828" t="s">
        <v>819</v>
      </c>
      <c r="BA134" s="840"/>
      <c r="BB134" s="835">
        <f t="shared" si="2"/>
        <v>9</v>
      </c>
      <c r="BC134" s="839">
        <f t="shared" si="3"/>
        <v>0</v>
      </c>
    </row>
    <row r="135" spans="1:55" s="835" customFormat="1">
      <c r="A135" s="890">
        <v>129</v>
      </c>
      <c r="B135" s="891">
        <v>11</v>
      </c>
      <c r="C135" s="831" t="s">
        <v>1212</v>
      </c>
      <c r="D135" s="893">
        <v>15</v>
      </c>
      <c r="E135" s="900" t="s">
        <v>1226</v>
      </c>
      <c r="F135" s="893">
        <v>1</v>
      </c>
      <c r="G135" s="894" t="s">
        <v>1227</v>
      </c>
      <c r="H135" s="843"/>
      <c r="I135" s="832"/>
      <c r="AU135" s="844">
        <v>129</v>
      </c>
      <c r="AV135" s="828">
        <v>6</v>
      </c>
      <c r="AW135" s="828"/>
      <c r="AX135" s="828">
        <v>26</v>
      </c>
      <c r="AY135" s="828" t="s">
        <v>820</v>
      </c>
      <c r="AZ135" s="828" t="s">
        <v>819</v>
      </c>
      <c r="BA135" s="840"/>
      <c r="BB135" s="835">
        <f t="shared" si="2"/>
        <v>11</v>
      </c>
      <c r="BC135" s="839">
        <f t="shared" si="3"/>
        <v>0</v>
      </c>
    </row>
    <row r="136" spans="1:55" s="835" customFormat="1">
      <c r="A136" s="890">
        <v>130</v>
      </c>
      <c r="B136" s="891">
        <v>12</v>
      </c>
      <c r="C136" s="892" t="s">
        <v>1228</v>
      </c>
      <c r="D136" s="893">
        <v>1</v>
      </c>
      <c r="E136" s="900" t="s">
        <v>1271</v>
      </c>
      <c r="F136" s="893">
        <v>1</v>
      </c>
      <c r="G136" s="894" t="s">
        <v>1229</v>
      </c>
      <c r="H136" s="843"/>
      <c r="I136" s="832"/>
      <c r="AU136" s="844">
        <v>130</v>
      </c>
      <c r="AV136" s="828">
        <v>6</v>
      </c>
      <c r="AW136" s="828"/>
      <c r="AX136" s="828">
        <v>27</v>
      </c>
      <c r="AY136" s="828" t="s">
        <v>821</v>
      </c>
      <c r="AZ136" s="828" t="s">
        <v>819</v>
      </c>
      <c r="BA136" s="840"/>
      <c r="BB136" s="835">
        <f t="shared" ref="BB136:BB199" si="4">LEN(AY136)</f>
        <v>14</v>
      </c>
      <c r="BC136" s="839">
        <f t="shared" ref="BC136:BC199" si="5">LEN(AW136)</f>
        <v>0</v>
      </c>
    </row>
    <row r="137" spans="1:55" s="835" customFormat="1">
      <c r="A137" s="890">
        <v>131</v>
      </c>
      <c r="B137" s="891">
        <v>12</v>
      </c>
      <c r="C137" s="831" t="s">
        <v>1228</v>
      </c>
      <c r="D137" s="893">
        <v>2</v>
      </c>
      <c r="E137" s="900" t="s">
        <v>1272</v>
      </c>
      <c r="F137" s="893">
        <v>1</v>
      </c>
      <c r="G137" s="894" t="s">
        <v>1230</v>
      </c>
      <c r="H137" s="843"/>
      <c r="I137" s="832"/>
      <c r="AU137" s="844">
        <v>131</v>
      </c>
      <c r="AV137" s="828">
        <v>6</v>
      </c>
      <c r="AW137" s="828"/>
      <c r="AX137" s="828">
        <v>28</v>
      </c>
      <c r="AY137" s="828" t="s">
        <v>822</v>
      </c>
      <c r="AZ137" s="828" t="s">
        <v>819</v>
      </c>
      <c r="BA137" s="840"/>
      <c r="BB137" s="835">
        <f t="shared" si="4"/>
        <v>15</v>
      </c>
      <c r="BC137" s="839">
        <f t="shared" si="5"/>
        <v>0</v>
      </c>
    </row>
    <row r="138" spans="1:55" s="835" customFormat="1">
      <c r="A138" s="890">
        <v>132</v>
      </c>
      <c r="B138" s="891">
        <v>12</v>
      </c>
      <c r="C138" s="831" t="s">
        <v>1228</v>
      </c>
      <c r="D138" s="893">
        <v>3</v>
      </c>
      <c r="E138" s="900" t="s">
        <v>1273</v>
      </c>
      <c r="F138" s="893">
        <v>1</v>
      </c>
      <c r="G138" s="894" t="s">
        <v>1231</v>
      </c>
      <c r="H138" s="843"/>
      <c r="I138" s="832"/>
      <c r="AU138" s="844">
        <v>132</v>
      </c>
      <c r="AV138" s="828">
        <v>6</v>
      </c>
      <c r="AW138" s="828"/>
      <c r="AX138" s="828">
        <v>29</v>
      </c>
      <c r="AY138" s="828" t="s">
        <v>823</v>
      </c>
      <c r="AZ138" s="828" t="s">
        <v>824</v>
      </c>
      <c r="BA138" s="840"/>
      <c r="BB138" s="835">
        <f t="shared" si="4"/>
        <v>13</v>
      </c>
      <c r="BC138" s="839">
        <f t="shared" si="5"/>
        <v>0</v>
      </c>
    </row>
    <row r="139" spans="1:55" s="835" customFormat="1">
      <c r="A139" s="890">
        <v>133</v>
      </c>
      <c r="B139" s="891">
        <v>12</v>
      </c>
      <c r="C139" s="831" t="s">
        <v>1228</v>
      </c>
      <c r="D139" s="893">
        <v>4</v>
      </c>
      <c r="E139" s="900" t="s">
        <v>1232</v>
      </c>
      <c r="F139" s="893">
        <v>1</v>
      </c>
      <c r="G139" s="894" t="s">
        <v>1233</v>
      </c>
      <c r="H139" s="843"/>
      <c r="I139" s="832"/>
      <c r="AU139" s="844">
        <v>133</v>
      </c>
      <c r="AV139" s="828">
        <v>6</v>
      </c>
      <c r="AW139" s="828"/>
      <c r="AX139" s="828">
        <v>30</v>
      </c>
      <c r="AY139" s="828" t="s">
        <v>825</v>
      </c>
      <c r="AZ139" s="828" t="s">
        <v>826</v>
      </c>
      <c r="BA139" s="840"/>
      <c r="BB139" s="835">
        <f t="shared" si="4"/>
        <v>13</v>
      </c>
      <c r="BC139" s="839">
        <f t="shared" si="5"/>
        <v>0</v>
      </c>
    </row>
    <row r="140" spans="1:55" s="835" customFormat="1">
      <c r="A140" s="890">
        <v>134</v>
      </c>
      <c r="B140" s="891">
        <v>12</v>
      </c>
      <c r="C140" s="831" t="s">
        <v>1228</v>
      </c>
      <c r="D140" s="893">
        <v>5</v>
      </c>
      <c r="E140" s="894" t="s">
        <v>1234</v>
      </c>
      <c r="F140" s="893">
        <v>1</v>
      </c>
      <c r="G140" s="894" t="s">
        <v>1235</v>
      </c>
      <c r="H140" s="843"/>
      <c r="I140" s="832"/>
      <c r="AU140" s="844">
        <v>134</v>
      </c>
      <c r="AV140" s="828">
        <v>6</v>
      </c>
      <c r="AW140" s="828"/>
      <c r="AX140" s="828">
        <v>31</v>
      </c>
      <c r="AY140" s="828" t="s">
        <v>827</v>
      </c>
      <c r="AZ140" s="828"/>
      <c r="BA140" s="840"/>
      <c r="BB140" s="835">
        <f t="shared" si="4"/>
        <v>7</v>
      </c>
      <c r="BC140" s="839">
        <f t="shared" si="5"/>
        <v>0</v>
      </c>
    </row>
    <row r="141" spans="1:55" s="835" customFormat="1">
      <c r="A141" s="890">
        <v>135</v>
      </c>
      <c r="B141" s="891">
        <v>12</v>
      </c>
      <c r="C141" s="831" t="s">
        <v>1228</v>
      </c>
      <c r="D141" s="893">
        <v>6</v>
      </c>
      <c r="E141" s="900" t="s">
        <v>1236</v>
      </c>
      <c r="F141" s="893">
        <v>1</v>
      </c>
      <c r="G141" s="894" t="s">
        <v>1237</v>
      </c>
      <c r="H141" s="843"/>
      <c r="I141" s="832"/>
      <c r="AU141" s="844">
        <v>135</v>
      </c>
      <c r="AV141" s="828">
        <v>6</v>
      </c>
      <c r="AW141" s="828"/>
      <c r="AX141" s="828">
        <v>32</v>
      </c>
      <c r="AY141" s="828" t="s">
        <v>828</v>
      </c>
      <c r="AZ141" s="828" t="s">
        <v>829</v>
      </c>
      <c r="BA141" s="840"/>
      <c r="BB141" s="835">
        <f t="shared" si="4"/>
        <v>3</v>
      </c>
      <c r="BC141" s="839">
        <f t="shared" si="5"/>
        <v>0</v>
      </c>
    </row>
    <row r="142" spans="1:55" s="835" customFormat="1">
      <c r="A142" s="890">
        <v>136</v>
      </c>
      <c r="B142" s="891">
        <v>13</v>
      </c>
      <c r="C142" s="892" t="s">
        <v>1274</v>
      </c>
      <c r="D142" s="893">
        <v>1</v>
      </c>
      <c r="E142" s="900" t="s">
        <v>1238</v>
      </c>
      <c r="F142" s="893">
        <v>1</v>
      </c>
      <c r="G142" s="894" t="s">
        <v>1239</v>
      </c>
      <c r="H142" s="843"/>
      <c r="I142" s="832"/>
      <c r="AU142" s="844">
        <v>136</v>
      </c>
      <c r="AV142" s="828">
        <v>6</v>
      </c>
      <c r="AW142" s="828"/>
      <c r="AX142" s="828">
        <v>33</v>
      </c>
      <c r="AY142" s="828" t="s">
        <v>830</v>
      </c>
      <c r="AZ142" s="828" t="s">
        <v>831</v>
      </c>
      <c r="BA142" s="840"/>
      <c r="BB142" s="835">
        <f t="shared" si="4"/>
        <v>3</v>
      </c>
      <c r="BC142" s="839">
        <f t="shared" si="5"/>
        <v>0</v>
      </c>
    </row>
    <row r="143" spans="1:55" s="835" customFormat="1">
      <c r="A143" s="890">
        <v>137</v>
      </c>
      <c r="B143" s="891">
        <v>13</v>
      </c>
      <c r="C143" s="831" t="s">
        <v>1238</v>
      </c>
      <c r="D143" s="893">
        <v>2</v>
      </c>
      <c r="E143" s="894" t="s">
        <v>1240</v>
      </c>
      <c r="F143" s="893">
        <v>1</v>
      </c>
      <c r="G143" s="894" t="s">
        <v>1241</v>
      </c>
      <c r="H143" s="843"/>
      <c r="I143" s="832"/>
      <c r="AU143" s="844">
        <v>137</v>
      </c>
      <c r="AV143" s="828">
        <v>6</v>
      </c>
      <c r="AW143" s="828"/>
      <c r="AX143" s="828">
        <v>34</v>
      </c>
      <c r="AY143" s="828" t="s">
        <v>832</v>
      </c>
      <c r="AZ143" s="828" t="s">
        <v>923</v>
      </c>
      <c r="BA143" s="840"/>
      <c r="BB143" s="835">
        <f t="shared" si="4"/>
        <v>7</v>
      </c>
      <c r="BC143" s="839">
        <f t="shared" si="5"/>
        <v>0</v>
      </c>
    </row>
    <row r="144" spans="1:55" s="835" customFormat="1" ht="33.75">
      <c r="A144" s="890">
        <v>138</v>
      </c>
      <c r="B144" s="891">
        <v>13</v>
      </c>
      <c r="C144" s="831" t="s">
        <v>1238</v>
      </c>
      <c r="D144" s="893">
        <v>3</v>
      </c>
      <c r="E144" s="900" t="s">
        <v>1320</v>
      </c>
      <c r="F144" s="893">
        <v>1</v>
      </c>
      <c r="G144" s="894" t="s">
        <v>1242</v>
      </c>
      <c r="H144" s="843"/>
      <c r="I144" s="832"/>
      <c r="AU144" s="844">
        <v>138</v>
      </c>
      <c r="AV144" s="828">
        <v>6</v>
      </c>
      <c r="AW144" s="828"/>
      <c r="AX144" s="828">
        <v>35</v>
      </c>
      <c r="AY144" s="828" t="s">
        <v>833</v>
      </c>
      <c r="AZ144" s="828" t="s">
        <v>568</v>
      </c>
      <c r="BA144" s="840"/>
      <c r="BB144" s="835">
        <f t="shared" si="4"/>
        <v>6</v>
      </c>
      <c r="BC144" s="839">
        <f t="shared" si="5"/>
        <v>0</v>
      </c>
    </row>
    <row r="145" spans="1:55" s="835" customFormat="1">
      <c r="A145" s="890">
        <v>139</v>
      </c>
      <c r="B145" s="891">
        <v>14</v>
      </c>
      <c r="C145" s="892" t="s">
        <v>1275</v>
      </c>
      <c r="D145" s="893">
        <v>1</v>
      </c>
      <c r="E145" s="900" t="s">
        <v>1275</v>
      </c>
      <c r="F145" s="893">
        <v>1</v>
      </c>
      <c r="G145" s="894" t="s">
        <v>1243</v>
      </c>
      <c r="H145" s="843"/>
      <c r="I145" s="832"/>
      <c r="AU145" s="844">
        <v>139</v>
      </c>
      <c r="AV145" s="828">
        <v>6</v>
      </c>
      <c r="AW145" s="828"/>
      <c r="AX145" s="828">
        <v>36</v>
      </c>
      <c r="AY145" s="828" t="s">
        <v>569</v>
      </c>
      <c r="AZ145" s="828" t="s">
        <v>509</v>
      </c>
      <c r="BA145" s="840"/>
      <c r="BB145" s="835">
        <f t="shared" si="4"/>
        <v>10</v>
      </c>
      <c r="BC145" s="839">
        <f t="shared" si="5"/>
        <v>0</v>
      </c>
    </row>
    <row r="146" spans="1:55" s="835" customFormat="1" ht="22.5">
      <c r="A146" s="890">
        <v>140</v>
      </c>
      <c r="B146" s="891">
        <v>14</v>
      </c>
      <c r="C146" s="831" t="s">
        <v>1244</v>
      </c>
      <c r="D146" s="893">
        <v>2</v>
      </c>
      <c r="E146" s="900" t="s">
        <v>1321</v>
      </c>
      <c r="F146" s="893">
        <v>1</v>
      </c>
      <c r="G146" s="894" t="s">
        <v>1245</v>
      </c>
      <c r="H146" s="843"/>
      <c r="I146" s="832"/>
      <c r="AU146" s="844">
        <v>140</v>
      </c>
      <c r="AV146" s="828">
        <v>6</v>
      </c>
      <c r="AW146" s="828"/>
      <c r="AX146" s="828">
        <v>37</v>
      </c>
      <c r="AY146" s="828" t="s">
        <v>570</v>
      </c>
      <c r="AZ146" s="828" t="s">
        <v>923</v>
      </c>
      <c r="BA146" s="840"/>
      <c r="BB146" s="835">
        <f t="shared" si="4"/>
        <v>5</v>
      </c>
      <c r="BC146" s="839">
        <f t="shared" si="5"/>
        <v>0</v>
      </c>
    </row>
    <row r="147" spans="1:55" s="835" customFormat="1">
      <c r="A147" s="890">
        <v>141</v>
      </c>
      <c r="B147" s="891">
        <v>15</v>
      </c>
      <c r="C147" s="895" t="s">
        <v>1276</v>
      </c>
      <c r="D147" s="893">
        <v>1</v>
      </c>
      <c r="E147" s="900" t="s">
        <v>1246</v>
      </c>
      <c r="F147" s="893">
        <v>1</v>
      </c>
      <c r="G147" s="894" t="s">
        <v>1247</v>
      </c>
      <c r="H147" s="843"/>
      <c r="I147" s="832"/>
      <c r="AU147" s="844">
        <v>141</v>
      </c>
      <c r="AV147" s="828">
        <v>6</v>
      </c>
      <c r="AW147" s="828"/>
      <c r="AX147" s="828">
        <v>38</v>
      </c>
      <c r="AY147" s="828" t="s">
        <v>571</v>
      </c>
      <c r="AZ147" s="828" t="s">
        <v>509</v>
      </c>
      <c r="BA147" s="840"/>
      <c r="BB147" s="835">
        <f t="shared" si="4"/>
        <v>6</v>
      </c>
      <c r="BC147" s="839">
        <f t="shared" si="5"/>
        <v>0</v>
      </c>
    </row>
    <row r="148" spans="1:55" s="835" customFormat="1">
      <c r="A148" s="890">
        <v>142</v>
      </c>
      <c r="B148" s="891">
        <v>16</v>
      </c>
      <c r="C148" s="892" t="s">
        <v>1277</v>
      </c>
      <c r="D148" s="893">
        <v>1</v>
      </c>
      <c r="E148" s="900" t="s">
        <v>1278</v>
      </c>
      <c r="F148" s="893">
        <v>1</v>
      </c>
      <c r="G148" s="894" t="s">
        <v>1248</v>
      </c>
      <c r="H148" s="843"/>
      <c r="I148" s="832"/>
      <c r="AU148" s="844">
        <v>142</v>
      </c>
      <c r="AV148" s="828">
        <v>6</v>
      </c>
      <c r="AW148" s="828"/>
      <c r="AX148" s="828">
        <v>39</v>
      </c>
      <c r="AY148" s="828" t="s">
        <v>572</v>
      </c>
      <c r="AZ148" s="828" t="s">
        <v>573</v>
      </c>
      <c r="BA148" s="840"/>
      <c r="BB148" s="835">
        <f t="shared" si="4"/>
        <v>9</v>
      </c>
      <c r="BC148" s="839">
        <f t="shared" si="5"/>
        <v>0</v>
      </c>
    </row>
    <row r="149" spans="1:55" s="835" customFormat="1">
      <c r="A149" s="890">
        <v>143</v>
      </c>
      <c r="B149" s="891">
        <v>16</v>
      </c>
      <c r="C149" s="831" t="s">
        <v>1249</v>
      </c>
      <c r="D149" s="893">
        <v>2</v>
      </c>
      <c r="E149" s="900" t="s">
        <v>1279</v>
      </c>
      <c r="F149" s="893">
        <v>1</v>
      </c>
      <c r="G149" s="894" t="s">
        <v>1250</v>
      </c>
      <c r="H149" s="843"/>
      <c r="I149" s="832"/>
      <c r="AU149" s="844">
        <v>143</v>
      </c>
      <c r="AV149" s="828">
        <v>6</v>
      </c>
      <c r="AW149" s="828"/>
      <c r="AX149" s="828">
        <v>40</v>
      </c>
      <c r="AY149" s="828" t="s">
        <v>574</v>
      </c>
      <c r="AZ149" s="828"/>
      <c r="BA149" s="840"/>
      <c r="BB149" s="835">
        <f t="shared" si="4"/>
        <v>7</v>
      </c>
      <c r="BC149" s="839">
        <f t="shared" si="5"/>
        <v>0</v>
      </c>
    </row>
    <row r="150" spans="1:55" s="835" customFormat="1">
      <c r="A150" s="890">
        <v>144</v>
      </c>
      <c r="B150" s="891">
        <v>16</v>
      </c>
      <c r="C150" s="831" t="s">
        <v>1249</v>
      </c>
      <c r="D150" s="893">
        <v>3</v>
      </c>
      <c r="E150" s="900" t="s">
        <v>1280</v>
      </c>
      <c r="F150" s="893">
        <v>1</v>
      </c>
      <c r="G150" s="894" t="s">
        <v>1251</v>
      </c>
      <c r="H150" s="843"/>
      <c r="I150" s="832"/>
      <c r="AU150" s="844">
        <v>144</v>
      </c>
      <c r="AV150" s="828">
        <v>6</v>
      </c>
      <c r="AW150" s="828"/>
      <c r="AX150" s="828">
        <v>41</v>
      </c>
      <c r="AY150" s="828" t="s">
        <v>575</v>
      </c>
      <c r="AZ150" s="828"/>
      <c r="BA150" s="840"/>
      <c r="BB150" s="835">
        <f t="shared" si="4"/>
        <v>4</v>
      </c>
      <c r="BC150" s="839">
        <f t="shared" si="5"/>
        <v>0</v>
      </c>
    </row>
    <row r="151" spans="1:55" s="835" customFormat="1" ht="22.5">
      <c r="A151" s="890">
        <v>145</v>
      </c>
      <c r="B151" s="891">
        <v>16</v>
      </c>
      <c r="C151" s="831" t="s">
        <v>1249</v>
      </c>
      <c r="D151" s="893">
        <v>4</v>
      </c>
      <c r="E151" s="900" t="s">
        <v>1281</v>
      </c>
      <c r="F151" s="893">
        <v>1</v>
      </c>
      <c r="G151" s="894" t="s">
        <v>1252</v>
      </c>
      <c r="H151" s="843"/>
      <c r="I151" s="832"/>
      <c r="AU151" s="844">
        <v>145</v>
      </c>
      <c r="AV151" s="828">
        <v>6</v>
      </c>
      <c r="AW151" s="828"/>
      <c r="AX151" s="828">
        <v>42</v>
      </c>
      <c r="AY151" s="828" t="s">
        <v>1322</v>
      </c>
      <c r="AZ151" s="828"/>
      <c r="BA151" s="840">
        <v>1</v>
      </c>
      <c r="BB151" s="835">
        <f t="shared" si="4"/>
        <v>29</v>
      </c>
      <c r="BC151" s="839">
        <f t="shared" si="5"/>
        <v>0</v>
      </c>
    </row>
    <row r="152" spans="1:55" s="835" customFormat="1" ht="22.5">
      <c r="A152" s="890">
        <v>146</v>
      </c>
      <c r="B152" s="891">
        <v>16</v>
      </c>
      <c r="C152" s="831" t="s">
        <v>1249</v>
      </c>
      <c r="D152" s="893">
        <v>5</v>
      </c>
      <c r="E152" s="900" t="s">
        <v>1282</v>
      </c>
      <c r="F152" s="893">
        <v>1</v>
      </c>
      <c r="G152" s="894" t="s">
        <v>1323</v>
      </c>
      <c r="H152" s="843"/>
      <c r="I152" s="832"/>
      <c r="AU152" s="844">
        <v>146</v>
      </c>
      <c r="AV152" s="828">
        <v>7</v>
      </c>
      <c r="AW152" s="828" t="s">
        <v>576</v>
      </c>
      <c r="AX152" s="828">
        <v>1</v>
      </c>
      <c r="AY152" s="828" t="s">
        <v>577</v>
      </c>
      <c r="AZ152" s="828" t="s">
        <v>578</v>
      </c>
      <c r="BA152" s="840"/>
      <c r="BB152" s="835">
        <f t="shared" si="4"/>
        <v>7</v>
      </c>
      <c r="BC152" s="839">
        <f t="shared" si="5"/>
        <v>14</v>
      </c>
    </row>
    <row r="153" spans="1:55" s="835" customFormat="1">
      <c r="A153" s="890">
        <v>147</v>
      </c>
      <c r="B153" s="891">
        <v>16</v>
      </c>
      <c r="C153" s="831" t="s">
        <v>1249</v>
      </c>
      <c r="D153" s="893">
        <v>6</v>
      </c>
      <c r="E153" s="900" t="s">
        <v>1283</v>
      </c>
      <c r="F153" s="893">
        <v>1</v>
      </c>
      <c r="G153" s="894" t="s">
        <v>1324</v>
      </c>
      <c r="H153" s="843"/>
      <c r="I153" s="832"/>
      <c r="AU153" s="844">
        <v>147</v>
      </c>
      <c r="AV153" s="828">
        <v>7</v>
      </c>
      <c r="AW153" s="828"/>
      <c r="AX153" s="828">
        <v>2</v>
      </c>
      <c r="AY153" s="828" t="s">
        <v>200</v>
      </c>
      <c r="AZ153" s="828"/>
      <c r="BA153" s="840"/>
      <c r="BB153" s="835">
        <f t="shared" si="4"/>
        <v>6</v>
      </c>
      <c r="BC153" s="839">
        <f t="shared" si="5"/>
        <v>0</v>
      </c>
    </row>
    <row r="154" spans="1:55" s="835" customFormat="1">
      <c r="A154" s="832"/>
      <c r="B154" s="832"/>
      <c r="C154" s="832"/>
      <c r="D154" s="843"/>
      <c r="E154" s="832"/>
      <c r="F154" s="843"/>
      <c r="G154" s="832"/>
      <c r="H154" s="843"/>
      <c r="I154" s="832"/>
      <c r="AU154" s="844">
        <v>148</v>
      </c>
      <c r="AV154" s="828">
        <v>7</v>
      </c>
      <c r="AW154" s="828"/>
      <c r="AX154" s="828">
        <v>3</v>
      </c>
      <c r="AY154" s="828" t="s">
        <v>579</v>
      </c>
      <c r="AZ154" s="828" t="s">
        <v>580</v>
      </c>
      <c r="BA154" s="840"/>
      <c r="BB154" s="835">
        <f t="shared" si="4"/>
        <v>8</v>
      </c>
      <c r="BC154" s="839">
        <f t="shared" si="5"/>
        <v>0</v>
      </c>
    </row>
    <row r="155" spans="1:55" s="835" customFormat="1">
      <c r="A155" s="832"/>
      <c r="B155" s="832"/>
      <c r="C155" s="832"/>
      <c r="D155" s="843"/>
      <c r="E155" s="832"/>
      <c r="F155" s="843"/>
      <c r="G155" s="832"/>
      <c r="H155" s="843"/>
      <c r="I155" s="832"/>
      <c r="AU155" s="844">
        <v>149</v>
      </c>
      <c r="AV155" s="828">
        <v>7</v>
      </c>
      <c r="AW155" s="828"/>
      <c r="AX155" s="828">
        <v>4</v>
      </c>
      <c r="AY155" s="828" t="s">
        <v>581</v>
      </c>
      <c r="AZ155" s="828" t="s">
        <v>582</v>
      </c>
      <c r="BA155" s="840"/>
      <c r="BB155" s="835">
        <f t="shared" si="4"/>
        <v>9</v>
      </c>
      <c r="BC155" s="839">
        <f t="shared" si="5"/>
        <v>0</v>
      </c>
    </row>
    <row r="156" spans="1:55" s="835" customFormat="1" ht="22.5">
      <c r="A156" s="832"/>
      <c r="B156" s="832"/>
      <c r="C156" s="832"/>
      <c r="D156" s="843"/>
      <c r="E156" s="832"/>
      <c r="F156" s="843"/>
      <c r="G156" s="832"/>
      <c r="H156" s="843"/>
      <c r="I156" s="832"/>
      <c r="AU156" s="844">
        <v>150</v>
      </c>
      <c r="AV156" s="828">
        <v>7</v>
      </c>
      <c r="AW156" s="828"/>
      <c r="AX156" s="828">
        <v>5</v>
      </c>
      <c r="AY156" s="828" t="s">
        <v>1325</v>
      </c>
      <c r="AZ156" s="828"/>
      <c r="BA156" s="840">
        <v>1</v>
      </c>
      <c r="BB156" s="835">
        <f t="shared" si="4"/>
        <v>28</v>
      </c>
      <c r="BC156" s="839">
        <f t="shared" si="5"/>
        <v>0</v>
      </c>
    </row>
    <row r="157" spans="1:55" s="835" customFormat="1">
      <c r="A157" s="832"/>
      <c r="B157" s="832"/>
      <c r="C157" s="832"/>
      <c r="D157" s="843"/>
      <c r="E157" s="832"/>
      <c r="F157" s="843"/>
      <c r="G157" s="832"/>
      <c r="H157" s="843"/>
      <c r="I157" s="832"/>
      <c r="AU157" s="844">
        <v>151</v>
      </c>
      <c r="AV157" s="828">
        <v>8</v>
      </c>
      <c r="AW157" s="828" t="s">
        <v>860</v>
      </c>
      <c r="AX157" s="828">
        <v>1</v>
      </c>
      <c r="AY157" s="828" t="s">
        <v>861</v>
      </c>
      <c r="AZ157" s="828" t="s">
        <v>862</v>
      </c>
      <c r="BA157" s="840"/>
      <c r="BB157" s="835">
        <f t="shared" si="4"/>
        <v>17</v>
      </c>
      <c r="BC157" s="839">
        <f t="shared" si="5"/>
        <v>5</v>
      </c>
    </row>
    <row r="158" spans="1:55" s="835" customFormat="1">
      <c r="A158" s="832"/>
      <c r="B158" s="832"/>
      <c r="C158" s="832"/>
      <c r="D158" s="843"/>
      <c r="E158" s="832"/>
      <c r="F158" s="843"/>
      <c r="G158" s="832"/>
      <c r="H158" s="843"/>
      <c r="I158" s="832"/>
      <c r="AU158" s="844">
        <v>152</v>
      </c>
      <c r="AV158" s="828">
        <v>8</v>
      </c>
      <c r="AW158" s="828"/>
      <c r="AX158" s="828">
        <v>2</v>
      </c>
      <c r="AY158" s="828" t="s">
        <v>324</v>
      </c>
      <c r="AZ158" s="828" t="s">
        <v>862</v>
      </c>
      <c r="BA158" s="840"/>
      <c r="BB158" s="835">
        <f t="shared" si="4"/>
        <v>6</v>
      </c>
      <c r="BC158" s="839">
        <f t="shared" si="5"/>
        <v>0</v>
      </c>
    </row>
    <row r="159" spans="1:55" s="835" customFormat="1">
      <c r="A159" s="832"/>
      <c r="B159" s="832"/>
      <c r="C159" s="832"/>
      <c r="D159" s="843"/>
      <c r="E159" s="832"/>
      <c r="F159" s="843"/>
      <c r="G159" s="832"/>
      <c r="H159" s="843"/>
      <c r="I159" s="832"/>
      <c r="AU159" s="844">
        <v>153</v>
      </c>
      <c r="AV159" s="828">
        <v>8</v>
      </c>
      <c r="AW159" s="828"/>
      <c r="AX159" s="828">
        <v>3</v>
      </c>
      <c r="AY159" s="828" t="s">
        <v>345</v>
      </c>
      <c r="AZ159" s="828" t="s">
        <v>862</v>
      </c>
      <c r="BA159" s="840"/>
      <c r="BB159" s="835">
        <f t="shared" si="4"/>
        <v>8</v>
      </c>
      <c r="BC159" s="839">
        <f t="shared" si="5"/>
        <v>0</v>
      </c>
    </row>
    <row r="160" spans="1:55" s="835" customFormat="1">
      <c r="A160" s="832"/>
      <c r="B160" s="832"/>
      <c r="C160" s="832"/>
      <c r="D160" s="843"/>
      <c r="E160" s="832"/>
      <c r="F160" s="843"/>
      <c r="G160" s="832"/>
      <c r="H160" s="843"/>
      <c r="I160" s="832"/>
      <c r="AU160" s="844">
        <v>154</v>
      </c>
      <c r="AV160" s="828">
        <v>8</v>
      </c>
      <c r="AW160" s="828"/>
      <c r="AX160" s="828">
        <v>4</v>
      </c>
      <c r="AY160" s="828" t="s">
        <v>325</v>
      </c>
      <c r="AZ160" s="828" t="s">
        <v>862</v>
      </c>
      <c r="BA160" s="840"/>
      <c r="BB160" s="835">
        <f t="shared" si="4"/>
        <v>18</v>
      </c>
      <c r="BC160" s="839">
        <f t="shared" si="5"/>
        <v>0</v>
      </c>
    </row>
    <row r="161" spans="1:55" s="835" customFormat="1">
      <c r="A161" s="832"/>
      <c r="B161" s="832"/>
      <c r="C161" s="832"/>
      <c r="D161" s="843"/>
      <c r="E161" s="832"/>
      <c r="F161" s="843"/>
      <c r="G161" s="832"/>
      <c r="H161" s="843"/>
      <c r="I161" s="832"/>
      <c r="AU161" s="844">
        <v>155</v>
      </c>
      <c r="AV161" s="828">
        <v>8</v>
      </c>
      <c r="AW161" s="828"/>
      <c r="AX161" s="828">
        <v>5</v>
      </c>
      <c r="AY161" s="828" t="s">
        <v>272</v>
      </c>
      <c r="AZ161" s="828" t="s">
        <v>273</v>
      </c>
      <c r="BA161" s="840"/>
      <c r="BB161" s="835">
        <f t="shared" si="4"/>
        <v>8</v>
      </c>
      <c r="BC161" s="839">
        <f t="shared" si="5"/>
        <v>0</v>
      </c>
    </row>
    <row r="162" spans="1:55" s="835" customFormat="1">
      <c r="A162" s="832"/>
      <c r="B162" s="832"/>
      <c r="C162" s="832"/>
      <c r="D162" s="843"/>
      <c r="E162" s="832"/>
      <c r="F162" s="843"/>
      <c r="G162" s="832"/>
      <c r="H162" s="843"/>
      <c r="I162" s="832"/>
      <c r="AU162" s="844">
        <v>156</v>
      </c>
      <c r="AV162" s="828">
        <v>8</v>
      </c>
      <c r="AW162" s="828"/>
      <c r="AX162" s="828">
        <v>6</v>
      </c>
      <c r="AY162" s="828" t="s">
        <v>274</v>
      </c>
      <c r="AZ162" s="828" t="s">
        <v>273</v>
      </c>
      <c r="BA162" s="840"/>
      <c r="BB162" s="835">
        <f t="shared" si="4"/>
        <v>7</v>
      </c>
      <c r="BC162" s="839">
        <f t="shared" si="5"/>
        <v>0</v>
      </c>
    </row>
    <row r="163" spans="1:55" s="835" customFormat="1">
      <c r="A163" s="832"/>
      <c r="B163" s="832"/>
      <c r="C163" s="832"/>
      <c r="D163" s="843"/>
      <c r="E163" s="832"/>
      <c r="F163" s="843"/>
      <c r="G163" s="832"/>
      <c r="H163" s="843"/>
      <c r="I163" s="832"/>
      <c r="AU163" s="844">
        <v>157</v>
      </c>
      <c r="AV163" s="828">
        <v>8</v>
      </c>
      <c r="AW163" s="828"/>
      <c r="AX163" s="828">
        <v>7</v>
      </c>
      <c r="AY163" s="828" t="s">
        <v>1326</v>
      </c>
      <c r="AZ163" s="828"/>
      <c r="BA163" s="840">
        <v>1</v>
      </c>
      <c r="BB163" s="835">
        <f t="shared" si="4"/>
        <v>19</v>
      </c>
      <c r="BC163" s="839">
        <f t="shared" si="5"/>
        <v>0</v>
      </c>
    </row>
    <row r="164" spans="1:55" s="835" customFormat="1">
      <c r="A164" s="832"/>
      <c r="B164" s="832"/>
      <c r="C164" s="832"/>
      <c r="D164" s="843"/>
      <c r="E164" s="832"/>
      <c r="F164" s="843"/>
      <c r="G164" s="832"/>
      <c r="H164" s="843"/>
      <c r="I164" s="832"/>
      <c r="AU164" s="844">
        <v>158</v>
      </c>
      <c r="AV164" s="828">
        <v>9</v>
      </c>
      <c r="AW164" s="828" t="s">
        <v>275</v>
      </c>
      <c r="AX164" s="828">
        <v>1</v>
      </c>
      <c r="AY164" s="828" t="s">
        <v>569</v>
      </c>
      <c r="AZ164" s="828" t="s">
        <v>276</v>
      </c>
      <c r="BA164" s="840"/>
      <c r="BB164" s="835">
        <f t="shared" si="4"/>
        <v>10</v>
      </c>
      <c r="BC164" s="839">
        <f t="shared" si="5"/>
        <v>8</v>
      </c>
    </row>
    <row r="165" spans="1:55" s="835" customFormat="1">
      <c r="A165" s="832"/>
      <c r="B165" s="832"/>
      <c r="C165" s="832"/>
      <c r="D165" s="843"/>
      <c r="E165" s="832"/>
      <c r="F165" s="843"/>
      <c r="G165" s="832"/>
      <c r="H165" s="843"/>
      <c r="I165" s="832"/>
      <c r="AU165" s="844">
        <v>159</v>
      </c>
      <c r="AV165" s="828">
        <v>9</v>
      </c>
      <c r="AW165" s="828"/>
      <c r="AX165" s="828">
        <v>2</v>
      </c>
      <c r="AY165" s="828" t="s">
        <v>277</v>
      </c>
      <c r="AZ165" s="828" t="s">
        <v>278</v>
      </c>
      <c r="BA165" s="840"/>
      <c r="BB165" s="835">
        <f t="shared" si="4"/>
        <v>18</v>
      </c>
      <c r="BC165" s="839">
        <f t="shared" si="5"/>
        <v>0</v>
      </c>
    </row>
    <row r="166" spans="1:55" s="835" customFormat="1">
      <c r="A166" s="832"/>
      <c r="B166" s="832"/>
      <c r="C166" s="832"/>
      <c r="D166" s="843"/>
      <c r="E166" s="832"/>
      <c r="F166" s="843"/>
      <c r="G166" s="832"/>
      <c r="H166" s="843"/>
      <c r="I166" s="832"/>
      <c r="AU166" s="844">
        <v>160</v>
      </c>
      <c r="AV166" s="828">
        <v>9</v>
      </c>
      <c r="AW166" s="828"/>
      <c r="AX166" s="828">
        <v>3</v>
      </c>
      <c r="AY166" s="828" t="s">
        <v>279</v>
      </c>
      <c r="AZ166" s="828" t="s">
        <v>280</v>
      </c>
      <c r="BA166" s="840"/>
      <c r="BB166" s="835">
        <f t="shared" si="4"/>
        <v>10</v>
      </c>
      <c r="BC166" s="839">
        <f t="shared" si="5"/>
        <v>0</v>
      </c>
    </row>
    <row r="167" spans="1:55" s="835" customFormat="1">
      <c r="A167" s="832"/>
      <c r="B167" s="832"/>
      <c r="C167" s="832"/>
      <c r="D167" s="843"/>
      <c r="E167" s="832"/>
      <c r="F167" s="843"/>
      <c r="G167" s="832"/>
      <c r="H167" s="843"/>
      <c r="I167" s="832"/>
      <c r="AU167" s="844">
        <v>161</v>
      </c>
      <c r="AV167" s="828">
        <v>9</v>
      </c>
      <c r="AW167" s="828"/>
      <c r="AX167" s="828">
        <v>4</v>
      </c>
      <c r="AY167" s="828" t="s">
        <v>281</v>
      </c>
      <c r="AZ167" s="828" t="s">
        <v>280</v>
      </c>
      <c r="BA167" s="840"/>
      <c r="BB167" s="835">
        <f t="shared" si="4"/>
        <v>9</v>
      </c>
      <c r="BC167" s="839">
        <f t="shared" si="5"/>
        <v>0</v>
      </c>
    </row>
    <row r="168" spans="1:55" s="835" customFormat="1">
      <c r="A168" s="832"/>
      <c r="B168" s="832"/>
      <c r="C168" s="832"/>
      <c r="D168" s="843"/>
      <c r="E168" s="832"/>
      <c r="F168" s="843"/>
      <c r="G168" s="832"/>
      <c r="H168" s="843"/>
      <c r="I168" s="832"/>
      <c r="AU168" s="844">
        <v>162</v>
      </c>
      <c r="AV168" s="828">
        <v>9</v>
      </c>
      <c r="AW168" s="828"/>
      <c r="AX168" s="828">
        <v>5</v>
      </c>
      <c r="AY168" s="828" t="s">
        <v>282</v>
      </c>
      <c r="AZ168" s="828" t="s">
        <v>283</v>
      </c>
      <c r="BA168" s="840"/>
      <c r="BB168" s="835">
        <f t="shared" si="4"/>
        <v>10</v>
      </c>
      <c r="BC168" s="839">
        <f t="shared" si="5"/>
        <v>0</v>
      </c>
    </row>
    <row r="169" spans="1:55" s="835" customFormat="1">
      <c r="A169" s="832"/>
      <c r="B169" s="832"/>
      <c r="C169" s="832"/>
      <c r="D169" s="843"/>
      <c r="E169" s="832"/>
      <c r="F169" s="843"/>
      <c r="G169" s="832"/>
      <c r="H169" s="843"/>
      <c r="I169" s="832"/>
      <c r="AU169" s="844">
        <v>163</v>
      </c>
      <c r="AV169" s="828">
        <v>9</v>
      </c>
      <c r="AW169" s="828"/>
      <c r="AX169" s="828">
        <v>6</v>
      </c>
      <c r="AY169" s="828" t="s">
        <v>284</v>
      </c>
      <c r="AZ169" s="828" t="s">
        <v>285</v>
      </c>
      <c r="BA169" s="840"/>
      <c r="BB169" s="835">
        <f t="shared" si="4"/>
        <v>7</v>
      </c>
      <c r="BC169" s="839">
        <f t="shared" si="5"/>
        <v>0</v>
      </c>
    </row>
    <row r="170" spans="1:55" s="835" customFormat="1">
      <c r="A170" s="832"/>
      <c r="B170" s="832"/>
      <c r="C170" s="832"/>
      <c r="D170" s="843"/>
      <c r="E170" s="832"/>
      <c r="F170" s="843"/>
      <c r="G170" s="832"/>
      <c r="H170" s="843"/>
      <c r="I170" s="832"/>
      <c r="AU170" s="844">
        <v>164</v>
      </c>
      <c r="AV170" s="828">
        <v>9</v>
      </c>
      <c r="AW170" s="828"/>
      <c r="AX170" s="828">
        <v>7</v>
      </c>
      <c r="AY170" s="828" t="s">
        <v>286</v>
      </c>
      <c r="AZ170" s="828" t="s">
        <v>287</v>
      </c>
      <c r="BA170" s="840"/>
      <c r="BB170" s="835">
        <f t="shared" si="4"/>
        <v>9</v>
      </c>
      <c r="BC170" s="839">
        <f t="shared" si="5"/>
        <v>0</v>
      </c>
    </row>
    <row r="171" spans="1:55" s="835" customFormat="1">
      <c r="A171" s="832"/>
      <c r="B171" s="832"/>
      <c r="C171" s="832"/>
      <c r="D171" s="843"/>
      <c r="E171" s="832"/>
      <c r="F171" s="843"/>
      <c r="G171" s="832"/>
      <c r="H171" s="843"/>
      <c r="I171" s="832"/>
      <c r="AU171" s="844">
        <v>165</v>
      </c>
      <c r="AV171" s="828">
        <v>9</v>
      </c>
      <c r="AW171" s="828"/>
      <c r="AX171" s="828">
        <v>8</v>
      </c>
      <c r="AY171" s="828" t="s">
        <v>1327</v>
      </c>
      <c r="AZ171" s="828"/>
      <c r="BA171" s="840">
        <v>1</v>
      </c>
      <c r="BB171" s="835">
        <f t="shared" si="4"/>
        <v>22</v>
      </c>
      <c r="BC171" s="839">
        <f t="shared" si="5"/>
        <v>0</v>
      </c>
    </row>
    <row r="172" spans="1:55" s="835" customFormat="1">
      <c r="A172" s="832"/>
      <c r="B172" s="832"/>
      <c r="C172" s="832"/>
      <c r="D172" s="843"/>
      <c r="E172" s="832"/>
      <c r="F172" s="843"/>
      <c r="G172" s="832"/>
      <c r="H172" s="843"/>
      <c r="I172" s="832"/>
      <c r="AU172" s="844">
        <v>166</v>
      </c>
      <c r="AV172" s="828">
        <v>10</v>
      </c>
      <c r="AW172" s="828" t="s">
        <v>288</v>
      </c>
      <c r="AX172" s="828">
        <v>1</v>
      </c>
      <c r="AY172" s="828" t="s">
        <v>688</v>
      </c>
      <c r="AZ172" s="828" t="s">
        <v>238</v>
      </c>
      <c r="BA172" s="840"/>
      <c r="BB172" s="835">
        <f t="shared" si="4"/>
        <v>10</v>
      </c>
      <c r="BC172" s="839">
        <f t="shared" si="5"/>
        <v>4</v>
      </c>
    </row>
    <row r="173" spans="1:55" s="835" customFormat="1">
      <c r="A173" s="832"/>
      <c r="B173" s="832"/>
      <c r="C173" s="832"/>
      <c r="D173" s="843"/>
      <c r="E173" s="832"/>
      <c r="F173" s="843"/>
      <c r="G173" s="832"/>
      <c r="H173" s="843"/>
      <c r="I173" s="832"/>
      <c r="AU173" s="844">
        <v>167</v>
      </c>
      <c r="AV173" s="828">
        <v>10</v>
      </c>
      <c r="AW173" s="828"/>
      <c r="AX173" s="828">
        <v>2</v>
      </c>
      <c r="AY173" s="828" t="s">
        <v>239</v>
      </c>
      <c r="AZ173" s="828" t="s">
        <v>240</v>
      </c>
      <c r="BA173" s="840"/>
      <c r="BB173" s="835">
        <f t="shared" si="4"/>
        <v>16</v>
      </c>
      <c r="BC173" s="839">
        <f t="shared" si="5"/>
        <v>0</v>
      </c>
    </row>
    <row r="174" spans="1:55" s="835" customFormat="1">
      <c r="A174" s="832"/>
      <c r="B174" s="832"/>
      <c r="C174" s="832"/>
      <c r="D174" s="843"/>
      <c r="E174" s="832"/>
      <c r="F174" s="843"/>
      <c r="G174" s="832"/>
      <c r="H174" s="843"/>
      <c r="I174" s="832"/>
      <c r="AU174" s="844">
        <v>168</v>
      </c>
      <c r="AV174" s="828">
        <v>10</v>
      </c>
      <c r="AW174" s="828"/>
      <c r="AX174" s="828">
        <v>3</v>
      </c>
      <c r="AY174" s="828" t="s">
        <v>241</v>
      </c>
      <c r="AZ174" s="828" t="s">
        <v>240</v>
      </c>
      <c r="BA174" s="840"/>
      <c r="BB174" s="835">
        <f t="shared" si="4"/>
        <v>12</v>
      </c>
      <c r="BC174" s="839">
        <f t="shared" si="5"/>
        <v>0</v>
      </c>
    </row>
    <row r="175" spans="1:55" s="835" customFormat="1">
      <c r="A175" s="832"/>
      <c r="B175" s="832"/>
      <c r="C175" s="832"/>
      <c r="D175" s="843"/>
      <c r="E175" s="832"/>
      <c r="F175" s="843"/>
      <c r="G175" s="832"/>
      <c r="H175" s="843"/>
      <c r="I175" s="832"/>
      <c r="AU175" s="844">
        <v>169</v>
      </c>
      <c r="AV175" s="828">
        <v>10</v>
      </c>
      <c r="AW175" s="828"/>
      <c r="AX175" s="828">
        <v>4</v>
      </c>
      <c r="AY175" s="828" t="s">
        <v>242</v>
      </c>
      <c r="AZ175" s="828" t="s">
        <v>243</v>
      </c>
      <c r="BA175" s="840"/>
      <c r="BB175" s="835">
        <f t="shared" si="4"/>
        <v>10</v>
      </c>
      <c r="BC175" s="839">
        <f t="shared" si="5"/>
        <v>0</v>
      </c>
    </row>
    <row r="176" spans="1:55" s="835" customFormat="1">
      <c r="A176" s="832"/>
      <c r="B176" s="832"/>
      <c r="C176" s="832"/>
      <c r="D176" s="843"/>
      <c r="E176" s="832"/>
      <c r="F176" s="843"/>
      <c r="G176" s="832"/>
      <c r="H176" s="843"/>
      <c r="I176" s="832"/>
      <c r="AU176" s="844">
        <v>170</v>
      </c>
      <c r="AV176" s="828">
        <v>10</v>
      </c>
      <c r="AW176" s="828"/>
      <c r="AX176" s="828">
        <v>5</v>
      </c>
      <c r="AY176" s="828" t="s">
        <v>244</v>
      </c>
      <c r="AZ176" s="828" t="s">
        <v>243</v>
      </c>
      <c r="BA176" s="840"/>
      <c r="BB176" s="835">
        <f t="shared" si="4"/>
        <v>9</v>
      </c>
      <c r="BC176" s="839">
        <f t="shared" si="5"/>
        <v>0</v>
      </c>
    </row>
    <row r="177" spans="1:55" s="835" customFormat="1">
      <c r="A177" s="832"/>
      <c r="B177" s="832"/>
      <c r="C177" s="832"/>
      <c r="D177" s="843"/>
      <c r="E177" s="832"/>
      <c r="F177" s="843"/>
      <c r="G177" s="832"/>
      <c r="H177" s="843"/>
      <c r="I177" s="832"/>
      <c r="AU177" s="844">
        <v>171</v>
      </c>
      <c r="AV177" s="828">
        <v>10</v>
      </c>
      <c r="AW177" s="828"/>
      <c r="AX177" s="828">
        <v>6</v>
      </c>
      <c r="AY177" s="828" t="s">
        <v>245</v>
      </c>
      <c r="AZ177" s="828" t="s">
        <v>246</v>
      </c>
      <c r="BA177" s="840"/>
      <c r="BB177" s="835">
        <f t="shared" si="4"/>
        <v>8</v>
      </c>
      <c r="BC177" s="839">
        <f t="shared" si="5"/>
        <v>0</v>
      </c>
    </row>
    <row r="178" spans="1:55" s="835" customFormat="1">
      <c r="A178" s="832"/>
      <c r="B178" s="832"/>
      <c r="C178" s="832"/>
      <c r="D178" s="843"/>
      <c r="E178" s="832"/>
      <c r="F178" s="843"/>
      <c r="G178" s="832"/>
      <c r="H178" s="843"/>
      <c r="I178" s="832"/>
      <c r="AU178" s="844">
        <v>172</v>
      </c>
      <c r="AV178" s="828">
        <v>10</v>
      </c>
      <c r="AW178" s="828"/>
      <c r="AX178" s="828">
        <v>7</v>
      </c>
      <c r="AY178" s="828" t="s">
        <v>247</v>
      </c>
      <c r="AZ178" s="828" t="s">
        <v>248</v>
      </c>
      <c r="BA178" s="840"/>
      <c r="BB178" s="835">
        <f t="shared" si="4"/>
        <v>9</v>
      </c>
      <c r="BC178" s="839">
        <f t="shared" si="5"/>
        <v>0</v>
      </c>
    </row>
    <row r="179" spans="1:55" s="835" customFormat="1">
      <c r="A179" s="832"/>
      <c r="B179" s="832"/>
      <c r="C179" s="832"/>
      <c r="D179" s="843"/>
      <c r="E179" s="832"/>
      <c r="F179" s="843"/>
      <c r="G179" s="832"/>
      <c r="H179" s="843"/>
      <c r="I179" s="832"/>
      <c r="AU179" s="844">
        <v>173</v>
      </c>
      <c r="AV179" s="828">
        <v>10</v>
      </c>
      <c r="AW179" s="828"/>
      <c r="AX179" s="828">
        <v>8</v>
      </c>
      <c r="AY179" s="828" t="s">
        <v>249</v>
      </c>
      <c r="AZ179" s="828"/>
      <c r="BA179" s="840"/>
      <c r="BB179" s="835">
        <f t="shared" si="4"/>
        <v>11</v>
      </c>
      <c r="BC179" s="839">
        <f t="shared" si="5"/>
        <v>0</v>
      </c>
    </row>
    <row r="180" spans="1:55" s="835" customFormat="1">
      <c r="A180" s="832"/>
      <c r="B180" s="832"/>
      <c r="C180" s="832"/>
      <c r="D180" s="843"/>
      <c r="E180" s="832"/>
      <c r="F180" s="843"/>
      <c r="G180" s="832"/>
      <c r="H180" s="843"/>
      <c r="I180" s="832"/>
      <c r="AU180" s="844">
        <v>174</v>
      </c>
      <c r="AV180" s="828">
        <v>10</v>
      </c>
      <c r="AW180" s="828"/>
      <c r="AX180" s="828">
        <v>9</v>
      </c>
      <c r="AY180" s="828" t="s">
        <v>250</v>
      </c>
      <c r="AZ180" s="828" t="s">
        <v>240</v>
      </c>
      <c r="BA180" s="840"/>
      <c r="BB180" s="835">
        <f t="shared" si="4"/>
        <v>5</v>
      </c>
      <c r="BC180" s="839">
        <f t="shared" si="5"/>
        <v>0</v>
      </c>
    </row>
    <row r="181" spans="1:55" s="835" customFormat="1">
      <c r="A181" s="832"/>
      <c r="B181" s="832"/>
      <c r="C181" s="832"/>
      <c r="D181" s="843"/>
      <c r="E181" s="832"/>
      <c r="F181" s="843"/>
      <c r="G181" s="832"/>
      <c r="H181" s="843"/>
      <c r="I181" s="832"/>
      <c r="AU181" s="844">
        <v>175</v>
      </c>
      <c r="AV181" s="828">
        <v>10</v>
      </c>
      <c r="AW181" s="828"/>
      <c r="AX181" s="828">
        <v>10</v>
      </c>
      <c r="AY181" s="828" t="s">
        <v>251</v>
      </c>
      <c r="AZ181" s="828" t="s">
        <v>252</v>
      </c>
      <c r="BA181" s="840"/>
      <c r="BB181" s="835">
        <f t="shared" si="4"/>
        <v>5</v>
      </c>
      <c r="BC181" s="839">
        <f t="shared" si="5"/>
        <v>0</v>
      </c>
    </row>
    <row r="182" spans="1:55" s="835" customFormat="1">
      <c r="A182" s="832"/>
      <c r="B182" s="832"/>
      <c r="C182" s="832"/>
      <c r="D182" s="843"/>
      <c r="E182" s="832"/>
      <c r="F182" s="843"/>
      <c r="G182" s="832"/>
      <c r="H182" s="843"/>
      <c r="I182" s="832"/>
      <c r="AU182" s="844">
        <v>176</v>
      </c>
      <c r="AV182" s="828">
        <v>10</v>
      </c>
      <c r="AW182" s="828"/>
      <c r="AX182" s="828">
        <v>11</v>
      </c>
      <c r="AY182" s="828" t="s">
        <v>253</v>
      </c>
      <c r="AZ182" s="828" t="s">
        <v>240</v>
      </c>
      <c r="BA182" s="840"/>
      <c r="BB182" s="835">
        <f t="shared" si="4"/>
        <v>12</v>
      </c>
      <c r="BC182" s="839">
        <f t="shared" si="5"/>
        <v>0</v>
      </c>
    </row>
    <row r="183" spans="1:55" s="835" customFormat="1">
      <c r="A183" s="832"/>
      <c r="B183" s="832"/>
      <c r="C183" s="832"/>
      <c r="D183" s="843"/>
      <c r="E183" s="832"/>
      <c r="F183" s="843"/>
      <c r="G183" s="832"/>
      <c r="H183" s="843"/>
      <c r="I183" s="832"/>
      <c r="AU183" s="844">
        <v>177</v>
      </c>
      <c r="AV183" s="828">
        <v>10</v>
      </c>
      <c r="AW183" s="828"/>
      <c r="AX183" s="828">
        <v>12</v>
      </c>
      <c r="AY183" s="828" t="s">
        <v>254</v>
      </c>
      <c r="AZ183" s="828" t="s">
        <v>240</v>
      </c>
      <c r="BA183" s="840"/>
      <c r="BB183" s="835">
        <f t="shared" si="4"/>
        <v>11</v>
      </c>
      <c r="BC183" s="839">
        <f t="shared" si="5"/>
        <v>0</v>
      </c>
    </row>
    <row r="184" spans="1:55" s="835" customFormat="1">
      <c r="A184" s="832"/>
      <c r="B184" s="832"/>
      <c r="C184" s="832"/>
      <c r="D184" s="843"/>
      <c r="E184" s="832"/>
      <c r="F184" s="843"/>
      <c r="G184" s="832"/>
      <c r="H184" s="843"/>
      <c r="I184" s="832"/>
      <c r="AU184" s="844">
        <v>178</v>
      </c>
      <c r="AV184" s="828">
        <v>10</v>
      </c>
      <c r="AW184" s="828"/>
      <c r="AX184" s="828">
        <v>13</v>
      </c>
      <c r="AY184" s="828" t="s">
        <v>255</v>
      </c>
      <c r="AZ184" s="828" t="s">
        <v>240</v>
      </c>
      <c r="BA184" s="840"/>
      <c r="BB184" s="835">
        <f t="shared" si="4"/>
        <v>12</v>
      </c>
      <c r="BC184" s="839">
        <f t="shared" si="5"/>
        <v>0</v>
      </c>
    </row>
    <row r="185" spans="1:55" s="835" customFormat="1">
      <c r="A185" s="832"/>
      <c r="B185" s="832"/>
      <c r="C185" s="832"/>
      <c r="D185" s="843"/>
      <c r="E185" s="832"/>
      <c r="F185" s="843"/>
      <c r="G185" s="832"/>
      <c r="H185" s="843"/>
      <c r="I185" s="832"/>
      <c r="AU185" s="844">
        <v>179</v>
      </c>
      <c r="AV185" s="828">
        <v>10</v>
      </c>
      <c r="AW185" s="828"/>
      <c r="AX185" s="828">
        <v>14</v>
      </c>
      <c r="AY185" s="828" t="s">
        <v>256</v>
      </c>
      <c r="AZ185" s="828" t="s">
        <v>257</v>
      </c>
      <c r="BA185" s="840"/>
      <c r="BB185" s="835">
        <f t="shared" si="4"/>
        <v>9</v>
      </c>
      <c r="BC185" s="839">
        <f t="shared" si="5"/>
        <v>0</v>
      </c>
    </row>
    <row r="186" spans="1:55" s="835" customFormat="1">
      <c r="A186" s="832"/>
      <c r="B186" s="832"/>
      <c r="C186" s="832"/>
      <c r="D186" s="843"/>
      <c r="E186" s="832"/>
      <c r="F186" s="843"/>
      <c r="G186" s="832"/>
      <c r="H186" s="843"/>
      <c r="I186" s="832"/>
      <c r="AU186" s="844">
        <v>180</v>
      </c>
      <c r="AV186" s="828">
        <v>10</v>
      </c>
      <c r="AW186" s="828"/>
      <c r="AX186" s="828">
        <v>15</v>
      </c>
      <c r="AY186" s="828" t="s">
        <v>258</v>
      </c>
      <c r="AZ186" s="828" t="s">
        <v>240</v>
      </c>
      <c r="BA186" s="840"/>
      <c r="BB186" s="835">
        <f t="shared" si="4"/>
        <v>6</v>
      </c>
      <c r="BC186" s="839">
        <f t="shared" si="5"/>
        <v>0</v>
      </c>
    </row>
    <row r="187" spans="1:55" s="835" customFormat="1">
      <c r="A187" s="832"/>
      <c r="B187" s="832"/>
      <c r="C187" s="832"/>
      <c r="D187" s="843"/>
      <c r="E187" s="832"/>
      <c r="F187" s="843"/>
      <c r="G187" s="832"/>
      <c r="H187" s="843"/>
      <c r="I187" s="832"/>
      <c r="AU187" s="844">
        <v>181</v>
      </c>
      <c r="AV187" s="828">
        <v>10</v>
      </c>
      <c r="AW187" s="828"/>
      <c r="AX187" s="828">
        <v>16</v>
      </c>
      <c r="AY187" s="828" t="s">
        <v>259</v>
      </c>
      <c r="AZ187" s="828" t="s">
        <v>260</v>
      </c>
      <c r="BA187" s="840"/>
      <c r="BB187" s="835">
        <f t="shared" si="4"/>
        <v>9</v>
      </c>
      <c r="BC187" s="839">
        <f t="shared" si="5"/>
        <v>0</v>
      </c>
    </row>
    <row r="188" spans="1:55" s="835" customFormat="1">
      <c r="A188" s="832"/>
      <c r="B188" s="832"/>
      <c r="C188" s="832"/>
      <c r="D188" s="843"/>
      <c r="E188" s="832"/>
      <c r="F188" s="843"/>
      <c r="G188" s="832"/>
      <c r="H188" s="843"/>
      <c r="I188" s="832"/>
      <c r="AU188" s="844">
        <v>182</v>
      </c>
      <c r="AV188" s="828">
        <v>10</v>
      </c>
      <c r="AW188" s="828"/>
      <c r="AX188" s="828">
        <v>17</v>
      </c>
      <c r="AY188" s="828" t="s">
        <v>410</v>
      </c>
      <c r="AZ188" s="828" t="s">
        <v>411</v>
      </c>
      <c r="BA188" s="840"/>
      <c r="BB188" s="835">
        <f t="shared" si="4"/>
        <v>10</v>
      </c>
      <c r="BC188" s="839">
        <f t="shared" si="5"/>
        <v>0</v>
      </c>
    </row>
    <row r="189" spans="1:55" s="835" customFormat="1">
      <c r="A189" s="832"/>
      <c r="B189" s="832"/>
      <c r="C189" s="832"/>
      <c r="D189" s="843"/>
      <c r="E189" s="832"/>
      <c r="F189" s="843"/>
      <c r="G189" s="832"/>
      <c r="H189" s="843"/>
      <c r="I189" s="832"/>
      <c r="AU189" s="844">
        <v>183</v>
      </c>
      <c r="AV189" s="828">
        <v>10</v>
      </c>
      <c r="AW189" s="828"/>
      <c r="AX189" s="828">
        <v>18</v>
      </c>
      <c r="AY189" s="828" t="s">
        <v>412</v>
      </c>
      <c r="AZ189" s="828" t="s">
        <v>240</v>
      </c>
      <c r="BA189" s="840"/>
      <c r="BB189" s="835">
        <f t="shared" si="4"/>
        <v>10</v>
      </c>
      <c r="BC189" s="839">
        <f t="shared" si="5"/>
        <v>0</v>
      </c>
    </row>
    <row r="190" spans="1:55" s="835" customFormat="1">
      <c r="A190" s="832"/>
      <c r="B190" s="832"/>
      <c r="C190" s="832"/>
      <c r="D190" s="843"/>
      <c r="E190" s="832"/>
      <c r="F190" s="843"/>
      <c r="G190" s="832"/>
      <c r="H190" s="843"/>
      <c r="I190" s="832"/>
      <c r="AU190" s="844">
        <v>184</v>
      </c>
      <c r="AV190" s="828">
        <v>10</v>
      </c>
      <c r="AW190" s="828"/>
      <c r="AX190" s="828">
        <v>19</v>
      </c>
      <c r="AY190" s="828" t="s">
        <v>413</v>
      </c>
      <c r="AZ190" s="828" t="s">
        <v>243</v>
      </c>
      <c r="BA190" s="840"/>
      <c r="BB190" s="835">
        <f t="shared" si="4"/>
        <v>15</v>
      </c>
      <c r="BC190" s="839">
        <f t="shared" si="5"/>
        <v>0</v>
      </c>
    </row>
    <row r="191" spans="1:55" s="835" customFormat="1">
      <c r="A191" s="832"/>
      <c r="B191" s="832"/>
      <c r="C191" s="832"/>
      <c r="D191" s="843"/>
      <c r="E191" s="832"/>
      <c r="F191" s="843"/>
      <c r="G191" s="832"/>
      <c r="H191" s="843"/>
      <c r="I191" s="832"/>
      <c r="AU191" s="844">
        <v>185</v>
      </c>
      <c r="AV191" s="828">
        <v>10</v>
      </c>
      <c r="AW191" s="828"/>
      <c r="AX191" s="828">
        <v>20</v>
      </c>
      <c r="AY191" s="828" t="s">
        <v>414</v>
      </c>
      <c r="AZ191" s="828" t="s">
        <v>415</v>
      </c>
      <c r="BA191" s="840"/>
      <c r="BB191" s="835">
        <f t="shared" si="4"/>
        <v>9</v>
      </c>
      <c r="BC191" s="839">
        <f t="shared" si="5"/>
        <v>0</v>
      </c>
    </row>
    <row r="192" spans="1:55" s="835" customFormat="1">
      <c r="A192" s="832"/>
      <c r="B192" s="832"/>
      <c r="C192" s="832"/>
      <c r="D192" s="843"/>
      <c r="E192" s="832"/>
      <c r="F192" s="843"/>
      <c r="G192" s="832"/>
      <c r="H192" s="843"/>
      <c r="I192" s="832"/>
      <c r="AU192" s="844">
        <v>186</v>
      </c>
      <c r="AV192" s="828">
        <v>10</v>
      </c>
      <c r="AW192" s="828"/>
      <c r="AX192" s="828">
        <v>21</v>
      </c>
      <c r="AY192" s="828" t="s">
        <v>416</v>
      </c>
      <c r="AZ192" s="828" t="s">
        <v>417</v>
      </c>
      <c r="BA192" s="840"/>
      <c r="BB192" s="835">
        <f t="shared" si="4"/>
        <v>8</v>
      </c>
      <c r="BC192" s="839">
        <f t="shared" si="5"/>
        <v>0</v>
      </c>
    </row>
    <row r="193" spans="1:55" s="835" customFormat="1">
      <c r="A193" s="832"/>
      <c r="B193" s="832"/>
      <c r="C193" s="832"/>
      <c r="D193" s="843"/>
      <c r="E193" s="832"/>
      <c r="F193" s="843"/>
      <c r="G193" s="832"/>
      <c r="H193" s="843"/>
      <c r="I193" s="832"/>
      <c r="AU193" s="844">
        <v>187</v>
      </c>
      <c r="AV193" s="828">
        <v>10</v>
      </c>
      <c r="AW193" s="828"/>
      <c r="AX193" s="828">
        <v>22</v>
      </c>
      <c r="AY193" s="828" t="s">
        <v>1328</v>
      </c>
      <c r="AZ193" s="828"/>
      <c r="BA193" s="840">
        <v>1</v>
      </c>
      <c r="BB193" s="835">
        <f t="shared" si="4"/>
        <v>18</v>
      </c>
      <c r="BC193" s="839">
        <f t="shared" si="5"/>
        <v>0</v>
      </c>
    </row>
    <row r="194" spans="1:55" s="835" customFormat="1">
      <c r="A194" s="832"/>
      <c r="B194" s="832"/>
      <c r="C194" s="832"/>
      <c r="D194" s="843"/>
      <c r="E194" s="832"/>
      <c r="F194" s="843"/>
      <c r="G194" s="832"/>
      <c r="H194" s="843"/>
      <c r="I194" s="832"/>
      <c r="AU194" s="844">
        <v>188</v>
      </c>
      <c r="AV194" s="828">
        <v>11</v>
      </c>
      <c r="AW194" s="828" t="s">
        <v>418</v>
      </c>
      <c r="AX194" s="828">
        <v>1</v>
      </c>
      <c r="AY194" s="828" t="s">
        <v>419</v>
      </c>
      <c r="AZ194" s="828" t="s">
        <v>420</v>
      </c>
      <c r="BA194" s="840"/>
      <c r="BB194" s="835">
        <f t="shared" si="4"/>
        <v>5</v>
      </c>
      <c r="BC194" s="839">
        <f t="shared" si="5"/>
        <v>7</v>
      </c>
    </row>
    <row r="195" spans="1:55" s="835" customFormat="1">
      <c r="A195" s="832"/>
      <c r="B195" s="832"/>
      <c r="C195" s="832"/>
      <c r="D195" s="843"/>
      <c r="E195" s="832"/>
      <c r="F195" s="843"/>
      <c r="G195" s="832"/>
      <c r="H195" s="843"/>
      <c r="I195" s="832"/>
      <c r="AU195" s="844">
        <v>189</v>
      </c>
      <c r="AV195" s="828">
        <v>11</v>
      </c>
      <c r="AW195" s="828"/>
      <c r="AX195" s="828">
        <v>2</v>
      </c>
      <c r="AY195" s="828" t="s">
        <v>421</v>
      </c>
      <c r="AZ195" s="828" t="s">
        <v>422</v>
      </c>
      <c r="BA195" s="840"/>
      <c r="BB195" s="835">
        <f t="shared" si="4"/>
        <v>9</v>
      </c>
      <c r="BC195" s="839">
        <f t="shared" si="5"/>
        <v>0</v>
      </c>
    </row>
    <row r="196" spans="1:55" s="835" customFormat="1">
      <c r="A196" s="832"/>
      <c r="B196" s="832"/>
      <c r="C196" s="832"/>
      <c r="D196" s="843"/>
      <c r="E196" s="832"/>
      <c r="F196" s="843"/>
      <c r="G196" s="832"/>
      <c r="H196" s="843"/>
      <c r="I196" s="832"/>
      <c r="AU196" s="844">
        <v>190</v>
      </c>
      <c r="AV196" s="828">
        <v>11</v>
      </c>
      <c r="AW196" s="828"/>
      <c r="AX196" s="828">
        <v>3</v>
      </c>
      <c r="AY196" s="828" t="s">
        <v>423</v>
      </c>
      <c r="AZ196" s="828" t="s">
        <v>305</v>
      </c>
      <c r="BA196" s="840"/>
      <c r="BB196" s="835">
        <f t="shared" si="4"/>
        <v>5</v>
      </c>
      <c r="BC196" s="839">
        <f t="shared" si="5"/>
        <v>0</v>
      </c>
    </row>
    <row r="197" spans="1:55" s="835" customFormat="1">
      <c r="A197" s="832"/>
      <c r="B197" s="832"/>
      <c r="C197" s="832"/>
      <c r="D197" s="843"/>
      <c r="E197" s="832"/>
      <c r="F197" s="843"/>
      <c r="G197" s="832"/>
      <c r="H197" s="843"/>
      <c r="I197" s="832"/>
      <c r="AU197" s="844">
        <v>191</v>
      </c>
      <c r="AV197" s="828">
        <v>11</v>
      </c>
      <c r="AW197" s="828"/>
      <c r="AX197" s="828">
        <v>4</v>
      </c>
      <c r="AY197" s="828" t="s">
        <v>424</v>
      </c>
      <c r="AZ197" s="828" t="s">
        <v>425</v>
      </c>
      <c r="BA197" s="840"/>
      <c r="BB197" s="835">
        <f t="shared" si="4"/>
        <v>6</v>
      </c>
      <c r="BC197" s="839">
        <f t="shared" si="5"/>
        <v>0</v>
      </c>
    </row>
    <row r="198" spans="1:55" s="835" customFormat="1">
      <c r="A198" s="832"/>
      <c r="B198" s="832"/>
      <c r="C198" s="832"/>
      <c r="D198" s="843"/>
      <c r="E198" s="832"/>
      <c r="F198" s="843"/>
      <c r="G198" s="832"/>
      <c r="H198" s="843"/>
      <c r="I198" s="832"/>
      <c r="AU198" s="844">
        <v>192</v>
      </c>
      <c r="AV198" s="828">
        <v>11</v>
      </c>
      <c r="AW198" s="828"/>
      <c r="AX198" s="828">
        <v>5</v>
      </c>
      <c r="AY198" s="828" t="s">
        <v>426</v>
      </c>
      <c r="AZ198" s="828" t="s">
        <v>427</v>
      </c>
      <c r="BA198" s="840"/>
      <c r="BB198" s="835">
        <f t="shared" si="4"/>
        <v>3</v>
      </c>
      <c r="BC198" s="839">
        <f t="shared" si="5"/>
        <v>0</v>
      </c>
    </row>
    <row r="199" spans="1:55" s="835" customFormat="1">
      <c r="A199" s="832"/>
      <c r="B199" s="832"/>
      <c r="C199" s="832"/>
      <c r="D199" s="843"/>
      <c r="E199" s="832"/>
      <c r="F199" s="843"/>
      <c r="G199" s="832"/>
      <c r="H199" s="843"/>
      <c r="I199" s="832"/>
      <c r="AU199" s="844">
        <v>193</v>
      </c>
      <c r="AV199" s="828">
        <v>11</v>
      </c>
      <c r="AW199" s="828"/>
      <c r="AX199" s="828">
        <v>6</v>
      </c>
      <c r="AY199" s="828" t="s">
        <v>428</v>
      </c>
      <c r="AZ199" s="828" t="s">
        <v>923</v>
      </c>
      <c r="BA199" s="840"/>
      <c r="BB199" s="835">
        <f t="shared" si="4"/>
        <v>6</v>
      </c>
      <c r="BC199" s="839">
        <f t="shared" si="5"/>
        <v>0</v>
      </c>
    </row>
    <row r="200" spans="1:55" s="835" customFormat="1">
      <c r="A200" s="832"/>
      <c r="B200" s="832"/>
      <c r="C200" s="832"/>
      <c r="D200" s="843"/>
      <c r="E200" s="832"/>
      <c r="F200" s="843"/>
      <c r="G200" s="832"/>
      <c r="H200" s="843"/>
      <c r="I200" s="832"/>
      <c r="AU200" s="844">
        <v>194</v>
      </c>
      <c r="AV200" s="828">
        <v>11</v>
      </c>
      <c r="AW200" s="828"/>
      <c r="AX200" s="828">
        <v>7</v>
      </c>
      <c r="AY200" s="828" t="s">
        <v>429</v>
      </c>
      <c r="AZ200" s="828" t="s">
        <v>430</v>
      </c>
      <c r="BA200" s="840"/>
      <c r="BB200" s="835">
        <f t="shared" ref="BB200:BB263" si="6">LEN(AY200)</f>
        <v>5</v>
      </c>
      <c r="BC200" s="839">
        <f t="shared" ref="BC200:BC263" si="7">LEN(AW200)</f>
        <v>0</v>
      </c>
    </row>
    <row r="201" spans="1:55" s="835" customFormat="1">
      <c r="A201" s="832"/>
      <c r="B201" s="832"/>
      <c r="C201" s="832"/>
      <c r="D201" s="843"/>
      <c r="E201" s="832"/>
      <c r="F201" s="843"/>
      <c r="G201" s="832"/>
      <c r="H201" s="843"/>
      <c r="I201" s="832"/>
      <c r="AU201" s="844">
        <v>195</v>
      </c>
      <c r="AV201" s="828">
        <v>11</v>
      </c>
      <c r="AW201" s="828"/>
      <c r="AX201" s="828">
        <v>8</v>
      </c>
      <c r="AY201" s="828" t="s">
        <v>431</v>
      </c>
      <c r="AZ201" s="828" t="s">
        <v>432</v>
      </c>
      <c r="BA201" s="840"/>
      <c r="BB201" s="835">
        <f t="shared" si="6"/>
        <v>5</v>
      </c>
      <c r="BC201" s="839">
        <f t="shared" si="7"/>
        <v>0</v>
      </c>
    </row>
    <row r="202" spans="1:55" s="835" customFormat="1">
      <c r="A202" s="832"/>
      <c r="B202" s="832"/>
      <c r="C202" s="832"/>
      <c r="D202" s="843"/>
      <c r="E202" s="832"/>
      <c r="F202" s="843"/>
      <c r="G202" s="832"/>
      <c r="H202" s="843"/>
      <c r="I202" s="832"/>
      <c r="AU202" s="844">
        <v>196</v>
      </c>
      <c r="AV202" s="828">
        <v>11</v>
      </c>
      <c r="AW202" s="828"/>
      <c r="AX202" s="828">
        <v>9</v>
      </c>
      <c r="AY202" s="828" t="s">
        <v>433</v>
      </c>
      <c r="AZ202" s="828" t="s">
        <v>434</v>
      </c>
      <c r="BA202" s="840"/>
      <c r="BB202" s="835">
        <f t="shared" si="6"/>
        <v>7</v>
      </c>
      <c r="BC202" s="839">
        <f t="shared" si="7"/>
        <v>0</v>
      </c>
    </row>
    <row r="203" spans="1:55" s="835" customFormat="1">
      <c r="A203" s="832"/>
      <c r="B203" s="832"/>
      <c r="C203" s="832"/>
      <c r="D203" s="843"/>
      <c r="E203" s="832"/>
      <c r="F203" s="843"/>
      <c r="G203" s="832"/>
      <c r="H203" s="843"/>
      <c r="I203" s="832"/>
      <c r="AU203" s="844">
        <v>197</v>
      </c>
      <c r="AV203" s="828">
        <v>11</v>
      </c>
      <c r="AW203" s="828"/>
      <c r="AX203" s="828">
        <v>10</v>
      </c>
      <c r="AY203" s="828" t="s">
        <v>435</v>
      </c>
      <c r="AZ203" s="828" t="s">
        <v>436</v>
      </c>
      <c r="BA203" s="840"/>
      <c r="BB203" s="835">
        <f t="shared" si="6"/>
        <v>5</v>
      </c>
      <c r="BC203" s="839">
        <f t="shared" si="7"/>
        <v>0</v>
      </c>
    </row>
    <row r="204" spans="1:55" s="835" customFormat="1">
      <c r="A204" s="832"/>
      <c r="B204" s="832"/>
      <c r="C204" s="832"/>
      <c r="D204" s="843"/>
      <c r="E204" s="832"/>
      <c r="F204" s="843"/>
      <c r="G204" s="832"/>
      <c r="H204" s="843"/>
      <c r="I204" s="832"/>
      <c r="AU204" s="844">
        <v>198</v>
      </c>
      <c r="AV204" s="828">
        <v>11</v>
      </c>
      <c r="AW204" s="828"/>
      <c r="AX204" s="828">
        <v>11</v>
      </c>
      <c r="AY204" s="828" t="s">
        <v>346</v>
      </c>
      <c r="AZ204" s="828" t="s">
        <v>923</v>
      </c>
      <c r="BA204" s="840"/>
      <c r="BB204" s="835">
        <f t="shared" si="6"/>
        <v>9</v>
      </c>
      <c r="BC204" s="839">
        <f t="shared" si="7"/>
        <v>0</v>
      </c>
    </row>
    <row r="205" spans="1:55" s="835" customFormat="1">
      <c r="A205" s="832"/>
      <c r="B205" s="832"/>
      <c r="C205" s="832"/>
      <c r="D205" s="843"/>
      <c r="E205" s="832"/>
      <c r="F205" s="843"/>
      <c r="G205" s="832"/>
      <c r="H205" s="843"/>
      <c r="I205" s="832"/>
      <c r="AU205" s="844">
        <v>199</v>
      </c>
      <c r="AV205" s="828">
        <v>11</v>
      </c>
      <c r="AW205" s="828"/>
      <c r="AX205" s="828">
        <v>12</v>
      </c>
      <c r="AY205" s="828" t="s">
        <v>437</v>
      </c>
      <c r="AZ205" s="828" t="s">
        <v>438</v>
      </c>
      <c r="BA205" s="840"/>
      <c r="BB205" s="835">
        <f t="shared" si="6"/>
        <v>9</v>
      </c>
      <c r="BC205" s="839">
        <f t="shared" si="7"/>
        <v>0</v>
      </c>
    </row>
    <row r="206" spans="1:55" s="835" customFormat="1">
      <c r="A206" s="832"/>
      <c r="B206" s="832"/>
      <c r="C206" s="832"/>
      <c r="D206" s="843"/>
      <c r="E206" s="832"/>
      <c r="F206" s="843"/>
      <c r="G206" s="832"/>
      <c r="H206" s="843"/>
      <c r="I206" s="832"/>
      <c r="AU206" s="844">
        <v>200</v>
      </c>
      <c r="AV206" s="828">
        <v>11</v>
      </c>
      <c r="AW206" s="828"/>
      <c r="AX206" s="828">
        <v>13</v>
      </c>
      <c r="AY206" s="828" t="s">
        <v>439</v>
      </c>
      <c r="AZ206" s="828" t="s">
        <v>243</v>
      </c>
      <c r="BA206" s="840"/>
      <c r="BB206" s="835">
        <f t="shared" si="6"/>
        <v>3</v>
      </c>
      <c r="BC206" s="839">
        <f t="shared" si="7"/>
        <v>0</v>
      </c>
    </row>
    <row r="207" spans="1:55" s="835" customFormat="1">
      <c r="A207" s="832"/>
      <c r="B207" s="832"/>
      <c r="C207" s="832"/>
      <c r="D207" s="843"/>
      <c r="E207" s="832"/>
      <c r="F207" s="843"/>
      <c r="G207" s="832"/>
      <c r="H207" s="843"/>
      <c r="I207" s="832"/>
      <c r="AU207" s="844">
        <v>201</v>
      </c>
      <c r="AV207" s="828">
        <v>11</v>
      </c>
      <c r="AW207" s="828"/>
      <c r="AX207" s="828">
        <v>14</v>
      </c>
      <c r="AY207" s="828" t="s">
        <v>347</v>
      </c>
      <c r="AZ207" s="828" t="s">
        <v>440</v>
      </c>
      <c r="BA207" s="840"/>
      <c r="BB207" s="835">
        <f t="shared" si="6"/>
        <v>11</v>
      </c>
      <c r="BC207" s="839">
        <f t="shared" si="7"/>
        <v>0</v>
      </c>
    </row>
    <row r="208" spans="1:55" s="835" customFormat="1" ht="45">
      <c r="A208" s="832"/>
      <c r="B208" s="832"/>
      <c r="C208" s="832"/>
      <c r="D208" s="843"/>
      <c r="E208" s="832"/>
      <c r="F208" s="843"/>
      <c r="G208" s="832"/>
      <c r="H208" s="843"/>
      <c r="I208" s="832"/>
      <c r="AU208" s="844">
        <v>202</v>
      </c>
      <c r="AV208" s="828">
        <v>11</v>
      </c>
      <c r="AW208" s="828"/>
      <c r="AX208" s="828">
        <v>15</v>
      </c>
      <c r="AY208" s="828" t="s">
        <v>441</v>
      </c>
      <c r="AZ208" s="828" t="s">
        <v>488</v>
      </c>
      <c r="BA208" s="840"/>
      <c r="BB208" s="835">
        <f t="shared" si="6"/>
        <v>6</v>
      </c>
      <c r="BC208" s="839">
        <f t="shared" si="7"/>
        <v>0</v>
      </c>
    </row>
    <row r="209" spans="1:55" s="835" customFormat="1">
      <c r="A209" s="832"/>
      <c r="B209" s="832"/>
      <c r="C209" s="832"/>
      <c r="D209" s="843"/>
      <c r="E209" s="832"/>
      <c r="F209" s="843"/>
      <c r="G209" s="832"/>
      <c r="H209" s="843"/>
      <c r="I209" s="832"/>
      <c r="AU209" s="844">
        <v>203</v>
      </c>
      <c r="AV209" s="828">
        <v>11</v>
      </c>
      <c r="AW209" s="828"/>
      <c r="AX209" s="828">
        <v>16</v>
      </c>
      <c r="AY209" s="828" t="s">
        <v>1329</v>
      </c>
      <c r="AZ209" s="828"/>
      <c r="BA209" s="840">
        <v>1</v>
      </c>
      <c r="BB209" s="835">
        <f t="shared" si="6"/>
        <v>21</v>
      </c>
      <c r="BC209" s="839">
        <f t="shared" si="7"/>
        <v>0</v>
      </c>
    </row>
    <row r="210" spans="1:55" s="835" customFormat="1">
      <c r="A210" s="832"/>
      <c r="B210" s="832"/>
      <c r="C210" s="832"/>
      <c r="D210" s="843"/>
      <c r="E210" s="832"/>
      <c r="F210" s="843"/>
      <c r="G210" s="832"/>
      <c r="H210" s="843"/>
      <c r="I210" s="832"/>
      <c r="AU210" s="844">
        <v>204</v>
      </c>
      <c r="AV210" s="828">
        <v>12</v>
      </c>
      <c r="AW210" s="828" t="s">
        <v>489</v>
      </c>
      <c r="AX210" s="828">
        <v>1</v>
      </c>
      <c r="AY210" s="828" t="s">
        <v>490</v>
      </c>
      <c r="AZ210" s="828" t="s">
        <v>491</v>
      </c>
      <c r="BA210" s="840"/>
      <c r="BB210" s="835">
        <f t="shared" si="6"/>
        <v>5</v>
      </c>
      <c r="BC210" s="839">
        <f t="shared" si="7"/>
        <v>11</v>
      </c>
    </row>
    <row r="211" spans="1:55" s="835" customFormat="1">
      <c r="A211" s="832"/>
      <c r="B211" s="832"/>
      <c r="C211" s="832"/>
      <c r="D211" s="843"/>
      <c r="E211" s="832"/>
      <c r="F211" s="843"/>
      <c r="G211" s="832"/>
      <c r="H211" s="843"/>
      <c r="I211" s="832"/>
      <c r="AU211" s="844">
        <v>205</v>
      </c>
      <c r="AV211" s="828">
        <v>12</v>
      </c>
      <c r="AW211" s="828"/>
      <c r="AX211" s="828">
        <v>2</v>
      </c>
      <c r="AY211" s="828" t="s">
        <v>492</v>
      </c>
      <c r="AZ211" s="828" t="s">
        <v>491</v>
      </c>
      <c r="BA211" s="840"/>
      <c r="BB211" s="835">
        <f t="shared" si="6"/>
        <v>3</v>
      </c>
      <c r="BC211" s="839">
        <f t="shared" si="7"/>
        <v>0</v>
      </c>
    </row>
    <row r="212" spans="1:55" s="835" customFormat="1">
      <c r="A212" s="832"/>
      <c r="B212" s="832"/>
      <c r="C212" s="832"/>
      <c r="D212" s="843"/>
      <c r="E212" s="832"/>
      <c r="F212" s="843"/>
      <c r="G212" s="832"/>
      <c r="H212" s="843"/>
      <c r="I212" s="832"/>
      <c r="AU212" s="844">
        <v>206</v>
      </c>
      <c r="AV212" s="828">
        <v>12</v>
      </c>
      <c r="AW212" s="828"/>
      <c r="AX212" s="828">
        <v>3</v>
      </c>
      <c r="AY212" s="828" t="s">
        <v>493</v>
      </c>
      <c r="AZ212" s="828" t="s">
        <v>494</v>
      </c>
      <c r="BA212" s="840"/>
      <c r="BB212" s="835">
        <f t="shared" si="6"/>
        <v>3</v>
      </c>
      <c r="BC212" s="839">
        <f t="shared" si="7"/>
        <v>0</v>
      </c>
    </row>
    <row r="213" spans="1:55" s="835" customFormat="1" ht="22.5">
      <c r="A213" s="832"/>
      <c r="B213" s="832"/>
      <c r="C213" s="832"/>
      <c r="D213" s="843"/>
      <c r="E213" s="832"/>
      <c r="F213" s="843"/>
      <c r="G213" s="832"/>
      <c r="H213" s="843"/>
      <c r="I213" s="832"/>
      <c r="AU213" s="844">
        <v>207</v>
      </c>
      <c r="AV213" s="828">
        <v>12</v>
      </c>
      <c r="AW213" s="828"/>
      <c r="AX213" s="828">
        <v>4</v>
      </c>
      <c r="AY213" s="828" t="s">
        <v>1330</v>
      </c>
      <c r="AZ213" s="828"/>
      <c r="BA213" s="840">
        <v>1</v>
      </c>
      <c r="BB213" s="835">
        <f t="shared" si="6"/>
        <v>25</v>
      </c>
      <c r="BC213" s="839">
        <f t="shared" si="7"/>
        <v>0</v>
      </c>
    </row>
    <row r="214" spans="1:55" s="835" customFormat="1">
      <c r="A214" s="832"/>
      <c r="B214" s="832"/>
      <c r="C214" s="832"/>
      <c r="D214" s="843"/>
      <c r="E214" s="832"/>
      <c r="F214" s="843"/>
      <c r="G214" s="832"/>
      <c r="H214" s="843"/>
      <c r="I214" s="832"/>
      <c r="AU214" s="844">
        <v>208</v>
      </c>
      <c r="AV214" s="828">
        <v>13</v>
      </c>
      <c r="AW214" s="828" t="s">
        <v>495</v>
      </c>
      <c r="AX214" s="828">
        <v>1</v>
      </c>
      <c r="AY214" s="828" t="s">
        <v>496</v>
      </c>
      <c r="AZ214" s="828" t="s">
        <v>497</v>
      </c>
      <c r="BA214" s="840"/>
      <c r="BB214" s="835">
        <f t="shared" si="6"/>
        <v>8</v>
      </c>
      <c r="BC214" s="839">
        <f t="shared" si="7"/>
        <v>6</v>
      </c>
    </row>
    <row r="215" spans="1:55" s="835" customFormat="1">
      <c r="A215" s="832"/>
      <c r="B215" s="832"/>
      <c r="C215" s="832"/>
      <c r="D215" s="843"/>
      <c r="E215" s="832"/>
      <c r="F215" s="843"/>
      <c r="G215" s="832"/>
      <c r="H215" s="843"/>
      <c r="I215" s="832"/>
      <c r="AU215" s="844">
        <v>209</v>
      </c>
      <c r="AV215" s="828">
        <v>13</v>
      </c>
      <c r="AW215" s="828"/>
      <c r="AX215" s="828">
        <v>2</v>
      </c>
      <c r="AY215" s="828" t="s">
        <v>498</v>
      </c>
      <c r="AZ215" s="828" t="s">
        <v>261</v>
      </c>
      <c r="BA215" s="840"/>
      <c r="BB215" s="835">
        <f t="shared" si="6"/>
        <v>18</v>
      </c>
      <c r="BC215" s="839">
        <f t="shared" si="7"/>
        <v>0</v>
      </c>
    </row>
    <row r="216" spans="1:55" s="835" customFormat="1">
      <c r="A216" s="832"/>
      <c r="B216" s="832"/>
      <c r="C216" s="832"/>
      <c r="D216" s="843"/>
      <c r="E216" s="832"/>
      <c r="F216" s="843"/>
      <c r="G216" s="832"/>
      <c r="H216" s="843"/>
      <c r="I216" s="832"/>
      <c r="AU216" s="844">
        <v>210</v>
      </c>
      <c r="AV216" s="828">
        <v>13</v>
      </c>
      <c r="AW216" s="828"/>
      <c r="AX216" s="828">
        <v>3</v>
      </c>
      <c r="AY216" s="828" t="s">
        <v>262</v>
      </c>
      <c r="AZ216" s="828" t="s">
        <v>261</v>
      </c>
      <c r="BA216" s="840"/>
      <c r="BB216" s="835">
        <f t="shared" si="6"/>
        <v>9</v>
      </c>
      <c r="BC216" s="839">
        <f t="shared" si="7"/>
        <v>0</v>
      </c>
    </row>
    <row r="217" spans="1:55" s="835" customFormat="1">
      <c r="A217" s="832"/>
      <c r="B217" s="832"/>
      <c r="C217" s="832"/>
      <c r="D217" s="843"/>
      <c r="E217" s="832"/>
      <c r="F217" s="843"/>
      <c r="G217" s="832"/>
      <c r="H217" s="843"/>
      <c r="I217" s="832"/>
      <c r="AU217" s="844">
        <v>211</v>
      </c>
      <c r="AV217" s="828">
        <v>13</v>
      </c>
      <c r="AW217" s="828"/>
      <c r="AX217" s="828">
        <v>4</v>
      </c>
      <c r="AY217" s="828" t="s">
        <v>263</v>
      </c>
      <c r="AZ217" s="828" t="s">
        <v>264</v>
      </c>
      <c r="BA217" s="840"/>
      <c r="BB217" s="835">
        <f t="shared" si="6"/>
        <v>5</v>
      </c>
      <c r="BC217" s="839">
        <f t="shared" si="7"/>
        <v>0</v>
      </c>
    </row>
    <row r="218" spans="1:55" s="835" customFormat="1">
      <c r="A218" s="832"/>
      <c r="B218" s="832"/>
      <c r="C218" s="832"/>
      <c r="D218" s="843"/>
      <c r="E218" s="832"/>
      <c r="F218" s="843"/>
      <c r="G218" s="832"/>
      <c r="H218" s="843"/>
      <c r="I218" s="832"/>
      <c r="AU218" s="844">
        <v>212</v>
      </c>
      <c r="AV218" s="828">
        <v>13</v>
      </c>
      <c r="AW218" s="828"/>
      <c r="AX218" s="828">
        <v>5</v>
      </c>
      <c r="AY218" s="828" t="s">
        <v>265</v>
      </c>
      <c r="AZ218" s="828" t="s">
        <v>497</v>
      </c>
      <c r="BA218" s="840"/>
      <c r="BB218" s="835">
        <f t="shared" si="6"/>
        <v>15</v>
      </c>
      <c r="BC218" s="839">
        <f t="shared" si="7"/>
        <v>0</v>
      </c>
    </row>
    <row r="219" spans="1:55" s="835" customFormat="1">
      <c r="A219" s="832"/>
      <c r="B219" s="832"/>
      <c r="C219" s="832"/>
      <c r="D219" s="843"/>
      <c r="E219" s="832"/>
      <c r="F219" s="843"/>
      <c r="G219" s="832"/>
      <c r="H219" s="843"/>
      <c r="I219" s="832"/>
      <c r="AU219" s="844">
        <v>213</v>
      </c>
      <c r="AV219" s="828">
        <v>13</v>
      </c>
      <c r="AW219" s="828"/>
      <c r="AX219" s="828">
        <v>6</v>
      </c>
      <c r="AY219" s="828" t="s">
        <v>266</v>
      </c>
      <c r="AZ219" s="828" t="s">
        <v>497</v>
      </c>
      <c r="BA219" s="840"/>
      <c r="BB219" s="835">
        <f t="shared" si="6"/>
        <v>21</v>
      </c>
      <c r="BC219" s="839">
        <f t="shared" si="7"/>
        <v>0</v>
      </c>
    </row>
    <row r="220" spans="1:55" s="835" customFormat="1">
      <c r="A220" s="832"/>
      <c r="B220" s="832"/>
      <c r="C220" s="832"/>
      <c r="D220" s="843"/>
      <c r="E220" s="832"/>
      <c r="F220" s="843"/>
      <c r="G220" s="832"/>
      <c r="H220" s="843"/>
      <c r="I220" s="832"/>
      <c r="AU220" s="844">
        <v>214</v>
      </c>
      <c r="AV220" s="828">
        <v>13</v>
      </c>
      <c r="AW220" s="828"/>
      <c r="AX220" s="828">
        <v>7</v>
      </c>
      <c r="AY220" s="828" t="s">
        <v>267</v>
      </c>
      <c r="AZ220" s="828" t="s">
        <v>268</v>
      </c>
      <c r="BA220" s="840"/>
      <c r="BB220" s="835">
        <f t="shared" si="6"/>
        <v>9</v>
      </c>
      <c r="BC220" s="839">
        <f t="shared" si="7"/>
        <v>0</v>
      </c>
    </row>
    <row r="221" spans="1:55" s="835" customFormat="1">
      <c r="A221" s="832"/>
      <c r="B221" s="832"/>
      <c r="C221" s="832"/>
      <c r="D221" s="843"/>
      <c r="E221" s="832"/>
      <c r="F221" s="843"/>
      <c r="G221" s="832"/>
      <c r="H221" s="843"/>
      <c r="I221" s="832"/>
      <c r="AU221" s="844">
        <v>215</v>
      </c>
      <c r="AV221" s="828">
        <v>13</v>
      </c>
      <c r="AW221" s="828"/>
      <c r="AX221" s="828">
        <v>8</v>
      </c>
      <c r="AY221" s="828" t="s">
        <v>269</v>
      </c>
      <c r="AZ221" s="828" t="s">
        <v>497</v>
      </c>
      <c r="BA221" s="840"/>
      <c r="BB221" s="835">
        <f t="shared" si="6"/>
        <v>7</v>
      </c>
      <c r="BC221" s="839">
        <f t="shared" si="7"/>
        <v>0</v>
      </c>
    </row>
    <row r="222" spans="1:55" s="835" customFormat="1">
      <c r="A222" s="832"/>
      <c r="B222" s="832"/>
      <c r="C222" s="832"/>
      <c r="D222" s="843"/>
      <c r="E222" s="832"/>
      <c r="F222" s="843"/>
      <c r="G222" s="832"/>
      <c r="H222" s="843"/>
      <c r="I222" s="832"/>
      <c r="AU222" s="844">
        <v>216</v>
      </c>
      <c r="AV222" s="828">
        <v>13</v>
      </c>
      <c r="AW222" s="828"/>
      <c r="AX222" s="828">
        <v>9</v>
      </c>
      <c r="AY222" s="828" t="s">
        <v>1331</v>
      </c>
      <c r="AZ222" s="828"/>
      <c r="BA222" s="840">
        <v>1</v>
      </c>
      <c r="BB222" s="835">
        <f t="shared" si="6"/>
        <v>20</v>
      </c>
      <c r="BC222" s="839">
        <f t="shared" si="7"/>
        <v>0</v>
      </c>
    </row>
    <row r="223" spans="1:55" s="835" customFormat="1">
      <c r="A223" s="832"/>
      <c r="B223" s="832"/>
      <c r="C223" s="832"/>
      <c r="D223" s="843"/>
      <c r="E223" s="832"/>
      <c r="F223" s="843"/>
      <c r="G223" s="832"/>
      <c r="H223" s="843"/>
      <c r="I223" s="832"/>
      <c r="AU223" s="844">
        <v>217</v>
      </c>
      <c r="AV223" s="828">
        <v>14</v>
      </c>
      <c r="AW223" s="828" t="s">
        <v>270</v>
      </c>
      <c r="AX223" s="828">
        <v>1</v>
      </c>
      <c r="AY223" s="828" t="s">
        <v>271</v>
      </c>
      <c r="AZ223" s="828" t="s">
        <v>778</v>
      </c>
      <c r="BA223" s="840"/>
      <c r="BB223" s="835">
        <f t="shared" si="6"/>
        <v>9</v>
      </c>
      <c r="BC223" s="839">
        <f t="shared" si="7"/>
        <v>4</v>
      </c>
    </row>
    <row r="224" spans="1:55" s="835" customFormat="1">
      <c r="A224" s="832"/>
      <c r="B224" s="832"/>
      <c r="C224" s="832"/>
      <c r="D224" s="843"/>
      <c r="E224" s="832"/>
      <c r="F224" s="843"/>
      <c r="G224" s="832"/>
      <c r="H224" s="843"/>
      <c r="I224" s="832"/>
      <c r="AU224" s="844">
        <v>218</v>
      </c>
      <c r="AV224" s="828">
        <v>14</v>
      </c>
      <c r="AW224" s="828"/>
      <c r="AX224" s="828">
        <v>2</v>
      </c>
      <c r="AY224" s="828" t="s">
        <v>779</v>
      </c>
      <c r="AZ224" s="828" t="s">
        <v>780</v>
      </c>
      <c r="BA224" s="840"/>
      <c r="BB224" s="835">
        <f t="shared" si="6"/>
        <v>7</v>
      </c>
      <c r="BC224" s="839">
        <f t="shared" si="7"/>
        <v>0</v>
      </c>
    </row>
    <row r="225" spans="1:55" s="835" customFormat="1">
      <c r="A225" s="832"/>
      <c r="B225" s="832"/>
      <c r="C225" s="832"/>
      <c r="D225" s="843"/>
      <c r="E225" s="832"/>
      <c r="F225" s="843"/>
      <c r="G225" s="832"/>
      <c r="H225" s="843"/>
      <c r="I225" s="832"/>
      <c r="AU225" s="844">
        <v>219</v>
      </c>
      <c r="AV225" s="828">
        <v>14</v>
      </c>
      <c r="AW225" s="828"/>
      <c r="AX225" s="828">
        <v>3</v>
      </c>
      <c r="AY225" s="828" t="s">
        <v>781</v>
      </c>
      <c r="AZ225" s="828" t="s">
        <v>307</v>
      </c>
      <c r="BA225" s="840"/>
      <c r="BB225" s="835">
        <f t="shared" si="6"/>
        <v>14</v>
      </c>
      <c r="BC225" s="839">
        <f t="shared" si="7"/>
        <v>0</v>
      </c>
    </row>
    <row r="226" spans="1:55" s="835" customFormat="1">
      <c r="A226" s="832"/>
      <c r="B226" s="832"/>
      <c r="C226" s="832"/>
      <c r="D226" s="843"/>
      <c r="E226" s="832"/>
      <c r="F226" s="843"/>
      <c r="G226" s="832"/>
      <c r="H226" s="843"/>
      <c r="I226" s="832"/>
      <c r="AU226" s="844">
        <v>220</v>
      </c>
      <c r="AV226" s="828">
        <v>14</v>
      </c>
      <c r="AW226" s="828"/>
      <c r="AX226" s="828">
        <v>4</v>
      </c>
      <c r="AY226" s="828" t="s">
        <v>782</v>
      </c>
      <c r="AZ226" s="828" t="s">
        <v>778</v>
      </c>
      <c r="BA226" s="840"/>
      <c r="BB226" s="835">
        <f t="shared" si="6"/>
        <v>5</v>
      </c>
      <c r="BC226" s="839">
        <f t="shared" si="7"/>
        <v>0</v>
      </c>
    </row>
    <row r="227" spans="1:55" s="835" customFormat="1">
      <c r="A227" s="832"/>
      <c r="B227" s="832"/>
      <c r="C227" s="832"/>
      <c r="D227" s="843"/>
      <c r="E227" s="832"/>
      <c r="F227" s="843"/>
      <c r="G227" s="832"/>
      <c r="H227" s="843"/>
      <c r="I227" s="832"/>
      <c r="AU227" s="844">
        <v>221</v>
      </c>
      <c r="AV227" s="828">
        <v>14</v>
      </c>
      <c r="AW227" s="828"/>
      <c r="AX227" s="828">
        <v>5</v>
      </c>
      <c r="AY227" s="828" t="s">
        <v>1332</v>
      </c>
      <c r="AZ227" s="828"/>
      <c r="BA227" s="840">
        <v>1</v>
      </c>
      <c r="BB227" s="835">
        <f t="shared" si="6"/>
        <v>18</v>
      </c>
      <c r="BC227" s="839">
        <f t="shared" si="7"/>
        <v>0</v>
      </c>
    </row>
    <row r="228" spans="1:55" s="835" customFormat="1">
      <c r="A228" s="832"/>
      <c r="B228" s="832"/>
      <c r="C228" s="832"/>
      <c r="D228" s="843"/>
      <c r="E228" s="832"/>
      <c r="F228" s="843"/>
      <c r="G228" s="832"/>
      <c r="H228" s="843"/>
      <c r="I228" s="832"/>
      <c r="AU228" s="844">
        <v>222</v>
      </c>
      <c r="AV228" s="828">
        <v>15</v>
      </c>
      <c r="AW228" s="828" t="s">
        <v>783</v>
      </c>
      <c r="AX228" s="828">
        <v>1</v>
      </c>
      <c r="AY228" s="828" t="s">
        <v>547</v>
      </c>
      <c r="AZ228" s="828" t="s">
        <v>548</v>
      </c>
      <c r="BA228" s="840"/>
      <c r="BB228" s="835">
        <f t="shared" si="6"/>
        <v>14</v>
      </c>
      <c r="BC228" s="839">
        <f t="shared" si="7"/>
        <v>5</v>
      </c>
    </row>
    <row r="229" spans="1:55" s="835" customFormat="1">
      <c r="A229" s="832"/>
      <c r="B229" s="832"/>
      <c r="C229" s="832"/>
      <c r="D229" s="843"/>
      <c r="E229" s="832"/>
      <c r="F229" s="843"/>
      <c r="G229" s="832"/>
      <c r="H229" s="843"/>
      <c r="I229" s="832"/>
      <c r="AU229" s="844">
        <v>223</v>
      </c>
      <c r="AV229" s="828">
        <v>15</v>
      </c>
      <c r="AW229" s="828"/>
      <c r="AX229" s="828">
        <v>2</v>
      </c>
      <c r="AY229" s="828" t="s">
        <v>549</v>
      </c>
      <c r="AZ229" s="828" t="s">
        <v>551</v>
      </c>
      <c r="BA229" s="840"/>
      <c r="BB229" s="835">
        <f t="shared" si="6"/>
        <v>4</v>
      </c>
      <c r="BC229" s="839">
        <f t="shared" si="7"/>
        <v>0</v>
      </c>
    </row>
    <row r="230" spans="1:55" s="835" customFormat="1">
      <c r="A230" s="832"/>
      <c r="B230" s="832"/>
      <c r="C230" s="832"/>
      <c r="D230" s="843"/>
      <c r="E230" s="832"/>
      <c r="F230" s="843"/>
      <c r="G230" s="832"/>
      <c r="H230" s="843"/>
      <c r="I230" s="832"/>
      <c r="AU230" s="844">
        <v>224</v>
      </c>
      <c r="AV230" s="828">
        <v>15</v>
      </c>
      <c r="AW230" s="828"/>
      <c r="AX230" s="828">
        <v>3</v>
      </c>
      <c r="AY230" s="828" t="s">
        <v>552</v>
      </c>
      <c r="AZ230" s="828" t="s">
        <v>551</v>
      </c>
      <c r="BA230" s="840"/>
      <c r="BB230" s="835">
        <f t="shared" si="6"/>
        <v>7</v>
      </c>
      <c r="BC230" s="839">
        <f t="shared" si="7"/>
        <v>0</v>
      </c>
    </row>
    <row r="231" spans="1:55" s="835" customFormat="1" ht="22.5">
      <c r="A231" s="832"/>
      <c r="B231" s="832"/>
      <c r="C231" s="832"/>
      <c r="D231" s="843"/>
      <c r="E231" s="832"/>
      <c r="F231" s="843"/>
      <c r="G231" s="832"/>
      <c r="H231" s="843"/>
      <c r="I231" s="832"/>
      <c r="AU231" s="844">
        <v>225</v>
      </c>
      <c r="AV231" s="828">
        <v>15</v>
      </c>
      <c r="AW231" s="828"/>
      <c r="AX231" s="828">
        <v>4</v>
      </c>
      <c r="AY231" s="828" t="s">
        <v>553</v>
      </c>
      <c r="AZ231" s="828" t="s">
        <v>372</v>
      </c>
      <c r="BA231" s="840"/>
      <c r="BB231" s="835">
        <f t="shared" si="6"/>
        <v>7</v>
      </c>
      <c r="BC231" s="839">
        <f t="shared" si="7"/>
        <v>0</v>
      </c>
    </row>
    <row r="232" spans="1:55" s="835" customFormat="1">
      <c r="A232" s="832"/>
      <c r="B232" s="832"/>
      <c r="C232" s="832"/>
      <c r="D232" s="843"/>
      <c r="E232" s="832"/>
      <c r="F232" s="843"/>
      <c r="G232" s="832"/>
      <c r="H232" s="843"/>
      <c r="I232" s="832"/>
      <c r="AU232" s="844">
        <v>226</v>
      </c>
      <c r="AV232" s="828">
        <v>15</v>
      </c>
      <c r="AW232" s="828"/>
      <c r="AX232" s="828">
        <v>5</v>
      </c>
      <c r="AY232" s="828" t="s">
        <v>348</v>
      </c>
      <c r="AZ232" s="828" t="s">
        <v>373</v>
      </c>
      <c r="BA232" s="840"/>
      <c r="BB232" s="835">
        <f t="shared" si="6"/>
        <v>8</v>
      </c>
      <c r="BC232" s="839">
        <f t="shared" si="7"/>
        <v>0</v>
      </c>
    </row>
    <row r="233" spans="1:55" s="835" customFormat="1">
      <c r="A233" s="832"/>
      <c r="B233" s="832"/>
      <c r="C233" s="832"/>
      <c r="D233" s="843"/>
      <c r="E233" s="832"/>
      <c r="F233" s="843"/>
      <c r="G233" s="832"/>
      <c r="H233" s="843"/>
      <c r="I233" s="832"/>
      <c r="AU233" s="844">
        <v>227</v>
      </c>
      <c r="AV233" s="828">
        <v>15</v>
      </c>
      <c r="AW233" s="828"/>
      <c r="AX233" s="828">
        <v>6</v>
      </c>
      <c r="AY233" s="828" t="s">
        <v>1333</v>
      </c>
      <c r="AZ233" s="828"/>
      <c r="BA233" s="840">
        <v>1</v>
      </c>
      <c r="BB233" s="835">
        <f t="shared" si="6"/>
        <v>19</v>
      </c>
      <c r="BC233" s="839">
        <f t="shared" si="7"/>
        <v>0</v>
      </c>
    </row>
    <row r="234" spans="1:55" s="835" customFormat="1">
      <c r="A234" s="832"/>
      <c r="B234" s="832"/>
      <c r="C234" s="832"/>
      <c r="D234" s="843"/>
      <c r="E234" s="832"/>
      <c r="F234" s="843"/>
      <c r="G234" s="832"/>
      <c r="H234" s="843"/>
      <c r="I234" s="832"/>
      <c r="AU234" s="844">
        <v>228</v>
      </c>
      <c r="AV234" s="828">
        <v>16</v>
      </c>
      <c r="AW234" s="828" t="s">
        <v>374</v>
      </c>
      <c r="AX234" s="828">
        <v>1</v>
      </c>
      <c r="AY234" s="828" t="s">
        <v>375</v>
      </c>
      <c r="AZ234" s="828" t="s">
        <v>376</v>
      </c>
      <c r="BA234" s="840"/>
      <c r="BB234" s="835">
        <f t="shared" si="6"/>
        <v>8</v>
      </c>
      <c r="BC234" s="839">
        <f t="shared" si="7"/>
        <v>5</v>
      </c>
    </row>
    <row r="235" spans="1:55" s="835" customFormat="1">
      <c r="A235" s="832"/>
      <c r="B235" s="832"/>
      <c r="C235" s="832"/>
      <c r="D235" s="843"/>
      <c r="E235" s="832"/>
      <c r="F235" s="843"/>
      <c r="G235" s="832"/>
      <c r="H235" s="843"/>
      <c r="I235" s="832"/>
      <c r="AU235" s="844">
        <v>229</v>
      </c>
      <c r="AV235" s="828">
        <v>16</v>
      </c>
      <c r="AW235" s="828"/>
      <c r="AX235" s="828">
        <v>2</v>
      </c>
      <c r="AY235" s="828" t="s">
        <v>377</v>
      </c>
      <c r="AZ235" s="828" t="s">
        <v>923</v>
      </c>
      <c r="BA235" s="840"/>
      <c r="BB235" s="835">
        <f t="shared" si="6"/>
        <v>3</v>
      </c>
      <c r="BC235" s="839">
        <f t="shared" si="7"/>
        <v>0</v>
      </c>
    </row>
    <row r="236" spans="1:55" s="835" customFormat="1">
      <c r="A236" s="832"/>
      <c r="B236" s="832"/>
      <c r="C236" s="832"/>
      <c r="D236" s="843"/>
      <c r="E236" s="832"/>
      <c r="F236" s="843"/>
      <c r="G236" s="832"/>
      <c r="H236" s="843"/>
      <c r="I236" s="832"/>
      <c r="AU236" s="844">
        <v>230</v>
      </c>
      <c r="AV236" s="828">
        <v>16</v>
      </c>
      <c r="AW236" s="828"/>
      <c r="AX236" s="828">
        <v>3</v>
      </c>
      <c r="AY236" s="828" t="s">
        <v>378</v>
      </c>
      <c r="AZ236" s="828" t="s">
        <v>379</v>
      </c>
      <c r="BA236" s="840"/>
      <c r="BB236" s="835">
        <f t="shared" si="6"/>
        <v>17</v>
      </c>
      <c r="BC236" s="839">
        <f t="shared" si="7"/>
        <v>0</v>
      </c>
    </row>
    <row r="237" spans="1:55" s="835" customFormat="1">
      <c r="A237" s="832"/>
      <c r="B237" s="832"/>
      <c r="C237" s="832"/>
      <c r="D237" s="843"/>
      <c r="E237" s="832"/>
      <c r="F237" s="843"/>
      <c r="G237" s="832"/>
      <c r="H237" s="843"/>
      <c r="I237" s="832"/>
      <c r="AU237" s="844">
        <v>231</v>
      </c>
      <c r="AV237" s="828">
        <v>16</v>
      </c>
      <c r="AW237" s="828"/>
      <c r="AX237" s="828">
        <v>4</v>
      </c>
      <c r="AY237" s="828" t="s">
        <v>380</v>
      </c>
      <c r="AZ237" s="828" t="s">
        <v>381</v>
      </c>
      <c r="BA237" s="840"/>
      <c r="BB237" s="835">
        <f t="shared" si="6"/>
        <v>6</v>
      </c>
      <c r="BC237" s="839">
        <f t="shared" si="7"/>
        <v>0</v>
      </c>
    </row>
    <row r="238" spans="1:55" s="835" customFormat="1">
      <c r="A238" s="832"/>
      <c r="B238" s="832"/>
      <c r="C238" s="832"/>
      <c r="D238" s="843"/>
      <c r="E238" s="832"/>
      <c r="F238" s="843"/>
      <c r="G238" s="832"/>
      <c r="H238" s="843"/>
      <c r="I238" s="832"/>
      <c r="AU238" s="844">
        <v>232</v>
      </c>
      <c r="AV238" s="828">
        <v>16</v>
      </c>
      <c r="AW238" s="828"/>
      <c r="AX238" s="828">
        <v>5</v>
      </c>
      <c r="AY238" s="828" t="s">
        <v>382</v>
      </c>
      <c r="AZ238" s="828" t="s">
        <v>381</v>
      </c>
      <c r="BA238" s="840"/>
      <c r="BB238" s="835">
        <f t="shared" si="6"/>
        <v>8</v>
      </c>
      <c r="BC238" s="839">
        <f t="shared" si="7"/>
        <v>0</v>
      </c>
    </row>
    <row r="239" spans="1:55" s="835" customFormat="1">
      <c r="A239" s="832"/>
      <c r="B239" s="832"/>
      <c r="C239" s="832"/>
      <c r="D239" s="843"/>
      <c r="E239" s="832"/>
      <c r="F239" s="843"/>
      <c r="G239" s="832"/>
      <c r="H239" s="843"/>
      <c r="I239" s="832"/>
      <c r="AU239" s="844">
        <v>233</v>
      </c>
      <c r="AV239" s="828">
        <v>16</v>
      </c>
      <c r="AW239" s="828"/>
      <c r="AX239" s="828">
        <v>6</v>
      </c>
      <c r="AY239" s="828" t="s">
        <v>383</v>
      </c>
      <c r="AZ239" s="828" t="s">
        <v>384</v>
      </c>
      <c r="BA239" s="840"/>
      <c r="BB239" s="835">
        <f t="shared" si="6"/>
        <v>13</v>
      </c>
      <c r="BC239" s="839">
        <f t="shared" si="7"/>
        <v>0</v>
      </c>
    </row>
    <row r="240" spans="1:55" s="835" customFormat="1">
      <c r="A240" s="832"/>
      <c r="B240" s="832"/>
      <c r="C240" s="832"/>
      <c r="D240" s="843"/>
      <c r="E240" s="832"/>
      <c r="F240" s="843"/>
      <c r="G240" s="832"/>
      <c r="H240" s="843"/>
      <c r="I240" s="832"/>
      <c r="AU240" s="844">
        <v>234</v>
      </c>
      <c r="AV240" s="828">
        <v>16</v>
      </c>
      <c r="AW240" s="828"/>
      <c r="AX240" s="828">
        <v>7</v>
      </c>
      <c r="AY240" s="828" t="s">
        <v>385</v>
      </c>
      <c r="AZ240" s="828" t="s">
        <v>923</v>
      </c>
      <c r="BA240" s="840"/>
      <c r="BB240" s="835">
        <f t="shared" si="6"/>
        <v>5</v>
      </c>
      <c r="BC240" s="839">
        <f t="shared" si="7"/>
        <v>0</v>
      </c>
    </row>
    <row r="241" spans="1:55" s="835" customFormat="1">
      <c r="A241" s="832"/>
      <c r="B241" s="832"/>
      <c r="C241" s="832"/>
      <c r="D241" s="843"/>
      <c r="E241" s="832"/>
      <c r="F241" s="843"/>
      <c r="G241" s="832"/>
      <c r="H241" s="843"/>
      <c r="I241" s="832"/>
      <c r="AU241" s="844">
        <v>235</v>
      </c>
      <c r="AV241" s="828">
        <v>16</v>
      </c>
      <c r="AW241" s="828"/>
      <c r="AX241" s="828">
        <v>8</v>
      </c>
      <c r="AY241" s="828" t="s">
        <v>386</v>
      </c>
      <c r="AZ241" s="828" t="s">
        <v>923</v>
      </c>
      <c r="BA241" s="840"/>
      <c r="BB241" s="835">
        <f t="shared" si="6"/>
        <v>10</v>
      </c>
      <c r="BC241" s="839">
        <f t="shared" si="7"/>
        <v>0</v>
      </c>
    </row>
    <row r="242" spans="1:55" s="835" customFormat="1">
      <c r="A242" s="832"/>
      <c r="B242" s="832"/>
      <c r="C242" s="832"/>
      <c r="D242" s="843"/>
      <c r="E242" s="832"/>
      <c r="F242" s="843"/>
      <c r="G242" s="832"/>
      <c r="H242" s="843"/>
      <c r="I242" s="832"/>
      <c r="AU242" s="844">
        <v>236</v>
      </c>
      <c r="AV242" s="828">
        <v>16</v>
      </c>
      <c r="AW242" s="828"/>
      <c r="AX242" s="828">
        <v>9</v>
      </c>
      <c r="AY242" s="828" t="s">
        <v>387</v>
      </c>
      <c r="AZ242" s="828" t="s">
        <v>923</v>
      </c>
      <c r="BA242" s="840"/>
      <c r="BB242" s="835">
        <f t="shared" si="6"/>
        <v>9</v>
      </c>
      <c r="BC242" s="839">
        <f t="shared" si="7"/>
        <v>0</v>
      </c>
    </row>
    <row r="243" spans="1:55" s="835" customFormat="1">
      <c r="A243" s="832"/>
      <c r="B243" s="832"/>
      <c r="C243" s="832"/>
      <c r="D243" s="843"/>
      <c r="E243" s="832"/>
      <c r="F243" s="843"/>
      <c r="G243" s="832"/>
      <c r="H243" s="843"/>
      <c r="I243" s="832"/>
      <c r="AU243" s="844">
        <v>237</v>
      </c>
      <c r="AV243" s="828">
        <v>16</v>
      </c>
      <c r="AW243" s="828"/>
      <c r="AX243" s="828">
        <v>10</v>
      </c>
      <c r="AY243" s="828" t="s">
        <v>388</v>
      </c>
      <c r="AZ243" s="828" t="s">
        <v>389</v>
      </c>
      <c r="BA243" s="840"/>
      <c r="BB243" s="835">
        <f t="shared" si="6"/>
        <v>3</v>
      </c>
      <c r="BC243" s="839">
        <f t="shared" si="7"/>
        <v>0</v>
      </c>
    </row>
    <row r="244" spans="1:55" s="835" customFormat="1">
      <c r="A244" s="832"/>
      <c r="B244" s="832"/>
      <c r="C244" s="832"/>
      <c r="D244" s="843"/>
      <c r="E244" s="832"/>
      <c r="F244" s="843"/>
      <c r="G244" s="832"/>
      <c r="H244" s="843"/>
      <c r="I244" s="832"/>
      <c r="AU244" s="844">
        <v>238</v>
      </c>
      <c r="AV244" s="828">
        <v>16</v>
      </c>
      <c r="AW244" s="828"/>
      <c r="AX244" s="828">
        <v>11</v>
      </c>
      <c r="AY244" s="828" t="s">
        <v>390</v>
      </c>
      <c r="AZ244" s="828" t="s">
        <v>391</v>
      </c>
      <c r="BA244" s="840"/>
      <c r="BB244" s="835">
        <f t="shared" si="6"/>
        <v>3</v>
      </c>
      <c r="BC244" s="839">
        <f t="shared" si="7"/>
        <v>0</v>
      </c>
    </row>
    <row r="245" spans="1:55" s="835" customFormat="1">
      <c r="A245" s="832"/>
      <c r="B245" s="832"/>
      <c r="C245" s="832"/>
      <c r="D245" s="843"/>
      <c r="E245" s="832"/>
      <c r="F245" s="843"/>
      <c r="G245" s="832"/>
      <c r="H245" s="843"/>
      <c r="I245" s="832"/>
      <c r="AU245" s="844">
        <v>239</v>
      </c>
      <c r="AV245" s="828">
        <v>16</v>
      </c>
      <c r="AW245" s="828"/>
      <c r="AX245" s="828">
        <v>12</v>
      </c>
      <c r="AY245" s="828" t="s">
        <v>392</v>
      </c>
      <c r="AZ245" s="828" t="s">
        <v>393</v>
      </c>
      <c r="BA245" s="840"/>
      <c r="BB245" s="835">
        <f t="shared" si="6"/>
        <v>6</v>
      </c>
      <c r="BC245" s="839">
        <f t="shared" si="7"/>
        <v>0</v>
      </c>
    </row>
    <row r="246" spans="1:55" s="835" customFormat="1">
      <c r="A246" s="832"/>
      <c r="B246" s="832"/>
      <c r="C246" s="832"/>
      <c r="D246" s="843"/>
      <c r="E246" s="832"/>
      <c r="F246" s="843"/>
      <c r="G246" s="832"/>
      <c r="H246" s="843"/>
      <c r="I246" s="832"/>
      <c r="AU246" s="844">
        <v>240</v>
      </c>
      <c r="AV246" s="828">
        <v>16</v>
      </c>
      <c r="AW246" s="828"/>
      <c r="AX246" s="828">
        <v>13</v>
      </c>
      <c r="AY246" s="828" t="s">
        <v>394</v>
      </c>
      <c r="AZ246" s="828" t="s">
        <v>923</v>
      </c>
      <c r="BA246" s="840"/>
      <c r="BB246" s="835">
        <f t="shared" si="6"/>
        <v>5</v>
      </c>
      <c r="BC246" s="839">
        <f t="shared" si="7"/>
        <v>0</v>
      </c>
    </row>
    <row r="247" spans="1:55" s="835" customFormat="1">
      <c r="A247" s="832"/>
      <c r="B247" s="832"/>
      <c r="C247" s="832"/>
      <c r="D247" s="843"/>
      <c r="E247" s="832"/>
      <c r="F247" s="843"/>
      <c r="G247" s="832"/>
      <c r="H247" s="843"/>
      <c r="I247" s="832"/>
      <c r="AU247" s="844">
        <v>241</v>
      </c>
      <c r="AV247" s="828">
        <v>16</v>
      </c>
      <c r="AW247" s="828"/>
      <c r="AX247" s="828">
        <v>14</v>
      </c>
      <c r="AY247" s="828" t="s">
        <v>1334</v>
      </c>
      <c r="AZ247" s="828"/>
      <c r="BA247" s="840">
        <v>1</v>
      </c>
      <c r="BB247" s="835">
        <f t="shared" si="6"/>
        <v>19</v>
      </c>
      <c r="BC247" s="839">
        <f t="shared" si="7"/>
        <v>0</v>
      </c>
    </row>
    <row r="248" spans="1:55" s="835" customFormat="1">
      <c r="A248" s="832"/>
      <c r="B248" s="832"/>
      <c r="C248" s="832"/>
      <c r="D248" s="843"/>
      <c r="E248" s="832"/>
      <c r="F248" s="843"/>
      <c r="G248" s="832"/>
      <c r="H248" s="843"/>
      <c r="I248" s="832"/>
      <c r="AU248" s="844">
        <v>242</v>
      </c>
      <c r="AV248" s="828">
        <v>17</v>
      </c>
      <c r="AW248" s="828" t="s">
        <v>395</v>
      </c>
      <c r="AX248" s="828">
        <v>1</v>
      </c>
      <c r="AY248" s="828" t="s">
        <v>349</v>
      </c>
      <c r="AZ248" s="828" t="s">
        <v>396</v>
      </c>
      <c r="BA248" s="840"/>
      <c r="BB248" s="835">
        <f t="shared" si="6"/>
        <v>6</v>
      </c>
      <c r="BC248" s="839">
        <f t="shared" si="7"/>
        <v>4</v>
      </c>
    </row>
    <row r="249" spans="1:55" s="835" customFormat="1">
      <c r="A249" s="832"/>
      <c r="B249" s="832"/>
      <c r="C249" s="832"/>
      <c r="D249" s="843"/>
      <c r="E249" s="832"/>
      <c r="F249" s="843"/>
      <c r="G249" s="832"/>
      <c r="H249" s="843"/>
      <c r="I249" s="832"/>
      <c r="AU249" s="844">
        <v>243</v>
      </c>
      <c r="AV249" s="828">
        <v>17</v>
      </c>
      <c r="AW249" s="828"/>
      <c r="AX249" s="828">
        <v>2</v>
      </c>
      <c r="AY249" s="828" t="s">
        <v>397</v>
      </c>
      <c r="AZ249" s="828" t="s">
        <v>396</v>
      </c>
      <c r="BA249" s="840"/>
      <c r="BB249" s="835">
        <f t="shared" si="6"/>
        <v>12</v>
      </c>
      <c r="BC249" s="839">
        <f t="shared" si="7"/>
        <v>0</v>
      </c>
    </row>
    <row r="250" spans="1:55" s="835" customFormat="1">
      <c r="A250" s="832"/>
      <c r="B250" s="832"/>
      <c r="C250" s="832"/>
      <c r="D250" s="843"/>
      <c r="E250" s="832"/>
      <c r="F250" s="843"/>
      <c r="G250" s="832"/>
      <c r="H250" s="843"/>
      <c r="I250" s="832"/>
      <c r="AU250" s="844">
        <v>244</v>
      </c>
      <c r="AV250" s="828">
        <v>17</v>
      </c>
      <c r="AW250" s="828"/>
      <c r="AX250" s="828">
        <v>3</v>
      </c>
      <c r="AY250" s="828" t="s">
        <v>398</v>
      </c>
      <c r="AZ250" s="828" t="s">
        <v>396</v>
      </c>
      <c r="BA250" s="840"/>
      <c r="BB250" s="835">
        <f t="shared" si="6"/>
        <v>11</v>
      </c>
      <c r="BC250" s="839">
        <f t="shared" si="7"/>
        <v>0</v>
      </c>
    </row>
    <row r="251" spans="1:55" s="835" customFormat="1">
      <c r="A251" s="832"/>
      <c r="B251" s="832"/>
      <c r="C251" s="832"/>
      <c r="D251" s="843"/>
      <c r="E251" s="832"/>
      <c r="F251" s="843"/>
      <c r="G251" s="832"/>
      <c r="H251" s="843"/>
      <c r="I251" s="832"/>
      <c r="AU251" s="844">
        <v>245</v>
      </c>
      <c r="AV251" s="828">
        <v>17</v>
      </c>
      <c r="AW251" s="828"/>
      <c r="AX251" s="828">
        <v>4</v>
      </c>
      <c r="AY251" s="828" t="s">
        <v>864</v>
      </c>
      <c r="AZ251" s="828" t="s">
        <v>396</v>
      </c>
      <c r="BA251" s="840"/>
      <c r="BB251" s="835">
        <f t="shared" si="6"/>
        <v>5</v>
      </c>
      <c r="BC251" s="839">
        <f t="shared" si="7"/>
        <v>0</v>
      </c>
    </row>
    <row r="252" spans="1:55" s="835" customFormat="1">
      <c r="A252" s="832"/>
      <c r="B252" s="832"/>
      <c r="C252" s="832"/>
      <c r="D252" s="843"/>
      <c r="E252" s="832"/>
      <c r="F252" s="843"/>
      <c r="G252" s="832"/>
      <c r="H252" s="843"/>
      <c r="I252" s="832"/>
      <c r="AU252" s="844">
        <v>246</v>
      </c>
      <c r="AV252" s="828">
        <v>17</v>
      </c>
      <c r="AW252" s="828"/>
      <c r="AX252" s="828">
        <v>5</v>
      </c>
      <c r="AY252" s="828" t="s">
        <v>865</v>
      </c>
      <c r="AZ252" s="828" t="s">
        <v>68</v>
      </c>
      <c r="BA252" s="840"/>
      <c r="BB252" s="835">
        <f t="shared" si="6"/>
        <v>19</v>
      </c>
      <c r="BC252" s="839">
        <f t="shared" si="7"/>
        <v>0</v>
      </c>
    </row>
    <row r="253" spans="1:55" s="835" customFormat="1">
      <c r="A253" s="832"/>
      <c r="B253" s="832"/>
      <c r="C253" s="832"/>
      <c r="D253" s="843"/>
      <c r="E253" s="832"/>
      <c r="F253" s="843"/>
      <c r="G253" s="832"/>
      <c r="H253" s="843"/>
      <c r="I253" s="832"/>
      <c r="AU253" s="844">
        <v>247</v>
      </c>
      <c r="AV253" s="828">
        <v>17</v>
      </c>
      <c r="AW253" s="828"/>
      <c r="AX253" s="828">
        <v>6</v>
      </c>
      <c r="AY253" s="828" t="s">
        <v>866</v>
      </c>
      <c r="AZ253" s="828" t="s">
        <v>68</v>
      </c>
      <c r="BA253" s="840"/>
      <c r="BB253" s="835">
        <f t="shared" si="6"/>
        <v>19</v>
      </c>
      <c r="BC253" s="839">
        <f t="shared" si="7"/>
        <v>0</v>
      </c>
    </row>
    <row r="254" spans="1:55" s="835" customFormat="1">
      <c r="A254" s="832"/>
      <c r="B254" s="832"/>
      <c r="C254" s="832"/>
      <c r="D254" s="843"/>
      <c r="E254" s="832"/>
      <c r="F254" s="843"/>
      <c r="G254" s="832"/>
      <c r="H254" s="843"/>
      <c r="I254" s="832"/>
      <c r="AU254" s="844">
        <v>248</v>
      </c>
      <c r="AV254" s="828">
        <v>17</v>
      </c>
      <c r="AW254" s="828"/>
      <c r="AX254" s="828">
        <v>7</v>
      </c>
      <c r="AY254" s="828" t="s">
        <v>867</v>
      </c>
      <c r="AZ254" s="828" t="s">
        <v>68</v>
      </c>
      <c r="BA254" s="840"/>
      <c r="BB254" s="835">
        <f t="shared" si="6"/>
        <v>18</v>
      </c>
      <c r="BC254" s="839">
        <f t="shared" si="7"/>
        <v>0</v>
      </c>
    </row>
    <row r="255" spans="1:55" s="835" customFormat="1">
      <c r="A255" s="832"/>
      <c r="B255" s="832"/>
      <c r="C255" s="832"/>
      <c r="D255" s="843"/>
      <c r="E255" s="832"/>
      <c r="F255" s="843"/>
      <c r="G255" s="832"/>
      <c r="H255" s="843"/>
      <c r="I255" s="832"/>
      <c r="AU255" s="844">
        <v>249</v>
      </c>
      <c r="AV255" s="828">
        <v>17</v>
      </c>
      <c r="AW255" s="828"/>
      <c r="AX255" s="828">
        <v>8</v>
      </c>
      <c r="AY255" s="828" t="s">
        <v>868</v>
      </c>
      <c r="AZ255" s="828" t="s">
        <v>68</v>
      </c>
      <c r="BA255" s="840"/>
      <c r="BB255" s="835">
        <f t="shared" si="6"/>
        <v>18</v>
      </c>
      <c r="BC255" s="839">
        <f t="shared" si="7"/>
        <v>0</v>
      </c>
    </row>
    <row r="256" spans="1:55" s="835" customFormat="1">
      <c r="A256" s="832"/>
      <c r="B256" s="832"/>
      <c r="C256" s="832"/>
      <c r="D256" s="843"/>
      <c r="E256" s="832"/>
      <c r="F256" s="843"/>
      <c r="G256" s="832"/>
      <c r="H256" s="843"/>
      <c r="I256" s="832"/>
      <c r="AU256" s="844">
        <v>250</v>
      </c>
      <c r="AV256" s="828">
        <v>17</v>
      </c>
      <c r="AW256" s="828"/>
      <c r="AX256" s="828">
        <v>9</v>
      </c>
      <c r="AY256" s="828" t="s">
        <v>869</v>
      </c>
      <c r="AZ256" s="828" t="s">
        <v>870</v>
      </c>
      <c r="BA256" s="840"/>
      <c r="BB256" s="835">
        <f t="shared" si="6"/>
        <v>17</v>
      </c>
      <c r="BC256" s="839">
        <f t="shared" si="7"/>
        <v>0</v>
      </c>
    </row>
    <row r="257" spans="1:55" s="835" customFormat="1">
      <c r="A257" s="832"/>
      <c r="B257" s="832"/>
      <c r="C257" s="832"/>
      <c r="D257" s="843"/>
      <c r="E257" s="832"/>
      <c r="F257" s="843"/>
      <c r="G257" s="832"/>
      <c r="H257" s="843"/>
      <c r="I257" s="832"/>
      <c r="AU257" s="844">
        <v>251</v>
      </c>
      <c r="AV257" s="828">
        <v>17</v>
      </c>
      <c r="AW257" s="828"/>
      <c r="AX257" s="828">
        <v>10</v>
      </c>
      <c r="AY257" s="828" t="s">
        <v>871</v>
      </c>
      <c r="AZ257" s="828" t="s">
        <v>870</v>
      </c>
      <c r="BA257" s="840"/>
      <c r="BB257" s="835">
        <f t="shared" si="6"/>
        <v>17</v>
      </c>
      <c r="BC257" s="839">
        <f t="shared" si="7"/>
        <v>0</v>
      </c>
    </row>
    <row r="258" spans="1:55" s="835" customFormat="1">
      <c r="A258" s="832"/>
      <c r="B258" s="832"/>
      <c r="C258" s="832"/>
      <c r="D258" s="843"/>
      <c r="E258" s="832"/>
      <c r="F258" s="843"/>
      <c r="G258" s="832"/>
      <c r="H258" s="843"/>
      <c r="I258" s="832"/>
      <c r="AU258" s="844">
        <v>252</v>
      </c>
      <c r="AV258" s="828">
        <v>17</v>
      </c>
      <c r="AW258" s="828"/>
      <c r="AX258" s="828">
        <v>11</v>
      </c>
      <c r="AY258" s="828" t="s">
        <v>872</v>
      </c>
      <c r="AZ258" s="828" t="s">
        <v>68</v>
      </c>
      <c r="BA258" s="840"/>
      <c r="BB258" s="835">
        <f t="shared" si="6"/>
        <v>8</v>
      </c>
      <c r="BC258" s="839">
        <f t="shared" si="7"/>
        <v>0</v>
      </c>
    </row>
    <row r="259" spans="1:55" s="835" customFormat="1">
      <c r="A259" s="832"/>
      <c r="B259" s="832"/>
      <c r="C259" s="832"/>
      <c r="D259" s="843"/>
      <c r="E259" s="832"/>
      <c r="F259" s="843"/>
      <c r="G259" s="832"/>
      <c r="H259" s="843"/>
      <c r="I259" s="832"/>
      <c r="AU259" s="844">
        <v>253</v>
      </c>
      <c r="AV259" s="828">
        <v>17</v>
      </c>
      <c r="AW259" s="828"/>
      <c r="AX259" s="828">
        <v>12</v>
      </c>
      <c r="AY259" s="828" t="s">
        <v>873</v>
      </c>
      <c r="AZ259" s="828" t="s">
        <v>396</v>
      </c>
      <c r="BA259" s="840"/>
      <c r="BB259" s="835">
        <f t="shared" si="6"/>
        <v>8</v>
      </c>
      <c r="BC259" s="839">
        <f t="shared" si="7"/>
        <v>0</v>
      </c>
    </row>
    <row r="260" spans="1:55" s="835" customFormat="1">
      <c r="A260" s="832"/>
      <c r="B260" s="832"/>
      <c r="C260" s="832"/>
      <c r="D260" s="843"/>
      <c r="E260" s="832"/>
      <c r="F260" s="843"/>
      <c r="G260" s="832"/>
      <c r="H260" s="843"/>
      <c r="I260" s="832"/>
      <c r="AU260" s="844">
        <v>254</v>
      </c>
      <c r="AV260" s="828">
        <v>17</v>
      </c>
      <c r="AW260" s="828"/>
      <c r="AX260" s="828">
        <v>13</v>
      </c>
      <c r="AY260" s="828" t="s">
        <v>874</v>
      </c>
      <c r="AZ260" s="828" t="s">
        <v>396</v>
      </c>
      <c r="BA260" s="840"/>
      <c r="BB260" s="835">
        <f t="shared" si="6"/>
        <v>11</v>
      </c>
      <c r="BC260" s="839">
        <f t="shared" si="7"/>
        <v>0</v>
      </c>
    </row>
    <row r="261" spans="1:55" s="835" customFormat="1">
      <c r="A261" s="832"/>
      <c r="B261" s="832"/>
      <c r="C261" s="832"/>
      <c r="D261" s="843"/>
      <c r="E261" s="832"/>
      <c r="F261" s="843"/>
      <c r="G261" s="832"/>
      <c r="H261" s="843"/>
      <c r="I261" s="832"/>
      <c r="AU261" s="844">
        <v>255</v>
      </c>
      <c r="AV261" s="828">
        <v>17</v>
      </c>
      <c r="AW261" s="828"/>
      <c r="AX261" s="828">
        <v>14</v>
      </c>
      <c r="AY261" s="828" t="s">
        <v>875</v>
      </c>
      <c r="AZ261" s="828" t="s">
        <v>396</v>
      </c>
      <c r="BA261" s="840"/>
      <c r="BB261" s="835">
        <f t="shared" si="6"/>
        <v>10</v>
      </c>
      <c r="BC261" s="839">
        <f t="shared" si="7"/>
        <v>0</v>
      </c>
    </row>
    <row r="262" spans="1:55" s="835" customFormat="1">
      <c r="A262" s="832"/>
      <c r="B262" s="832"/>
      <c r="C262" s="832"/>
      <c r="D262" s="843"/>
      <c r="E262" s="832"/>
      <c r="F262" s="843"/>
      <c r="G262" s="832"/>
      <c r="H262" s="843"/>
      <c r="I262" s="832"/>
      <c r="AU262" s="844">
        <v>256</v>
      </c>
      <c r="AV262" s="828">
        <v>17</v>
      </c>
      <c r="AW262" s="828"/>
      <c r="AX262" s="828">
        <v>15</v>
      </c>
      <c r="AY262" s="828" t="s">
        <v>876</v>
      </c>
      <c r="AZ262" s="828" t="s">
        <v>396</v>
      </c>
      <c r="BA262" s="840"/>
      <c r="BB262" s="835">
        <f t="shared" si="6"/>
        <v>5</v>
      </c>
      <c r="BC262" s="839">
        <f t="shared" si="7"/>
        <v>0</v>
      </c>
    </row>
    <row r="263" spans="1:55" s="835" customFormat="1">
      <c r="A263" s="832"/>
      <c r="B263" s="832"/>
      <c r="C263" s="832"/>
      <c r="D263" s="843"/>
      <c r="E263" s="832"/>
      <c r="F263" s="843"/>
      <c r="G263" s="832"/>
      <c r="H263" s="843"/>
      <c r="I263" s="832"/>
      <c r="AU263" s="844">
        <v>257</v>
      </c>
      <c r="AV263" s="828">
        <v>17</v>
      </c>
      <c r="AW263" s="828"/>
      <c r="AX263" s="828">
        <v>16</v>
      </c>
      <c r="AY263" s="828" t="s">
        <v>877</v>
      </c>
      <c r="AZ263" s="828" t="s">
        <v>878</v>
      </c>
      <c r="BA263" s="840"/>
      <c r="BB263" s="835">
        <f t="shared" si="6"/>
        <v>6</v>
      </c>
      <c r="BC263" s="839">
        <f t="shared" si="7"/>
        <v>0</v>
      </c>
    </row>
    <row r="264" spans="1:55" s="835" customFormat="1">
      <c r="A264" s="832"/>
      <c r="B264" s="832"/>
      <c r="C264" s="832"/>
      <c r="D264" s="843"/>
      <c r="E264" s="832"/>
      <c r="F264" s="843"/>
      <c r="G264" s="832"/>
      <c r="H264" s="843"/>
      <c r="I264" s="832"/>
      <c r="AU264" s="844">
        <v>258</v>
      </c>
      <c r="AV264" s="828">
        <v>17</v>
      </c>
      <c r="AW264" s="828"/>
      <c r="AX264" s="828">
        <v>17</v>
      </c>
      <c r="AY264" s="828" t="s">
        <v>879</v>
      </c>
      <c r="AZ264" s="828" t="s">
        <v>878</v>
      </c>
      <c r="BA264" s="840"/>
      <c r="BB264" s="835">
        <f t="shared" ref="BB264:BB327" si="8">LEN(AY264)</f>
        <v>4</v>
      </c>
      <c r="BC264" s="839">
        <f t="shared" ref="BC264:BC327" si="9">LEN(AW264)</f>
        <v>0</v>
      </c>
    </row>
    <row r="265" spans="1:55" s="835" customFormat="1">
      <c r="A265" s="832"/>
      <c r="B265" s="832"/>
      <c r="C265" s="832"/>
      <c r="D265" s="843"/>
      <c r="E265" s="832"/>
      <c r="F265" s="843"/>
      <c r="G265" s="832"/>
      <c r="H265" s="843"/>
      <c r="I265" s="832"/>
      <c r="AU265" s="844">
        <v>259</v>
      </c>
      <c r="AV265" s="828">
        <v>17</v>
      </c>
      <c r="AW265" s="828"/>
      <c r="AX265" s="828">
        <v>18</v>
      </c>
      <c r="AY265" s="828" t="s">
        <v>880</v>
      </c>
      <c r="AZ265" s="828" t="s">
        <v>881</v>
      </c>
      <c r="BA265" s="840"/>
      <c r="BB265" s="835">
        <f t="shared" si="8"/>
        <v>7</v>
      </c>
      <c r="BC265" s="839">
        <f t="shared" si="9"/>
        <v>0</v>
      </c>
    </row>
    <row r="266" spans="1:55" s="835" customFormat="1">
      <c r="A266" s="832"/>
      <c r="B266" s="832"/>
      <c r="C266" s="832"/>
      <c r="D266" s="843"/>
      <c r="E266" s="832"/>
      <c r="F266" s="843"/>
      <c r="G266" s="832"/>
      <c r="H266" s="843"/>
      <c r="I266" s="832"/>
      <c r="AU266" s="844">
        <v>260</v>
      </c>
      <c r="AV266" s="828">
        <v>17</v>
      </c>
      <c r="AW266" s="828"/>
      <c r="AX266" s="828">
        <v>19</v>
      </c>
      <c r="AY266" s="828" t="s">
        <v>882</v>
      </c>
      <c r="AZ266" s="828" t="s">
        <v>923</v>
      </c>
      <c r="BA266" s="840"/>
      <c r="BB266" s="835">
        <f t="shared" si="8"/>
        <v>3</v>
      </c>
      <c r="BC266" s="839">
        <f t="shared" si="9"/>
        <v>0</v>
      </c>
    </row>
    <row r="267" spans="1:55" s="835" customFormat="1">
      <c r="A267" s="832"/>
      <c r="B267" s="832"/>
      <c r="C267" s="832"/>
      <c r="D267" s="843"/>
      <c r="E267" s="832"/>
      <c r="F267" s="843"/>
      <c r="G267" s="832"/>
      <c r="H267" s="843"/>
      <c r="I267" s="832"/>
      <c r="AU267" s="844">
        <v>261</v>
      </c>
      <c r="AV267" s="828">
        <v>17</v>
      </c>
      <c r="AW267" s="828"/>
      <c r="AX267" s="828">
        <v>20</v>
      </c>
      <c r="AY267" s="828" t="s">
        <v>883</v>
      </c>
      <c r="AZ267" s="828" t="s">
        <v>68</v>
      </c>
      <c r="BA267" s="840"/>
      <c r="BB267" s="835">
        <f t="shared" si="8"/>
        <v>10</v>
      </c>
      <c r="BC267" s="839">
        <f t="shared" si="9"/>
        <v>0</v>
      </c>
    </row>
    <row r="268" spans="1:55" s="835" customFormat="1">
      <c r="A268" s="832"/>
      <c r="B268" s="832"/>
      <c r="C268" s="832"/>
      <c r="D268" s="843"/>
      <c r="E268" s="832"/>
      <c r="F268" s="843"/>
      <c r="G268" s="832"/>
      <c r="H268" s="843"/>
      <c r="I268" s="832"/>
      <c r="AU268" s="844">
        <v>262</v>
      </c>
      <c r="AV268" s="828">
        <v>17</v>
      </c>
      <c r="AW268" s="828"/>
      <c r="AX268" s="828">
        <v>21</v>
      </c>
      <c r="AY268" s="828" t="s">
        <v>884</v>
      </c>
      <c r="AZ268" s="828" t="s">
        <v>885</v>
      </c>
      <c r="BA268" s="840"/>
      <c r="BB268" s="835">
        <f t="shared" si="8"/>
        <v>9</v>
      </c>
      <c r="BC268" s="839">
        <f t="shared" si="9"/>
        <v>0</v>
      </c>
    </row>
    <row r="269" spans="1:55" s="835" customFormat="1">
      <c r="A269" s="832"/>
      <c r="B269" s="832"/>
      <c r="C269" s="832"/>
      <c r="D269" s="843"/>
      <c r="E269" s="832"/>
      <c r="F269" s="843"/>
      <c r="G269" s="832"/>
      <c r="H269" s="843"/>
      <c r="I269" s="832"/>
      <c r="AU269" s="844">
        <v>263</v>
      </c>
      <c r="AV269" s="828">
        <v>17</v>
      </c>
      <c r="AW269" s="828"/>
      <c r="AX269" s="828">
        <v>22</v>
      </c>
      <c r="AY269" s="828" t="s">
        <v>886</v>
      </c>
      <c r="AZ269" s="828" t="s">
        <v>887</v>
      </c>
      <c r="BA269" s="840"/>
      <c r="BB269" s="835">
        <f t="shared" si="8"/>
        <v>7</v>
      </c>
      <c r="BC269" s="839">
        <f t="shared" si="9"/>
        <v>0</v>
      </c>
    </row>
    <row r="270" spans="1:55" s="835" customFormat="1">
      <c r="A270" s="832"/>
      <c r="B270" s="832"/>
      <c r="C270" s="832"/>
      <c r="D270" s="843"/>
      <c r="E270" s="832"/>
      <c r="F270" s="843"/>
      <c r="G270" s="832"/>
      <c r="H270" s="843"/>
      <c r="I270" s="832"/>
      <c r="AU270" s="844">
        <v>264</v>
      </c>
      <c r="AV270" s="828">
        <v>17</v>
      </c>
      <c r="AW270" s="828"/>
      <c r="AX270" s="828">
        <v>23</v>
      </c>
      <c r="AY270" s="828" t="s">
        <v>888</v>
      </c>
      <c r="AZ270" s="828" t="s">
        <v>889</v>
      </c>
      <c r="BA270" s="840"/>
      <c r="BB270" s="835">
        <f t="shared" si="8"/>
        <v>7</v>
      </c>
      <c r="BC270" s="839">
        <f t="shared" si="9"/>
        <v>0</v>
      </c>
    </row>
    <row r="271" spans="1:55" s="835" customFormat="1">
      <c r="A271" s="832"/>
      <c r="B271" s="832"/>
      <c r="C271" s="832"/>
      <c r="D271" s="843"/>
      <c r="E271" s="832"/>
      <c r="F271" s="843"/>
      <c r="G271" s="832"/>
      <c r="H271" s="843"/>
      <c r="I271" s="832"/>
      <c r="AU271" s="844">
        <v>265</v>
      </c>
      <c r="AV271" s="828">
        <v>17</v>
      </c>
      <c r="AW271" s="828"/>
      <c r="AX271" s="828">
        <v>24</v>
      </c>
      <c r="AY271" s="828" t="s">
        <v>890</v>
      </c>
      <c r="AZ271" s="828" t="s">
        <v>891</v>
      </c>
      <c r="BA271" s="840"/>
      <c r="BB271" s="835">
        <f t="shared" si="8"/>
        <v>11</v>
      </c>
      <c r="BC271" s="839">
        <f t="shared" si="9"/>
        <v>0</v>
      </c>
    </row>
    <row r="272" spans="1:55" s="835" customFormat="1">
      <c r="A272" s="832"/>
      <c r="B272" s="832"/>
      <c r="C272" s="832"/>
      <c r="D272" s="843"/>
      <c r="E272" s="832"/>
      <c r="F272" s="843"/>
      <c r="G272" s="832"/>
      <c r="H272" s="843"/>
      <c r="I272" s="832"/>
      <c r="AU272" s="844">
        <v>266</v>
      </c>
      <c r="AV272" s="828">
        <v>17</v>
      </c>
      <c r="AW272" s="828"/>
      <c r="AX272" s="828">
        <v>25</v>
      </c>
      <c r="AY272" s="828" t="s">
        <v>1335</v>
      </c>
      <c r="AZ272" s="828"/>
      <c r="BA272" s="840">
        <v>1</v>
      </c>
      <c r="BB272" s="835">
        <f t="shared" si="8"/>
        <v>18</v>
      </c>
      <c r="BC272" s="839">
        <f t="shared" si="9"/>
        <v>0</v>
      </c>
    </row>
    <row r="273" spans="1:55" s="835" customFormat="1">
      <c r="A273" s="832"/>
      <c r="B273" s="832"/>
      <c r="C273" s="832"/>
      <c r="D273" s="843"/>
      <c r="E273" s="832"/>
      <c r="F273" s="843"/>
      <c r="G273" s="832"/>
      <c r="H273" s="843"/>
      <c r="I273" s="832"/>
      <c r="AU273" s="844">
        <v>267</v>
      </c>
      <c r="AV273" s="828">
        <v>18</v>
      </c>
      <c r="AW273" s="828" t="s">
        <v>892</v>
      </c>
      <c r="AX273" s="828">
        <v>1</v>
      </c>
      <c r="AY273" s="828" t="s">
        <v>350</v>
      </c>
      <c r="AZ273" s="828" t="s">
        <v>893</v>
      </c>
      <c r="BA273" s="840"/>
      <c r="BB273" s="835">
        <f t="shared" si="8"/>
        <v>3</v>
      </c>
      <c r="BC273" s="839">
        <f t="shared" si="9"/>
        <v>5</v>
      </c>
    </row>
    <row r="274" spans="1:55" s="835" customFormat="1">
      <c r="A274" s="832"/>
      <c r="B274" s="832"/>
      <c r="C274" s="832"/>
      <c r="D274" s="843"/>
      <c r="E274" s="832"/>
      <c r="F274" s="843"/>
      <c r="G274" s="832"/>
      <c r="H274" s="843"/>
      <c r="I274" s="832"/>
      <c r="AU274" s="844">
        <v>268</v>
      </c>
      <c r="AV274" s="828">
        <v>18</v>
      </c>
      <c r="AW274" s="828"/>
      <c r="AX274" s="828">
        <v>2</v>
      </c>
      <c r="AY274" s="828" t="s">
        <v>894</v>
      </c>
      <c r="AZ274" s="828" t="s">
        <v>396</v>
      </c>
      <c r="BA274" s="840"/>
      <c r="BB274" s="835">
        <f t="shared" si="8"/>
        <v>2</v>
      </c>
      <c r="BC274" s="839">
        <f t="shared" si="9"/>
        <v>0</v>
      </c>
    </row>
    <row r="275" spans="1:55" s="835" customFormat="1">
      <c r="A275" s="832"/>
      <c r="B275" s="832"/>
      <c r="C275" s="832"/>
      <c r="D275" s="843"/>
      <c r="E275" s="832"/>
      <c r="F275" s="843"/>
      <c r="G275" s="832"/>
      <c r="H275" s="843"/>
      <c r="I275" s="832"/>
      <c r="AU275" s="844">
        <v>269</v>
      </c>
      <c r="AV275" s="828">
        <v>18</v>
      </c>
      <c r="AW275" s="828"/>
      <c r="AX275" s="828">
        <v>3</v>
      </c>
      <c r="AY275" s="828" t="s">
        <v>895</v>
      </c>
      <c r="AZ275" s="828" t="s">
        <v>396</v>
      </c>
      <c r="BA275" s="840"/>
      <c r="BB275" s="835">
        <f t="shared" si="8"/>
        <v>2</v>
      </c>
      <c r="BC275" s="839">
        <f t="shared" si="9"/>
        <v>0</v>
      </c>
    </row>
    <row r="276" spans="1:55" s="835" customFormat="1">
      <c r="A276" s="832"/>
      <c r="B276" s="832"/>
      <c r="C276" s="832"/>
      <c r="D276" s="843"/>
      <c r="E276" s="832"/>
      <c r="F276" s="843"/>
      <c r="G276" s="832"/>
      <c r="H276" s="843"/>
      <c r="I276" s="832"/>
      <c r="AU276" s="844">
        <v>270</v>
      </c>
      <c r="AV276" s="828">
        <v>18</v>
      </c>
      <c r="AW276" s="828"/>
      <c r="AX276" s="828">
        <v>4</v>
      </c>
      <c r="AY276" s="828" t="s">
        <v>896</v>
      </c>
      <c r="AZ276" s="828" t="s">
        <v>396</v>
      </c>
      <c r="BA276" s="840"/>
      <c r="BB276" s="835">
        <f t="shared" si="8"/>
        <v>3</v>
      </c>
      <c r="BC276" s="839">
        <f t="shared" si="9"/>
        <v>0</v>
      </c>
    </row>
    <row r="277" spans="1:55" s="835" customFormat="1">
      <c r="A277" s="832"/>
      <c r="B277" s="832"/>
      <c r="C277" s="832"/>
      <c r="D277" s="843"/>
      <c r="E277" s="832"/>
      <c r="F277" s="843"/>
      <c r="G277" s="832"/>
      <c r="H277" s="843"/>
      <c r="I277" s="832"/>
      <c r="AU277" s="844">
        <v>271</v>
      </c>
      <c r="AV277" s="828">
        <v>18</v>
      </c>
      <c r="AW277" s="828"/>
      <c r="AX277" s="828">
        <v>5</v>
      </c>
      <c r="AY277" s="828" t="s">
        <v>897</v>
      </c>
      <c r="AZ277" s="828" t="s">
        <v>893</v>
      </c>
      <c r="BA277" s="840"/>
      <c r="BB277" s="835">
        <f t="shared" si="8"/>
        <v>4</v>
      </c>
      <c r="BC277" s="839">
        <f t="shared" si="9"/>
        <v>0</v>
      </c>
    </row>
    <row r="278" spans="1:55" s="835" customFormat="1">
      <c r="A278" s="832"/>
      <c r="B278" s="832"/>
      <c r="C278" s="832"/>
      <c r="D278" s="843"/>
      <c r="E278" s="832"/>
      <c r="F278" s="843"/>
      <c r="G278" s="832"/>
      <c r="H278" s="843"/>
      <c r="I278" s="832"/>
      <c r="AU278" s="844">
        <v>272</v>
      </c>
      <c r="AV278" s="828">
        <v>18</v>
      </c>
      <c r="AW278" s="828"/>
      <c r="AX278" s="828">
        <v>6</v>
      </c>
      <c r="AY278" s="828" t="s">
        <v>898</v>
      </c>
      <c r="AZ278" s="828" t="s">
        <v>899</v>
      </c>
      <c r="BA278" s="840"/>
      <c r="BB278" s="835">
        <f t="shared" si="8"/>
        <v>4</v>
      </c>
      <c r="BC278" s="839">
        <f t="shared" si="9"/>
        <v>0</v>
      </c>
    </row>
    <row r="279" spans="1:55" s="835" customFormat="1">
      <c r="A279" s="832"/>
      <c r="B279" s="832"/>
      <c r="C279" s="832"/>
      <c r="D279" s="843"/>
      <c r="E279" s="832"/>
      <c r="F279" s="843"/>
      <c r="G279" s="832"/>
      <c r="H279" s="843"/>
      <c r="I279" s="832"/>
      <c r="AU279" s="844">
        <v>273</v>
      </c>
      <c r="AV279" s="828">
        <v>18</v>
      </c>
      <c r="AW279" s="828"/>
      <c r="AX279" s="828">
        <v>7</v>
      </c>
      <c r="AY279" s="828" t="s">
        <v>900</v>
      </c>
      <c r="AZ279" s="828" t="s">
        <v>899</v>
      </c>
      <c r="BA279" s="840"/>
      <c r="BB279" s="835">
        <f t="shared" si="8"/>
        <v>6</v>
      </c>
      <c r="BC279" s="839">
        <f t="shared" si="9"/>
        <v>0</v>
      </c>
    </row>
    <row r="280" spans="1:55" s="835" customFormat="1">
      <c r="A280" s="832"/>
      <c r="B280" s="832"/>
      <c r="C280" s="832"/>
      <c r="D280" s="843"/>
      <c r="E280" s="832"/>
      <c r="F280" s="843"/>
      <c r="G280" s="832"/>
      <c r="H280" s="843"/>
      <c r="I280" s="832"/>
      <c r="AU280" s="844">
        <v>274</v>
      </c>
      <c r="AV280" s="828">
        <v>18</v>
      </c>
      <c r="AW280" s="828"/>
      <c r="AX280" s="828">
        <v>8</v>
      </c>
      <c r="AY280" s="828" t="s">
        <v>901</v>
      </c>
      <c r="AZ280" s="828" t="s">
        <v>902</v>
      </c>
      <c r="BA280" s="840"/>
      <c r="BB280" s="835">
        <f t="shared" si="8"/>
        <v>3</v>
      </c>
      <c r="BC280" s="839">
        <f t="shared" si="9"/>
        <v>0</v>
      </c>
    </row>
    <row r="281" spans="1:55" s="835" customFormat="1">
      <c r="A281" s="832"/>
      <c r="B281" s="832"/>
      <c r="C281" s="832"/>
      <c r="D281" s="843"/>
      <c r="E281" s="832"/>
      <c r="F281" s="843"/>
      <c r="G281" s="832"/>
      <c r="H281" s="843"/>
      <c r="I281" s="832"/>
      <c r="AU281" s="844">
        <v>275</v>
      </c>
      <c r="AV281" s="828">
        <v>18</v>
      </c>
      <c r="AW281" s="828"/>
      <c r="AX281" s="828">
        <v>9</v>
      </c>
      <c r="AY281" s="828" t="s">
        <v>903</v>
      </c>
      <c r="AZ281" s="828" t="s">
        <v>902</v>
      </c>
      <c r="BA281" s="840"/>
      <c r="BB281" s="835">
        <f t="shared" si="8"/>
        <v>3</v>
      </c>
      <c r="BC281" s="839">
        <f t="shared" si="9"/>
        <v>0</v>
      </c>
    </row>
    <row r="282" spans="1:55" s="835" customFormat="1">
      <c r="A282" s="832"/>
      <c r="B282" s="832"/>
      <c r="C282" s="832"/>
      <c r="D282" s="843"/>
      <c r="E282" s="832"/>
      <c r="F282" s="843"/>
      <c r="G282" s="832"/>
      <c r="H282" s="843"/>
      <c r="I282" s="832"/>
      <c r="AU282" s="844">
        <v>276</v>
      </c>
      <c r="AV282" s="828">
        <v>18</v>
      </c>
      <c r="AW282" s="828"/>
      <c r="AX282" s="828">
        <v>10</v>
      </c>
      <c r="AY282" s="828" t="s">
        <v>904</v>
      </c>
      <c r="AZ282" s="828" t="s">
        <v>902</v>
      </c>
      <c r="BA282" s="840"/>
      <c r="BB282" s="835">
        <f t="shared" si="8"/>
        <v>5</v>
      </c>
      <c r="BC282" s="839">
        <f t="shared" si="9"/>
        <v>0</v>
      </c>
    </row>
    <row r="283" spans="1:55" s="835" customFormat="1">
      <c r="A283" s="832"/>
      <c r="B283" s="832"/>
      <c r="C283" s="832"/>
      <c r="D283" s="843"/>
      <c r="E283" s="832"/>
      <c r="F283" s="843"/>
      <c r="G283" s="832"/>
      <c r="H283" s="843"/>
      <c r="I283" s="832"/>
      <c r="AU283" s="844">
        <v>277</v>
      </c>
      <c r="AV283" s="828">
        <v>18</v>
      </c>
      <c r="AW283" s="828"/>
      <c r="AX283" s="828">
        <v>11</v>
      </c>
      <c r="AY283" s="828" t="s">
        <v>905</v>
      </c>
      <c r="AZ283" s="828" t="s">
        <v>906</v>
      </c>
      <c r="BA283" s="840"/>
      <c r="BB283" s="835">
        <f t="shared" si="8"/>
        <v>2</v>
      </c>
      <c r="BC283" s="839">
        <f t="shared" si="9"/>
        <v>0</v>
      </c>
    </row>
    <row r="284" spans="1:55" s="835" customFormat="1">
      <c r="A284" s="832"/>
      <c r="B284" s="832"/>
      <c r="C284" s="832"/>
      <c r="D284" s="843"/>
      <c r="E284" s="832"/>
      <c r="F284" s="843"/>
      <c r="G284" s="832"/>
      <c r="H284" s="843"/>
      <c r="I284" s="832"/>
      <c r="AU284" s="844">
        <v>278</v>
      </c>
      <c r="AV284" s="828">
        <v>18</v>
      </c>
      <c r="AW284" s="828"/>
      <c r="AX284" s="828">
        <v>12</v>
      </c>
      <c r="AY284" s="828" t="s">
        <v>907</v>
      </c>
      <c r="AZ284" s="828" t="s">
        <v>908</v>
      </c>
      <c r="BA284" s="840"/>
      <c r="BB284" s="835">
        <f t="shared" si="8"/>
        <v>6</v>
      </c>
      <c r="BC284" s="839">
        <f t="shared" si="9"/>
        <v>0</v>
      </c>
    </row>
    <row r="285" spans="1:55" s="835" customFormat="1">
      <c r="A285" s="832"/>
      <c r="B285" s="832"/>
      <c r="C285" s="832"/>
      <c r="D285" s="843"/>
      <c r="E285" s="832"/>
      <c r="F285" s="843"/>
      <c r="G285" s="832"/>
      <c r="H285" s="843"/>
      <c r="I285" s="832"/>
      <c r="AU285" s="844">
        <v>279</v>
      </c>
      <c r="AV285" s="828">
        <v>18</v>
      </c>
      <c r="AW285" s="828"/>
      <c r="AX285" s="828">
        <v>13</v>
      </c>
      <c r="AY285" s="828" t="s">
        <v>1336</v>
      </c>
      <c r="AZ285" s="828"/>
      <c r="BA285" s="840">
        <v>1</v>
      </c>
      <c r="BB285" s="835">
        <f t="shared" si="8"/>
        <v>19</v>
      </c>
      <c r="BC285" s="839">
        <f t="shared" si="9"/>
        <v>0</v>
      </c>
    </row>
    <row r="286" spans="1:55" s="835" customFormat="1">
      <c r="A286" s="832"/>
      <c r="B286" s="832"/>
      <c r="C286" s="832"/>
      <c r="D286" s="843"/>
      <c r="E286" s="832"/>
      <c r="F286" s="843"/>
      <c r="G286" s="832"/>
      <c r="H286" s="843"/>
      <c r="I286" s="832"/>
      <c r="AU286" s="844">
        <v>280</v>
      </c>
      <c r="AV286" s="828">
        <v>19</v>
      </c>
      <c r="AW286" s="828" t="s">
        <v>909</v>
      </c>
      <c r="AX286" s="828">
        <v>1</v>
      </c>
      <c r="AY286" s="828" t="s">
        <v>910</v>
      </c>
      <c r="AZ286" s="828" t="s">
        <v>911</v>
      </c>
      <c r="BA286" s="840"/>
      <c r="BB286" s="835">
        <f t="shared" si="8"/>
        <v>3</v>
      </c>
      <c r="BC286" s="839">
        <f t="shared" si="9"/>
        <v>7</v>
      </c>
    </row>
    <row r="287" spans="1:55" s="835" customFormat="1">
      <c r="A287" s="832"/>
      <c r="B287" s="832"/>
      <c r="C287" s="832"/>
      <c r="D287" s="843"/>
      <c r="E287" s="832"/>
      <c r="F287" s="843"/>
      <c r="G287" s="832"/>
      <c r="H287" s="843"/>
      <c r="I287" s="832"/>
      <c r="AU287" s="844">
        <v>281</v>
      </c>
      <c r="AV287" s="828">
        <v>19</v>
      </c>
      <c r="AW287" s="828"/>
      <c r="AX287" s="828">
        <v>2</v>
      </c>
      <c r="AY287" s="828" t="s">
        <v>912</v>
      </c>
      <c r="AZ287" s="828" t="s">
        <v>911</v>
      </c>
      <c r="BA287" s="840"/>
      <c r="BB287" s="835">
        <f t="shared" si="8"/>
        <v>3</v>
      </c>
      <c r="BC287" s="839">
        <f t="shared" si="9"/>
        <v>0</v>
      </c>
    </row>
    <row r="288" spans="1:55" s="835" customFormat="1">
      <c r="A288" s="832"/>
      <c r="B288" s="832"/>
      <c r="C288" s="832"/>
      <c r="D288" s="843"/>
      <c r="E288" s="832"/>
      <c r="F288" s="843"/>
      <c r="G288" s="832"/>
      <c r="H288" s="843"/>
      <c r="I288" s="832"/>
      <c r="AU288" s="844">
        <v>282</v>
      </c>
      <c r="AV288" s="828">
        <v>19</v>
      </c>
      <c r="AW288" s="828"/>
      <c r="AX288" s="828">
        <v>3</v>
      </c>
      <c r="AY288" s="828" t="s">
        <v>913</v>
      </c>
      <c r="AZ288" s="828" t="s">
        <v>914</v>
      </c>
      <c r="BA288" s="840"/>
      <c r="BB288" s="835">
        <f t="shared" si="8"/>
        <v>2</v>
      </c>
      <c r="BC288" s="839">
        <f t="shared" si="9"/>
        <v>0</v>
      </c>
    </row>
    <row r="289" spans="1:55" s="835" customFormat="1">
      <c r="A289" s="832"/>
      <c r="B289" s="832"/>
      <c r="C289" s="832"/>
      <c r="D289" s="843"/>
      <c r="E289" s="832"/>
      <c r="F289" s="843"/>
      <c r="G289" s="832"/>
      <c r="H289" s="843"/>
      <c r="I289" s="832"/>
      <c r="AU289" s="844">
        <v>283</v>
      </c>
      <c r="AV289" s="828">
        <v>19</v>
      </c>
      <c r="AW289" s="828"/>
      <c r="AX289" s="828">
        <v>4</v>
      </c>
      <c r="AY289" s="828" t="s">
        <v>915</v>
      </c>
      <c r="AZ289" s="828" t="s">
        <v>914</v>
      </c>
      <c r="BA289" s="840"/>
      <c r="BB289" s="835">
        <f t="shared" si="8"/>
        <v>3</v>
      </c>
      <c r="BC289" s="839">
        <f t="shared" si="9"/>
        <v>0</v>
      </c>
    </row>
    <row r="290" spans="1:55" s="835" customFormat="1">
      <c r="A290" s="832"/>
      <c r="B290" s="832"/>
      <c r="C290" s="832"/>
      <c r="D290" s="843"/>
      <c r="E290" s="832"/>
      <c r="F290" s="843"/>
      <c r="G290" s="832"/>
      <c r="H290" s="843"/>
      <c r="I290" s="832"/>
      <c r="AU290" s="844">
        <v>284</v>
      </c>
      <c r="AV290" s="828">
        <v>19</v>
      </c>
      <c r="AW290" s="828"/>
      <c r="AX290" s="828">
        <v>5</v>
      </c>
      <c r="AY290" s="828" t="s">
        <v>916</v>
      </c>
      <c r="AZ290" s="828" t="s">
        <v>917</v>
      </c>
      <c r="BA290" s="840"/>
      <c r="BB290" s="835">
        <f t="shared" si="8"/>
        <v>4</v>
      </c>
      <c r="BC290" s="839">
        <f t="shared" si="9"/>
        <v>0</v>
      </c>
    </row>
    <row r="291" spans="1:55" s="835" customFormat="1">
      <c r="A291" s="832"/>
      <c r="B291" s="832"/>
      <c r="C291" s="832"/>
      <c r="D291" s="843"/>
      <c r="E291" s="832"/>
      <c r="F291" s="843"/>
      <c r="G291" s="832"/>
      <c r="H291" s="843"/>
      <c r="I291" s="832"/>
      <c r="AU291" s="844">
        <v>285</v>
      </c>
      <c r="AV291" s="828">
        <v>19</v>
      </c>
      <c r="AW291" s="828"/>
      <c r="AX291" s="828">
        <v>6</v>
      </c>
      <c r="AY291" s="828" t="s">
        <v>918</v>
      </c>
      <c r="AZ291" s="828" t="s">
        <v>919</v>
      </c>
      <c r="BA291" s="840"/>
      <c r="BB291" s="835">
        <f t="shared" si="8"/>
        <v>5</v>
      </c>
      <c r="BC291" s="839">
        <f t="shared" si="9"/>
        <v>0</v>
      </c>
    </row>
    <row r="292" spans="1:55" s="835" customFormat="1">
      <c r="A292" s="832"/>
      <c r="B292" s="832"/>
      <c r="C292" s="832"/>
      <c r="D292" s="843"/>
      <c r="E292" s="832"/>
      <c r="F292" s="843"/>
      <c r="G292" s="832"/>
      <c r="H292" s="843"/>
      <c r="I292" s="832"/>
      <c r="AU292" s="844">
        <v>286</v>
      </c>
      <c r="AV292" s="828">
        <v>19</v>
      </c>
      <c r="AW292" s="828"/>
      <c r="AX292" s="828">
        <v>7</v>
      </c>
      <c r="AY292" s="828" t="s">
        <v>920</v>
      </c>
      <c r="AZ292" s="828" t="s">
        <v>923</v>
      </c>
      <c r="BA292" s="840"/>
      <c r="BB292" s="835">
        <f t="shared" si="8"/>
        <v>5</v>
      </c>
      <c r="BC292" s="839">
        <f t="shared" si="9"/>
        <v>0</v>
      </c>
    </row>
    <row r="293" spans="1:55" s="835" customFormat="1">
      <c r="A293" s="832"/>
      <c r="B293" s="832"/>
      <c r="C293" s="832"/>
      <c r="D293" s="843"/>
      <c r="E293" s="832"/>
      <c r="F293" s="843"/>
      <c r="G293" s="832"/>
      <c r="H293" s="843"/>
      <c r="I293" s="832"/>
      <c r="AU293" s="844">
        <v>287</v>
      </c>
      <c r="AV293" s="828">
        <v>19</v>
      </c>
      <c r="AW293" s="828"/>
      <c r="AX293" s="828">
        <v>8</v>
      </c>
      <c r="AY293" s="828" t="s">
        <v>928</v>
      </c>
      <c r="AZ293" s="828" t="s">
        <v>923</v>
      </c>
      <c r="BA293" s="840"/>
      <c r="BB293" s="835">
        <f t="shared" si="8"/>
        <v>8</v>
      </c>
      <c r="BC293" s="839">
        <f t="shared" si="9"/>
        <v>0</v>
      </c>
    </row>
    <row r="294" spans="1:55" s="835" customFormat="1">
      <c r="A294" s="832"/>
      <c r="B294" s="832"/>
      <c r="C294" s="832"/>
      <c r="D294" s="843"/>
      <c r="E294" s="832"/>
      <c r="F294" s="843"/>
      <c r="G294" s="832"/>
      <c r="H294" s="843"/>
      <c r="I294" s="832"/>
      <c r="AU294" s="844">
        <v>288</v>
      </c>
      <c r="AV294" s="828">
        <v>19</v>
      </c>
      <c r="AW294" s="828"/>
      <c r="AX294" s="828">
        <v>9</v>
      </c>
      <c r="AY294" s="828" t="s">
        <v>1337</v>
      </c>
      <c r="AZ294" s="828"/>
      <c r="BA294" s="840">
        <v>1</v>
      </c>
      <c r="BB294" s="835">
        <f t="shared" si="8"/>
        <v>21</v>
      </c>
      <c r="BC294" s="839">
        <f t="shared" si="9"/>
        <v>0</v>
      </c>
    </row>
    <row r="295" spans="1:55" s="835" customFormat="1">
      <c r="A295" s="832"/>
      <c r="B295" s="832"/>
      <c r="C295" s="832"/>
      <c r="D295" s="843"/>
      <c r="E295" s="832"/>
      <c r="F295" s="843"/>
      <c r="G295" s="832"/>
      <c r="H295" s="843"/>
      <c r="I295" s="832"/>
      <c r="AU295" s="844">
        <v>289</v>
      </c>
      <c r="AV295" s="828">
        <v>20</v>
      </c>
      <c r="AW295" s="828" t="s">
        <v>929</v>
      </c>
      <c r="AX295" s="828">
        <v>1</v>
      </c>
      <c r="AY295" s="828" t="s">
        <v>930</v>
      </c>
      <c r="AZ295" s="828" t="s">
        <v>923</v>
      </c>
      <c r="BA295" s="840"/>
      <c r="BB295" s="835">
        <f t="shared" si="8"/>
        <v>5</v>
      </c>
      <c r="BC295" s="839">
        <f t="shared" si="9"/>
        <v>9</v>
      </c>
    </row>
    <row r="296" spans="1:55" s="835" customFormat="1">
      <c r="A296" s="832"/>
      <c r="B296" s="832"/>
      <c r="C296" s="832"/>
      <c r="D296" s="843"/>
      <c r="E296" s="832"/>
      <c r="F296" s="843"/>
      <c r="G296" s="832"/>
      <c r="H296" s="843"/>
      <c r="I296" s="832"/>
      <c r="AU296" s="844">
        <v>290</v>
      </c>
      <c r="AV296" s="828">
        <v>20</v>
      </c>
      <c r="AW296" s="828"/>
      <c r="AX296" s="828">
        <v>2</v>
      </c>
      <c r="AY296" s="828" t="s">
        <v>931</v>
      </c>
      <c r="AZ296" s="828" t="s">
        <v>923</v>
      </c>
      <c r="BA296" s="840"/>
      <c r="BB296" s="835">
        <f t="shared" si="8"/>
        <v>3</v>
      </c>
      <c r="BC296" s="839">
        <f t="shared" si="9"/>
        <v>0</v>
      </c>
    </row>
    <row r="297" spans="1:55" s="835" customFormat="1">
      <c r="A297" s="832"/>
      <c r="B297" s="832"/>
      <c r="C297" s="832"/>
      <c r="D297" s="843"/>
      <c r="E297" s="832"/>
      <c r="F297" s="843"/>
      <c r="G297" s="832"/>
      <c r="H297" s="843"/>
      <c r="I297" s="832"/>
      <c r="AU297" s="844">
        <v>291</v>
      </c>
      <c r="AV297" s="828">
        <v>20</v>
      </c>
      <c r="AW297" s="828"/>
      <c r="AX297" s="828">
        <v>3</v>
      </c>
      <c r="AY297" s="828" t="s">
        <v>932</v>
      </c>
      <c r="AZ297" s="828" t="s">
        <v>923</v>
      </c>
      <c r="BA297" s="840"/>
      <c r="BB297" s="835">
        <f t="shared" si="8"/>
        <v>4</v>
      </c>
      <c r="BC297" s="839">
        <f t="shared" si="9"/>
        <v>0</v>
      </c>
    </row>
    <row r="298" spans="1:55" s="835" customFormat="1">
      <c r="A298" s="832"/>
      <c r="B298" s="832"/>
      <c r="C298" s="832"/>
      <c r="D298" s="843"/>
      <c r="E298" s="832"/>
      <c r="F298" s="843"/>
      <c r="G298" s="832"/>
      <c r="H298" s="843"/>
      <c r="I298" s="832"/>
      <c r="AU298" s="844">
        <v>292</v>
      </c>
      <c r="AV298" s="828">
        <v>20</v>
      </c>
      <c r="AW298" s="828"/>
      <c r="AX298" s="828">
        <v>4</v>
      </c>
      <c r="AY298" s="828" t="s">
        <v>933</v>
      </c>
      <c r="AZ298" s="828" t="s">
        <v>923</v>
      </c>
      <c r="BA298" s="840"/>
      <c r="BB298" s="835">
        <f t="shared" si="8"/>
        <v>6</v>
      </c>
      <c r="BC298" s="839">
        <f t="shared" si="9"/>
        <v>0</v>
      </c>
    </row>
    <row r="299" spans="1:55" s="835" customFormat="1">
      <c r="A299" s="832"/>
      <c r="B299" s="832"/>
      <c r="C299" s="832"/>
      <c r="D299" s="843"/>
      <c r="E299" s="832"/>
      <c r="F299" s="843"/>
      <c r="G299" s="832"/>
      <c r="H299" s="843"/>
      <c r="I299" s="832"/>
      <c r="AU299" s="844">
        <v>293</v>
      </c>
      <c r="AV299" s="828">
        <v>20</v>
      </c>
      <c r="AW299" s="828"/>
      <c r="AX299" s="828">
        <v>5</v>
      </c>
      <c r="AY299" s="828" t="s">
        <v>934</v>
      </c>
      <c r="AZ299" s="828" t="s">
        <v>923</v>
      </c>
      <c r="BA299" s="840"/>
      <c r="BB299" s="835">
        <f t="shared" si="8"/>
        <v>8</v>
      </c>
      <c r="BC299" s="839">
        <f t="shared" si="9"/>
        <v>0</v>
      </c>
    </row>
    <row r="300" spans="1:55" s="835" customFormat="1">
      <c r="A300" s="832"/>
      <c r="B300" s="832"/>
      <c r="C300" s="832"/>
      <c r="D300" s="843"/>
      <c r="E300" s="832"/>
      <c r="F300" s="843"/>
      <c r="G300" s="832"/>
      <c r="H300" s="843"/>
      <c r="I300" s="832"/>
      <c r="AU300" s="844">
        <v>294</v>
      </c>
      <c r="AV300" s="828">
        <v>20</v>
      </c>
      <c r="AW300" s="828"/>
      <c r="AX300" s="828">
        <v>6</v>
      </c>
      <c r="AY300" s="828" t="s">
        <v>935</v>
      </c>
      <c r="AZ300" s="828" t="s">
        <v>923</v>
      </c>
      <c r="BA300" s="840"/>
      <c r="BB300" s="835">
        <f t="shared" si="8"/>
        <v>5</v>
      </c>
      <c r="BC300" s="839">
        <f t="shared" si="9"/>
        <v>0</v>
      </c>
    </row>
    <row r="301" spans="1:55" s="835" customFormat="1">
      <c r="A301" s="832"/>
      <c r="B301" s="832"/>
      <c r="C301" s="832"/>
      <c r="D301" s="843"/>
      <c r="E301" s="832"/>
      <c r="F301" s="843"/>
      <c r="G301" s="832"/>
      <c r="H301" s="843"/>
      <c r="I301" s="832"/>
      <c r="AU301" s="844">
        <v>295</v>
      </c>
      <c r="AV301" s="828">
        <v>20</v>
      </c>
      <c r="AW301" s="828"/>
      <c r="AX301" s="828">
        <v>7</v>
      </c>
      <c r="AY301" s="828" t="s">
        <v>936</v>
      </c>
      <c r="AZ301" s="828" t="s">
        <v>923</v>
      </c>
      <c r="BA301" s="840"/>
      <c r="BB301" s="835">
        <f t="shared" si="8"/>
        <v>10</v>
      </c>
      <c r="BC301" s="839">
        <f t="shared" si="9"/>
        <v>0</v>
      </c>
    </row>
    <row r="302" spans="1:55" s="835" customFormat="1">
      <c r="A302" s="832"/>
      <c r="B302" s="832"/>
      <c r="C302" s="832"/>
      <c r="D302" s="843"/>
      <c r="E302" s="832"/>
      <c r="F302" s="843"/>
      <c r="G302" s="832"/>
      <c r="H302" s="843"/>
      <c r="I302" s="832"/>
      <c r="AU302" s="844">
        <v>296</v>
      </c>
      <c r="AV302" s="828">
        <v>20</v>
      </c>
      <c r="AW302" s="828"/>
      <c r="AX302" s="828">
        <v>8</v>
      </c>
      <c r="AY302" s="828" t="s">
        <v>937</v>
      </c>
      <c r="AZ302" s="828" t="s">
        <v>923</v>
      </c>
      <c r="BA302" s="840"/>
      <c r="BB302" s="835">
        <f t="shared" si="8"/>
        <v>6</v>
      </c>
      <c r="BC302" s="839">
        <f t="shared" si="9"/>
        <v>0</v>
      </c>
    </row>
    <row r="303" spans="1:55" s="835" customFormat="1">
      <c r="A303" s="832"/>
      <c r="B303" s="832"/>
      <c r="C303" s="832"/>
      <c r="D303" s="843"/>
      <c r="E303" s="832"/>
      <c r="F303" s="843"/>
      <c r="G303" s="832"/>
      <c r="H303" s="843"/>
      <c r="I303" s="832"/>
      <c r="AU303" s="844">
        <v>297</v>
      </c>
      <c r="AV303" s="828">
        <v>20</v>
      </c>
      <c r="AW303" s="828"/>
      <c r="AX303" s="828">
        <v>9</v>
      </c>
      <c r="AY303" s="828" t="s">
        <v>938</v>
      </c>
      <c r="AZ303" s="828" t="s">
        <v>923</v>
      </c>
      <c r="BA303" s="840"/>
      <c r="BB303" s="835">
        <f t="shared" si="8"/>
        <v>3</v>
      </c>
      <c r="BC303" s="839">
        <f t="shared" si="9"/>
        <v>0</v>
      </c>
    </row>
    <row r="304" spans="1:55" s="835" customFormat="1">
      <c r="A304" s="832"/>
      <c r="B304" s="832"/>
      <c r="C304" s="832"/>
      <c r="D304" s="843"/>
      <c r="E304" s="832"/>
      <c r="F304" s="843"/>
      <c r="G304" s="832"/>
      <c r="H304" s="843"/>
      <c r="I304" s="832"/>
      <c r="AU304" s="844">
        <v>298</v>
      </c>
      <c r="AV304" s="828">
        <v>20</v>
      </c>
      <c r="AW304" s="828"/>
      <c r="AX304" s="828">
        <v>10</v>
      </c>
      <c r="AY304" s="828" t="s">
        <v>939</v>
      </c>
      <c r="AZ304" s="828" t="s">
        <v>923</v>
      </c>
      <c r="BA304" s="840"/>
      <c r="BB304" s="835">
        <f t="shared" si="8"/>
        <v>3</v>
      </c>
      <c r="BC304" s="839">
        <f t="shared" si="9"/>
        <v>0</v>
      </c>
    </row>
    <row r="305" spans="1:55" s="835" customFormat="1">
      <c r="A305" s="832"/>
      <c r="B305" s="832"/>
      <c r="C305" s="832"/>
      <c r="D305" s="843"/>
      <c r="E305" s="832"/>
      <c r="F305" s="843"/>
      <c r="G305" s="832"/>
      <c r="H305" s="843"/>
      <c r="I305" s="832"/>
      <c r="AU305" s="844">
        <v>299</v>
      </c>
      <c r="AV305" s="828">
        <v>20</v>
      </c>
      <c r="AW305" s="828"/>
      <c r="AX305" s="828">
        <v>11</v>
      </c>
      <c r="AY305" s="828" t="s">
        <v>940</v>
      </c>
      <c r="AZ305" s="828" t="s">
        <v>923</v>
      </c>
      <c r="BA305" s="840"/>
      <c r="BB305" s="835">
        <f t="shared" si="8"/>
        <v>5</v>
      </c>
      <c r="BC305" s="839">
        <f t="shared" si="9"/>
        <v>0</v>
      </c>
    </row>
    <row r="306" spans="1:55" s="835" customFormat="1">
      <c r="A306" s="832"/>
      <c r="B306" s="832"/>
      <c r="C306" s="832"/>
      <c r="D306" s="843"/>
      <c r="E306" s="832"/>
      <c r="F306" s="843"/>
      <c r="G306" s="832"/>
      <c r="H306" s="843"/>
      <c r="I306" s="832"/>
      <c r="AU306" s="844">
        <v>300</v>
      </c>
      <c r="AV306" s="828">
        <v>20</v>
      </c>
      <c r="AW306" s="828"/>
      <c r="AX306" s="828">
        <v>12</v>
      </c>
      <c r="AY306" s="828" t="s">
        <v>941</v>
      </c>
      <c r="AZ306" s="828" t="s">
        <v>923</v>
      </c>
      <c r="BA306" s="840"/>
      <c r="BB306" s="835">
        <f t="shared" si="8"/>
        <v>8</v>
      </c>
      <c r="BC306" s="839">
        <f t="shared" si="9"/>
        <v>0</v>
      </c>
    </row>
    <row r="307" spans="1:55" s="835" customFormat="1">
      <c r="A307" s="832"/>
      <c r="B307" s="832"/>
      <c r="C307" s="832"/>
      <c r="D307" s="843"/>
      <c r="E307" s="832"/>
      <c r="F307" s="843"/>
      <c r="G307" s="832"/>
      <c r="H307" s="843"/>
      <c r="I307" s="832"/>
      <c r="AU307" s="844">
        <v>301</v>
      </c>
      <c r="AV307" s="828">
        <v>20</v>
      </c>
      <c r="AW307" s="828"/>
      <c r="AX307" s="828">
        <v>13</v>
      </c>
      <c r="AY307" s="828" t="s">
        <v>942</v>
      </c>
      <c r="AZ307" s="828" t="s">
        <v>923</v>
      </c>
      <c r="BA307" s="840"/>
      <c r="BB307" s="835">
        <f t="shared" si="8"/>
        <v>8</v>
      </c>
      <c r="BC307" s="839">
        <f t="shared" si="9"/>
        <v>0</v>
      </c>
    </row>
    <row r="308" spans="1:55" s="835" customFormat="1">
      <c r="A308" s="832"/>
      <c r="B308" s="832"/>
      <c r="C308" s="832"/>
      <c r="D308" s="843"/>
      <c r="E308" s="832"/>
      <c r="F308" s="843"/>
      <c r="G308" s="832"/>
      <c r="H308" s="843"/>
      <c r="I308" s="832"/>
      <c r="AU308" s="844">
        <v>302</v>
      </c>
      <c r="AV308" s="828">
        <v>20</v>
      </c>
      <c r="AW308" s="828"/>
      <c r="AX308" s="828">
        <v>14</v>
      </c>
      <c r="AY308" s="828" t="s">
        <v>943</v>
      </c>
      <c r="AZ308" s="828" t="s">
        <v>923</v>
      </c>
      <c r="BA308" s="840"/>
      <c r="BB308" s="835">
        <f t="shared" si="8"/>
        <v>5</v>
      </c>
      <c r="BC308" s="839">
        <f t="shared" si="9"/>
        <v>0</v>
      </c>
    </row>
    <row r="309" spans="1:55" s="835" customFormat="1">
      <c r="A309" s="832"/>
      <c r="B309" s="832"/>
      <c r="C309" s="832"/>
      <c r="D309" s="843"/>
      <c r="E309" s="832"/>
      <c r="F309" s="843"/>
      <c r="G309" s="832"/>
      <c r="H309" s="843"/>
      <c r="I309" s="832"/>
      <c r="AU309" s="844">
        <v>303</v>
      </c>
      <c r="AV309" s="828">
        <v>20</v>
      </c>
      <c r="AW309" s="828"/>
      <c r="AX309" s="828">
        <v>15</v>
      </c>
      <c r="AY309" s="828" t="s">
        <v>944</v>
      </c>
      <c r="AZ309" s="828" t="s">
        <v>923</v>
      </c>
      <c r="BA309" s="840"/>
      <c r="BB309" s="835">
        <f t="shared" si="8"/>
        <v>5</v>
      </c>
      <c r="BC309" s="839">
        <f t="shared" si="9"/>
        <v>0</v>
      </c>
    </row>
    <row r="310" spans="1:55" s="835" customFormat="1">
      <c r="A310" s="832"/>
      <c r="B310" s="832"/>
      <c r="C310" s="832"/>
      <c r="D310" s="843"/>
      <c r="E310" s="832"/>
      <c r="F310" s="843"/>
      <c r="G310" s="832"/>
      <c r="H310" s="843"/>
      <c r="I310" s="832"/>
      <c r="AU310" s="844">
        <v>304</v>
      </c>
      <c r="AV310" s="828">
        <v>20</v>
      </c>
      <c r="AW310" s="828"/>
      <c r="AX310" s="828">
        <v>16</v>
      </c>
      <c r="AY310" s="828" t="s">
        <v>945</v>
      </c>
      <c r="AZ310" s="828" t="s">
        <v>923</v>
      </c>
      <c r="BA310" s="840"/>
      <c r="BB310" s="835">
        <f t="shared" si="8"/>
        <v>5</v>
      </c>
      <c r="BC310" s="839">
        <f t="shared" si="9"/>
        <v>0</v>
      </c>
    </row>
    <row r="311" spans="1:55" s="835" customFormat="1">
      <c r="A311" s="832"/>
      <c r="B311" s="832"/>
      <c r="C311" s="832"/>
      <c r="D311" s="843"/>
      <c r="E311" s="832"/>
      <c r="F311" s="843"/>
      <c r="G311" s="832"/>
      <c r="H311" s="843"/>
      <c r="I311" s="832"/>
      <c r="AU311" s="844">
        <v>305</v>
      </c>
      <c r="AV311" s="828">
        <v>20</v>
      </c>
      <c r="AW311" s="828"/>
      <c r="AX311" s="828">
        <v>17</v>
      </c>
      <c r="AY311" s="828" t="s">
        <v>1338</v>
      </c>
      <c r="AZ311" s="828"/>
      <c r="BA311" s="840">
        <v>1</v>
      </c>
      <c r="BB311" s="835">
        <f t="shared" si="8"/>
        <v>23</v>
      </c>
      <c r="BC311" s="839">
        <f t="shared" si="9"/>
        <v>0</v>
      </c>
    </row>
    <row r="312" spans="1:55" s="835" customFormat="1">
      <c r="A312" s="832"/>
      <c r="B312" s="832"/>
      <c r="C312" s="832"/>
      <c r="D312" s="843"/>
      <c r="E312" s="832"/>
      <c r="F312" s="843"/>
      <c r="G312" s="832"/>
      <c r="H312" s="843"/>
      <c r="I312" s="832"/>
      <c r="AU312" s="844">
        <v>306</v>
      </c>
      <c r="AV312" s="828">
        <v>21</v>
      </c>
      <c r="AW312" s="828" t="s">
        <v>644</v>
      </c>
      <c r="AX312" s="828">
        <v>1</v>
      </c>
      <c r="AY312" s="828" t="s">
        <v>946</v>
      </c>
      <c r="AZ312" s="828" t="s">
        <v>947</v>
      </c>
      <c r="BA312" s="840"/>
      <c r="BB312" s="835">
        <f t="shared" si="8"/>
        <v>9</v>
      </c>
      <c r="BC312" s="839">
        <f t="shared" si="9"/>
        <v>3</v>
      </c>
    </row>
    <row r="313" spans="1:55" s="835" customFormat="1">
      <c r="A313" s="832"/>
      <c r="B313" s="832"/>
      <c r="C313" s="832"/>
      <c r="D313" s="843"/>
      <c r="E313" s="832"/>
      <c r="F313" s="843"/>
      <c r="G313" s="832"/>
      <c r="H313" s="843"/>
      <c r="I313" s="832"/>
      <c r="AU313" s="844">
        <v>307</v>
      </c>
      <c r="AV313" s="828">
        <v>21</v>
      </c>
      <c r="AW313" s="828"/>
      <c r="AX313" s="828">
        <v>2</v>
      </c>
      <c r="AY313" s="828" t="s">
        <v>948</v>
      </c>
      <c r="AZ313" s="828" t="s">
        <v>68</v>
      </c>
      <c r="BA313" s="840"/>
      <c r="BB313" s="835">
        <f t="shared" si="8"/>
        <v>5</v>
      </c>
      <c r="BC313" s="839">
        <f t="shared" si="9"/>
        <v>0</v>
      </c>
    </row>
    <row r="314" spans="1:55" s="835" customFormat="1">
      <c r="A314" s="832"/>
      <c r="B314" s="832"/>
      <c r="C314" s="832"/>
      <c r="D314" s="843"/>
      <c r="E314" s="832"/>
      <c r="F314" s="843"/>
      <c r="G314" s="832"/>
      <c r="H314" s="843"/>
      <c r="I314" s="832"/>
      <c r="AU314" s="844">
        <v>308</v>
      </c>
      <c r="AV314" s="828">
        <v>21</v>
      </c>
      <c r="AW314" s="828"/>
      <c r="AX314" s="828">
        <v>3</v>
      </c>
      <c r="AY314" s="828" t="s">
        <v>351</v>
      </c>
      <c r="AZ314" s="828" t="s">
        <v>949</v>
      </c>
      <c r="BA314" s="840"/>
      <c r="BB314" s="835">
        <f t="shared" si="8"/>
        <v>10</v>
      </c>
      <c r="BC314" s="839">
        <f t="shared" si="9"/>
        <v>0</v>
      </c>
    </row>
    <row r="315" spans="1:55" s="835" customFormat="1">
      <c r="A315" s="832"/>
      <c r="B315" s="832"/>
      <c r="C315" s="832"/>
      <c r="D315" s="843"/>
      <c r="E315" s="832"/>
      <c r="F315" s="843"/>
      <c r="G315" s="832"/>
      <c r="H315" s="843"/>
      <c r="I315" s="832"/>
      <c r="AU315" s="844">
        <v>309</v>
      </c>
      <c r="AV315" s="828">
        <v>21</v>
      </c>
      <c r="AW315" s="828"/>
      <c r="AX315" s="828">
        <v>4</v>
      </c>
      <c r="AY315" s="828" t="s">
        <v>950</v>
      </c>
      <c r="AZ315" s="828" t="s">
        <v>951</v>
      </c>
      <c r="BA315" s="840"/>
      <c r="BB315" s="835">
        <f t="shared" si="8"/>
        <v>12</v>
      </c>
      <c r="BC315" s="839">
        <f t="shared" si="9"/>
        <v>0</v>
      </c>
    </row>
    <row r="316" spans="1:55" s="835" customFormat="1">
      <c r="A316" s="832"/>
      <c r="B316" s="832"/>
      <c r="C316" s="832"/>
      <c r="D316" s="843"/>
      <c r="E316" s="832"/>
      <c r="F316" s="843"/>
      <c r="G316" s="832"/>
      <c r="H316" s="843"/>
      <c r="I316" s="832"/>
      <c r="AU316" s="844">
        <v>310</v>
      </c>
      <c r="AV316" s="828">
        <v>21</v>
      </c>
      <c r="AW316" s="828"/>
      <c r="AX316" s="828">
        <v>5</v>
      </c>
      <c r="AY316" s="828" t="s">
        <v>695</v>
      </c>
      <c r="AZ316" s="828" t="s">
        <v>696</v>
      </c>
      <c r="BA316" s="840"/>
      <c r="BB316" s="835">
        <f t="shared" si="8"/>
        <v>8</v>
      </c>
      <c r="BC316" s="839">
        <f t="shared" si="9"/>
        <v>0</v>
      </c>
    </row>
    <row r="317" spans="1:55" s="835" customFormat="1">
      <c r="A317" s="832"/>
      <c r="B317" s="832"/>
      <c r="C317" s="832"/>
      <c r="D317" s="843"/>
      <c r="E317" s="832"/>
      <c r="F317" s="843"/>
      <c r="G317" s="832"/>
      <c r="H317" s="843"/>
      <c r="I317" s="832"/>
      <c r="AU317" s="844">
        <v>311</v>
      </c>
      <c r="AV317" s="828">
        <v>21</v>
      </c>
      <c r="AW317" s="828"/>
      <c r="AX317" s="828">
        <v>6</v>
      </c>
      <c r="AY317" s="828" t="s">
        <v>697</v>
      </c>
      <c r="AZ317" s="828" t="s">
        <v>698</v>
      </c>
      <c r="BA317" s="840"/>
      <c r="BB317" s="835">
        <f t="shared" si="8"/>
        <v>10</v>
      </c>
      <c r="BC317" s="839">
        <f t="shared" si="9"/>
        <v>0</v>
      </c>
    </row>
    <row r="318" spans="1:55" s="835" customFormat="1">
      <c r="A318" s="832"/>
      <c r="B318" s="832"/>
      <c r="C318" s="832"/>
      <c r="D318" s="843"/>
      <c r="E318" s="832"/>
      <c r="F318" s="843"/>
      <c r="G318" s="832"/>
      <c r="H318" s="843"/>
      <c r="I318" s="832"/>
      <c r="AU318" s="844">
        <v>312</v>
      </c>
      <c r="AV318" s="828">
        <v>21</v>
      </c>
      <c r="AW318" s="828"/>
      <c r="AX318" s="828">
        <v>7</v>
      </c>
      <c r="AY318" s="828" t="s">
        <v>699</v>
      </c>
      <c r="AZ318" s="828" t="s">
        <v>780</v>
      </c>
      <c r="BA318" s="840"/>
      <c r="BB318" s="835">
        <f t="shared" si="8"/>
        <v>5</v>
      </c>
      <c r="BC318" s="839">
        <f t="shared" si="9"/>
        <v>0</v>
      </c>
    </row>
    <row r="319" spans="1:55" s="835" customFormat="1">
      <c r="A319" s="832"/>
      <c r="B319" s="832"/>
      <c r="C319" s="832"/>
      <c r="D319" s="843"/>
      <c r="E319" s="832"/>
      <c r="F319" s="843"/>
      <c r="G319" s="832"/>
      <c r="H319" s="843"/>
      <c r="I319" s="832"/>
      <c r="AU319" s="844">
        <v>313</v>
      </c>
      <c r="AV319" s="828">
        <v>21</v>
      </c>
      <c r="AW319" s="828"/>
      <c r="AX319" s="828">
        <v>8</v>
      </c>
      <c r="AY319" s="828" t="s">
        <v>700</v>
      </c>
      <c r="AZ319" s="828" t="s">
        <v>923</v>
      </c>
      <c r="BA319" s="840"/>
      <c r="BB319" s="835">
        <f t="shared" si="8"/>
        <v>6</v>
      </c>
      <c r="BC319" s="839">
        <f t="shared" si="9"/>
        <v>0</v>
      </c>
    </row>
    <row r="320" spans="1:55" s="835" customFormat="1">
      <c r="A320" s="832"/>
      <c r="B320" s="832"/>
      <c r="C320" s="832"/>
      <c r="D320" s="843"/>
      <c r="E320" s="832"/>
      <c r="F320" s="843"/>
      <c r="G320" s="832"/>
      <c r="H320" s="843"/>
      <c r="I320" s="832"/>
      <c r="AU320" s="844">
        <v>314</v>
      </c>
      <c r="AV320" s="828">
        <v>21</v>
      </c>
      <c r="AW320" s="828"/>
      <c r="AX320" s="828">
        <v>9</v>
      </c>
      <c r="AY320" s="828" t="s">
        <v>701</v>
      </c>
      <c r="AZ320" s="828" t="s">
        <v>702</v>
      </c>
      <c r="BA320" s="840"/>
      <c r="BB320" s="835">
        <f t="shared" si="8"/>
        <v>6</v>
      </c>
      <c r="BC320" s="839">
        <f t="shared" si="9"/>
        <v>0</v>
      </c>
    </row>
    <row r="321" spans="1:55" s="835" customFormat="1">
      <c r="A321" s="832"/>
      <c r="B321" s="832"/>
      <c r="C321" s="832"/>
      <c r="D321" s="843"/>
      <c r="E321" s="832"/>
      <c r="F321" s="843"/>
      <c r="G321" s="832"/>
      <c r="H321" s="843"/>
      <c r="I321" s="832"/>
      <c r="AU321" s="844">
        <v>315</v>
      </c>
      <c r="AV321" s="828">
        <v>21</v>
      </c>
      <c r="AW321" s="828"/>
      <c r="AX321" s="828">
        <v>10</v>
      </c>
      <c r="AY321" s="828" t="s">
        <v>703</v>
      </c>
      <c r="AZ321" s="828" t="s">
        <v>862</v>
      </c>
      <c r="BA321" s="840"/>
      <c r="BB321" s="835">
        <f t="shared" si="8"/>
        <v>4</v>
      </c>
      <c r="BC321" s="839">
        <f t="shared" si="9"/>
        <v>0</v>
      </c>
    </row>
    <row r="322" spans="1:55" s="835" customFormat="1">
      <c r="A322" s="832"/>
      <c r="B322" s="832"/>
      <c r="C322" s="832"/>
      <c r="D322" s="843"/>
      <c r="E322" s="832"/>
      <c r="F322" s="843"/>
      <c r="G322" s="832"/>
      <c r="H322" s="843"/>
      <c r="I322" s="832"/>
      <c r="AU322" s="844">
        <v>316</v>
      </c>
      <c r="AV322" s="828">
        <v>21</v>
      </c>
      <c r="AW322" s="828"/>
      <c r="AX322" s="828">
        <v>11</v>
      </c>
      <c r="AY322" s="828" t="s">
        <v>704</v>
      </c>
      <c r="AZ322" s="828" t="s">
        <v>705</v>
      </c>
      <c r="BA322" s="840"/>
      <c r="BB322" s="835">
        <f t="shared" si="8"/>
        <v>2</v>
      </c>
      <c r="BC322" s="839">
        <f t="shared" si="9"/>
        <v>0</v>
      </c>
    </row>
    <row r="323" spans="1:55" s="835" customFormat="1">
      <c r="A323" s="832"/>
      <c r="B323" s="832"/>
      <c r="C323" s="832"/>
      <c r="D323" s="843"/>
      <c r="E323" s="832"/>
      <c r="F323" s="843"/>
      <c r="G323" s="832"/>
      <c r="H323" s="843"/>
      <c r="I323" s="832"/>
      <c r="AU323" s="844">
        <v>317</v>
      </c>
      <c r="AV323" s="828">
        <v>21</v>
      </c>
      <c r="AW323" s="828"/>
      <c r="AX323" s="828">
        <v>12</v>
      </c>
      <c r="AY323" s="828" t="s">
        <v>706</v>
      </c>
      <c r="AZ323" s="828" t="s">
        <v>705</v>
      </c>
      <c r="BA323" s="840"/>
      <c r="BB323" s="835">
        <f t="shared" si="8"/>
        <v>3</v>
      </c>
      <c r="BC323" s="839">
        <f t="shared" si="9"/>
        <v>0</v>
      </c>
    </row>
    <row r="324" spans="1:55" s="835" customFormat="1">
      <c r="A324" s="832"/>
      <c r="B324" s="832"/>
      <c r="C324" s="832"/>
      <c r="D324" s="843"/>
      <c r="E324" s="832"/>
      <c r="F324" s="843"/>
      <c r="G324" s="832"/>
      <c r="H324" s="843"/>
      <c r="I324" s="832"/>
      <c r="AU324" s="844">
        <v>318</v>
      </c>
      <c r="AV324" s="828">
        <v>21</v>
      </c>
      <c r="AW324" s="828"/>
      <c r="AX324" s="828">
        <v>13</v>
      </c>
      <c r="AY324" s="828" t="s">
        <v>707</v>
      </c>
      <c r="AZ324" s="828" t="s">
        <v>708</v>
      </c>
      <c r="BA324" s="840"/>
      <c r="BB324" s="835">
        <f t="shared" si="8"/>
        <v>7</v>
      </c>
      <c r="BC324" s="839">
        <f t="shared" si="9"/>
        <v>0</v>
      </c>
    </row>
    <row r="325" spans="1:55" s="835" customFormat="1">
      <c r="A325" s="832"/>
      <c r="B325" s="832"/>
      <c r="C325" s="832"/>
      <c r="D325" s="843"/>
      <c r="E325" s="832"/>
      <c r="F325" s="843"/>
      <c r="G325" s="832"/>
      <c r="H325" s="843"/>
      <c r="I325" s="832"/>
      <c r="AU325" s="844">
        <v>319</v>
      </c>
      <c r="AV325" s="828">
        <v>21</v>
      </c>
      <c r="AW325" s="828"/>
      <c r="AX325" s="828">
        <v>14</v>
      </c>
      <c r="AY325" s="828" t="s">
        <v>709</v>
      </c>
      <c r="AZ325" s="828" t="s">
        <v>710</v>
      </c>
      <c r="BA325" s="840"/>
      <c r="BB325" s="835">
        <f t="shared" si="8"/>
        <v>7</v>
      </c>
      <c r="BC325" s="839">
        <f t="shared" si="9"/>
        <v>0</v>
      </c>
    </row>
    <row r="326" spans="1:55" s="835" customFormat="1">
      <c r="A326" s="832"/>
      <c r="B326" s="832"/>
      <c r="C326" s="832"/>
      <c r="D326" s="843"/>
      <c r="E326" s="832"/>
      <c r="F326" s="843"/>
      <c r="G326" s="832"/>
      <c r="H326" s="843"/>
      <c r="I326" s="832"/>
      <c r="AU326" s="844">
        <v>320</v>
      </c>
      <c r="AV326" s="828">
        <v>21</v>
      </c>
      <c r="AW326" s="828"/>
      <c r="AX326" s="828">
        <v>15</v>
      </c>
      <c r="AY326" s="828" t="s">
        <v>711</v>
      </c>
      <c r="AZ326" s="828" t="s">
        <v>712</v>
      </c>
      <c r="BA326" s="840"/>
      <c r="BB326" s="835">
        <f t="shared" si="8"/>
        <v>13</v>
      </c>
      <c r="BC326" s="839">
        <f t="shared" si="9"/>
        <v>0</v>
      </c>
    </row>
    <row r="327" spans="1:55" s="835" customFormat="1">
      <c r="A327" s="832"/>
      <c r="B327" s="832"/>
      <c r="C327" s="832"/>
      <c r="D327" s="843"/>
      <c r="E327" s="832"/>
      <c r="F327" s="843"/>
      <c r="G327" s="832"/>
      <c r="H327" s="843"/>
      <c r="I327" s="832"/>
      <c r="AU327" s="844">
        <v>321</v>
      </c>
      <c r="AV327" s="828">
        <v>21</v>
      </c>
      <c r="AW327" s="828"/>
      <c r="AX327" s="828">
        <v>16</v>
      </c>
      <c r="AY327" s="828" t="s">
        <v>572</v>
      </c>
      <c r="AZ327" s="828" t="s">
        <v>712</v>
      </c>
      <c r="BA327" s="840"/>
      <c r="BB327" s="835">
        <f t="shared" si="8"/>
        <v>9</v>
      </c>
      <c r="BC327" s="839">
        <f t="shared" si="9"/>
        <v>0</v>
      </c>
    </row>
    <row r="328" spans="1:55" s="835" customFormat="1">
      <c r="A328" s="832"/>
      <c r="B328" s="832"/>
      <c r="C328" s="832"/>
      <c r="D328" s="843"/>
      <c r="E328" s="832"/>
      <c r="F328" s="843"/>
      <c r="G328" s="832"/>
      <c r="H328" s="843"/>
      <c r="I328" s="832"/>
      <c r="AU328" s="844">
        <v>322</v>
      </c>
      <c r="AV328" s="828">
        <v>21</v>
      </c>
      <c r="AW328" s="828"/>
      <c r="AX328" s="828">
        <v>17</v>
      </c>
      <c r="AY328" s="828" t="s">
        <v>832</v>
      </c>
      <c r="AZ328" s="828" t="s">
        <v>923</v>
      </c>
      <c r="BA328" s="840"/>
      <c r="BB328" s="835">
        <f t="shared" ref="BB328:BB344" si="10">LEN(AY328)</f>
        <v>7</v>
      </c>
      <c r="BC328" s="839">
        <f t="shared" ref="BC328:BC344" si="11">LEN(AW328)</f>
        <v>0</v>
      </c>
    </row>
    <row r="329" spans="1:55" s="835" customFormat="1">
      <c r="A329" s="832"/>
      <c r="B329" s="832"/>
      <c r="C329" s="832"/>
      <c r="D329" s="843"/>
      <c r="E329" s="832"/>
      <c r="F329" s="843"/>
      <c r="G329" s="832"/>
      <c r="H329" s="843"/>
      <c r="I329" s="832"/>
      <c r="AU329" s="844">
        <v>323</v>
      </c>
      <c r="AV329" s="828">
        <v>21</v>
      </c>
      <c r="AW329" s="828"/>
      <c r="AX329" s="828">
        <v>18</v>
      </c>
      <c r="AY329" s="828" t="s">
        <v>713</v>
      </c>
      <c r="AZ329" s="828" t="s">
        <v>819</v>
      </c>
      <c r="BA329" s="840"/>
      <c r="BB329" s="835">
        <f t="shared" si="10"/>
        <v>5</v>
      </c>
      <c r="BC329" s="839">
        <f t="shared" si="11"/>
        <v>0</v>
      </c>
    </row>
    <row r="330" spans="1:55" s="835" customFormat="1">
      <c r="A330" s="832"/>
      <c r="B330" s="832"/>
      <c r="C330" s="832"/>
      <c r="D330" s="843"/>
      <c r="E330" s="832"/>
      <c r="F330" s="843"/>
      <c r="G330" s="832"/>
      <c r="H330" s="843"/>
      <c r="I330" s="832"/>
      <c r="AU330" s="844">
        <v>324</v>
      </c>
      <c r="AV330" s="828">
        <v>21</v>
      </c>
      <c r="AW330" s="828"/>
      <c r="AX330" s="828">
        <v>19</v>
      </c>
      <c r="AY330" s="828" t="s">
        <v>714</v>
      </c>
      <c r="AZ330" s="828" t="s">
        <v>603</v>
      </c>
      <c r="BA330" s="840"/>
      <c r="BB330" s="835">
        <f t="shared" si="10"/>
        <v>9</v>
      </c>
      <c r="BC330" s="839">
        <f t="shared" si="11"/>
        <v>0</v>
      </c>
    </row>
    <row r="331" spans="1:55" s="835" customFormat="1">
      <c r="A331" s="832"/>
      <c r="B331" s="832"/>
      <c r="C331" s="832"/>
      <c r="D331" s="843"/>
      <c r="E331" s="832"/>
      <c r="F331" s="843"/>
      <c r="G331" s="832"/>
      <c r="H331" s="843"/>
      <c r="I331" s="832"/>
      <c r="AU331" s="844">
        <v>325</v>
      </c>
      <c r="AV331" s="828">
        <v>21</v>
      </c>
      <c r="AW331" s="828"/>
      <c r="AX331" s="828">
        <v>20</v>
      </c>
      <c r="AY331" s="828" t="s">
        <v>604</v>
      </c>
      <c r="AZ331" s="828" t="s">
        <v>248</v>
      </c>
      <c r="BA331" s="840"/>
      <c r="BB331" s="835">
        <f t="shared" si="10"/>
        <v>2</v>
      </c>
      <c r="BC331" s="839">
        <f t="shared" si="11"/>
        <v>0</v>
      </c>
    </row>
    <row r="332" spans="1:55" s="835" customFormat="1">
      <c r="A332" s="832"/>
      <c r="B332" s="832"/>
      <c r="C332" s="832"/>
      <c r="D332" s="843"/>
      <c r="E332" s="832"/>
      <c r="F332" s="843"/>
      <c r="G332" s="832"/>
      <c r="H332" s="843"/>
      <c r="I332" s="832"/>
      <c r="AU332" s="844">
        <v>326</v>
      </c>
      <c r="AV332" s="828">
        <v>21</v>
      </c>
      <c r="AW332" s="828"/>
      <c r="AX332" s="828">
        <v>21</v>
      </c>
      <c r="AY332" s="828" t="s">
        <v>605</v>
      </c>
      <c r="AZ332" s="828" t="s">
        <v>606</v>
      </c>
      <c r="BA332" s="840"/>
      <c r="BB332" s="835">
        <f t="shared" si="10"/>
        <v>5</v>
      </c>
      <c r="BC332" s="839">
        <f t="shared" si="11"/>
        <v>0</v>
      </c>
    </row>
    <row r="333" spans="1:55" s="835" customFormat="1">
      <c r="A333" s="832"/>
      <c r="B333" s="832"/>
      <c r="C333" s="832"/>
      <c r="D333" s="843"/>
      <c r="E333" s="832"/>
      <c r="F333" s="843"/>
      <c r="G333" s="832"/>
      <c r="H333" s="843"/>
      <c r="I333" s="832"/>
      <c r="AU333" s="844">
        <v>327</v>
      </c>
      <c r="AV333" s="828">
        <v>21</v>
      </c>
      <c r="AW333" s="828"/>
      <c r="AX333" s="828">
        <v>22</v>
      </c>
      <c r="AY333" s="828" t="s">
        <v>607</v>
      </c>
      <c r="AZ333" s="828" t="s">
        <v>608</v>
      </c>
      <c r="BA333" s="840"/>
      <c r="BB333" s="835">
        <f t="shared" si="10"/>
        <v>5</v>
      </c>
      <c r="BC333" s="839">
        <f t="shared" si="11"/>
        <v>0</v>
      </c>
    </row>
    <row r="334" spans="1:55" s="835" customFormat="1">
      <c r="A334" s="832"/>
      <c r="B334" s="832"/>
      <c r="C334" s="832"/>
      <c r="D334" s="843"/>
      <c r="E334" s="832"/>
      <c r="F334" s="843"/>
      <c r="G334" s="832"/>
      <c r="H334" s="843"/>
      <c r="I334" s="832"/>
      <c r="AU334" s="844">
        <v>328</v>
      </c>
      <c r="AV334" s="828">
        <v>21</v>
      </c>
      <c r="AW334" s="828"/>
      <c r="AX334" s="828">
        <v>23</v>
      </c>
      <c r="AY334" s="828" t="s">
        <v>609</v>
      </c>
      <c r="AZ334" s="828" t="s">
        <v>610</v>
      </c>
      <c r="BA334" s="840"/>
      <c r="BB334" s="835">
        <f t="shared" si="10"/>
        <v>6</v>
      </c>
      <c r="BC334" s="839">
        <f t="shared" si="11"/>
        <v>0</v>
      </c>
    </row>
    <row r="335" spans="1:55" s="835" customFormat="1" ht="22.5">
      <c r="A335" s="832"/>
      <c r="B335" s="832"/>
      <c r="C335" s="832"/>
      <c r="D335" s="843"/>
      <c r="E335" s="832"/>
      <c r="F335" s="843"/>
      <c r="G335" s="832"/>
      <c r="H335" s="843"/>
      <c r="I335" s="832"/>
      <c r="AU335" s="844">
        <v>329</v>
      </c>
      <c r="AV335" s="828">
        <v>21</v>
      </c>
      <c r="AW335" s="828"/>
      <c r="AX335" s="828">
        <v>24</v>
      </c>
      <c r="AY335" s="828" t="s">
        <v>611</v>
      </c>
      <c r="AZ335" s="828" t="s">
        <v>784</v>
      </c>
      <c r="BA335" s="840"/>
      <c r="BB335" s="835">
        <f t="shared" si="10"/>
        <v>3</v>
      </c>
      <c r="BC335" s="839">
        <f t="shared" si="11"/>
        <v>0</v>
      </c>
    </row>
    <row r="336" spans="1:55" s="835" customFormat="1">
      <c r="A336" s="832"/>
      <c r="B336" s="832"/>
      <c r="C336" s="832"/>
      <c r="D336" s="843"/>
      <c r="E336" s="832"/>
      <c r="F336" s="843"/>
      <c r="G336" s="832"/>
      <c r="H336" s="843"/>
      <c r="I336" s="832"/>
      <c r="AU336" s="844">
        <v>330</v>
      </c>
      <c r="AV336" s="828">
        <v>21</v>
      </c>
      <c r="AW336" s="828"/>
      <c r="AX336" s="828">
        <v>25</v>
      </c>
      <c r="AY336" s="828" t="s">
        <v>785</v>
      </c>
      <c r="AZ336" s="828" t="s">
        <v>786</v>
      </c>
      <c r="BA336" s="840"/>
      <c r="BB336" s="835">
        <f t="shared" si="10"/>
        <v>5</v>
      </c>
      <c r="BC336" s="839">
        <f t="shared" si="11"/>
        <v>0</v>
      </c>
    </row>
    <row r="337" spans="1:55" s="835" customFormat="1">
      <c r="A337" s="832"/>
      <c r="B337" s="832"/>
      <c r="C337" s="832"/>
      <c r="D337" s="843"/>
      <c r="E337" s="832"/>
      <c r="F337" s="843"/>
      <c r="G337" s="832"/>
      <c r="H337" s="843"/>
      <c r="I337" s="832"/>
      <c r="AU337" s="844">
        <v>331</v>
      </c>
      <c r="AV337" s="828">
        <v>21</v>
      </c>
      <c r="AW337" s="828"/>
      <c r="AX337" s="828">
        <v>26</v>
      </c>
      <c r="AY337" s="828" t="s">
        <v>787</v>
      </c>
      <c r="AZ337" s="828" t="s">
        <v>923</v>
      </c>
      <c r="BA337" s="840"/>
      <c r="BB337" s="835">
        <f t="shared" si="10"/>
        <v>4</v>
      </c>
      <c r="BC337" s="839">
        <f t="shared" si="11"/>
        <v>0</v>
      </c>
    </row>
    <row r="338" spans="1:55" s="835" customFormat="1">
      <c r="A338" s="832"/>
      <c r="B338" s="832"/>
      <c r="C338" s="832"/>
      <c r="D338" s="843"/>
      <c r="E338" s="832"/>
      <c r="F338" s="843"/>
      <c r="G338" s="832"/>
      <c r="H338" s="843"/>
      <c r="I338" s="832"/>
      <c r="AU338" s="844">
        <v>332</v>
      </c>
      <c r="AV338" s="828">
        <v>21</v>
      </c>
      <c r="AW338" s="828"/>
      <c r="AX338" s="828">
        <v>27</v>
      </c>
      <c r="AY338" s="828" t="s">
        <v>788</v>
      </c>
      <c r="AZ338" s="828" t="s">
        <v>923</v>
      </c>
      <c r="BA338" s="840"/>
      <c r="BB338" s="835">
        <f t="shared" si="10"/>
        <v>6</v>
      </c>
      <c r="BC338" s="839">
        <f t="shared" si="11"/>
        <v>0</v>
      </c>
    </row>
    <row r="339" spans="1:55" s="835" customFormat="1">
      <c r="A339" s="832"/>
      <c r="B339" s="832"/>
      <c r="C339" s="832"/>
      <c r="D339" s="843"/>
      <c r="E339" s="832"/>
      <c r="F339" s="843"/>
      <c r="G339" s="832"/>
      <c r="H339" s="843"/>
      <c r="I339" s="832"/>
      <c r="AU339" s="844">
        <v>333</v>
      </c>
      <c r="AV339" s="828">
        <v>21</v>
      </c>
      <c r="AW339" s="828"/>
      <c r="AX339" s="828">
        <v>28</v>
      </c>
      <c r="AY339" s="828" t="s">
        <v>789</v>
      </c>
      <c r="AZ339" s="828" t="s">
        <v>923</v>
      </c>
      <c r="BA339" s="840"/>
      <c r="BB339" s="835">
        <f t="shared" si="10"/>
        <v>12</v>
      </c>
      <c r="BC339" s="839">
        <f t="shared" si="11"/>
        <v>0</v>
      </c>
    </row>
    <row r="340" spans="1:55" s="835" customFormat="1">
      <c r="A340" s="832"/>
      <c r="B340" s="832"/>
      <c r="C340" s="832"/>
      <c r="D340" s="843"/>
      <c r="E340" s="832"/>
      <c r="F340" s="843"/>
      <c r="G340" s="832"/>
      <c r="H340" s="843"/>
      <c r="I340" s="832"/>
      <c r="AU340" s="844">
        <v>334</v>
      </c>
      <c r="AV340" s="828">
        <v>21</v>
      </c>
      <c r="AW340" s="828"/>
      <c r="AX340" s="828">
        <v>29</v>
      </c>
      <c r="AY340" s="828" t="s">
        <v>790</v>
      </c>
      <c r="AZ340" s="828" t="s">
        <v>791</v>
      </c>
      <c r="BA340" s="840"/>
      <c r="BB340" s="835">
        <f t="shared" si="10"/>
        <v>8</v>
      </c>
      <c r="BC340" s="839">
        <f t="shared" si="11"/>
        <v>0</v>
      </c>
    </row>
    <row r="341" spans="1:55" s="835" customFormat="1">
      <c r="A341" s="832"/>
      <c r="B341" s="832"/>
      <c r="C341" s="832"/>
      <c r="D341" s="843"/>
      <c r="E341" s="832"/>
      <c r="F341" s="843"/>
      <c r="G341" s="832"/>
      <c r="H341" s="843"/>
      <c r="I341" s="832"/>
      <c r="AU341" s="844">
        <v>335</v>
      </c>
      <c r="AV341" s="828">
        <v>21</v>
      </c>
      <c r="AW341" s="828"/>
      <c r="AX341" s="828">
        <v>30</v>
      </c>
      <c r="AY341" s="828" t="s">
        <v>792</v>
      </c>
      <c r="AZ341" s="828" t="s">
        <v>923</v>
      </c>
      <c r="BA341" s="840"/>
      <c r="BB341" s="835">
        <f t="shared" si="10"/>
        <v>5</v>
      </c>
      <c r="BC341" s="839">
        <f t="shared" si="11"/>
        <v>0</v>
      </c>
    </row>
    <row r="342" spans="1:55" s="835" customFormat="1">
      <c r="A342" s="832"/>
      <c r="B342" s="832"/>
      <c r="C342" s="832"/>
      <c r="D342" s="843"/>
      <c r="E342" s="832"/>
      <c r="F342" s="843"/>
      <c r="G342" s="832"/>
      <c r="H342" s="843"/>
      <c r="I342" s="832"/>
      <c r="AU342" s="844">
        <v>336</v>
      </c>
      <c r="AV342" s="828">
        <v>21</v>
      </c>
      <c r="AW342" s="828"/>
      <c r="AX342" s="828">
        <v>31</v>
      </c>
      <c r="AY342" s="828" t="s">
        <v>793</v>
      </c>
      <c r="AZ342" s="828" t="s">
        <v>794</v>
      </c>
      <c r="BA342" s="840"/>
      <c r="BB342" s="835">
        <f t="shared" si="10"/>
        <v>3</v>
      </c>
      <c r="BC342" s="839">
        <f t="shared" si="11"/>
        <v>0</v>
      </c>
    </row>
    <row r="343" spans="1:55" s="835" customFormat="1">
      <c r="A343" s="832"/>
      <c r="B343" s="832"/>
      <c r="C343" s="832"/>
      <c r="D343" s="843"/>
      <c r="E343" s="832"/>
      <c r="F343" s="843"/>
      <c r="G343" s="832"/>
      <c r="H343" s="843"/>
      <c r="I343" s="832"/>
      <c r="AU343" s="844">
        <v>337</v>
      </c>
      <c r="AV343" s="828">
        <v>21</v>
      </c>
      <c r="AW343" s="828"/>
      <c r="AX343" s="828">
        <v>32</v>
      </c>
      <c r="AY343" s="828" t="s">
        <v>795</v>
      </c>
      <c r="AZ343" s="828" t="s">
        <v>796</v>
      </c>
      <c r="BA343" s="840"/>
      <c r="BB343" s="835">
        <f t="shared" si="10"/>
        <v>7</v>
      </c>
      <c r="BC343" s="839">
        <f t="shared" si="11"/>
        <v>0</v>
      </c>
    </row>
    <row r="344" spans="1:55" s="835" customFormat="1">
      <c r="A344" s="832"/>
      <c r="B344" s="832"/>
      <c r="C344" s="832"/>
      <c r="D344" s="843"/>
      <c r="E344" s="832"/>
      <c r="F344" s="843"/>
      <c r="G344" s="832"/>
      <c r="H344" s="843"/>
      <c r="I344" s="832"/>
      <c r="AU344" s="844">
        <v>338</v>
      </c>
      <c r="AV344" s="828">
        <v>21</v>
      </c>
      <c r="AW344" s="828"/>
      <c r="AX344" s="828">
        <v>33</v>
      </c>
      <c r="AY344" s="828" t="s">
        <v>1339</v>
      </c>
      <c r="AZ344" s="828"/>
      <c r="BA344" s="840">
        <v>1</v>
      </c>
      <c r="BB344" s="835">
        <f t="shared" si="10"/>
        <v>20</v>
      </c>
      <c r="BC344" s="839">
        <f t="shared" si="11"/>
        <v>0</v>
      </c>
    </row>
    <row r="345" spans="1:55" s="835" customFormat="1">
      <c r="A345" s="832"/>
      <c r="B345" s="832"/>
      <c r="C345" s="832"/>
      <c r="D345" s="843"/>
      <c r="E345" s="832"/>
      <c r="F345" s="843"/>
      <c r="G345" s="832"/>
      <c r="H345" s="843"/>
      <c r="I345" s="832"/>
      <c r="BC345" s="839"/>
    </row>
    <row r="346" spans="1:55" s="835" customFormat="1">
      <c r="A346" s="832"/>
      <c r="B346" s="832"/>
      <c r="C346" s="832"/>
      <c r="D346" s="843"/>
      <c r="E346" s="832"/>
      <c r="F346" s="843"/>
      <c r="G346" s="832"/>
      <c r="H346" s="843"/>
      <c r="I346" s="832"/>
    </row>
    <row r="347" spans="1:55" s="835" customFormat="1">
      <c r="A347" s="832"/>
      <c r="B347" s="832"/>
      <c r="C347" s="832"/>
      <c r="D347" s="843"/>
      <c r="E347" s="832"/>
      <c r="F347" s="843"/>
      <c r="G347" s="832"/>
      <c r="H347" s="843"/>
      <c r="I347" s="832"/>
    </row>
    <row r="348" spans="1:55" s="835" customFormat="1">
      <c r="A348" s="832"/>
      <c r="B348" s="832"/>
      <c r="C348" s="832"/>
      <c r="D348" s="843"/>
      <c r="E348" s="832"/>
      <c r="F348" s="843"/>
      <c r="G348" s="832"/>
      <c r="H348" s="843"/>
      <c r="I348" s="832"/>
    </row>
    <row r="349" spans="1:55" s="835" customFormat="1">
      <c r="A349" s="832"/>
      <c r="B349" s="832"/>
      <c r="C349" s="832"/>
      <c r="D349" s="843"/>
      <c r="E349" s="832"/>
      <c r="F349" s="843"/>
      <c r="G349" s="832"/>
      <c r="H349" s="843"/>
      <c r="I349" s="832"/>
    </row>
    <row r="350" spans="1:55" s="835" customFormat="1">
      <c r="A350" s="832"/>
      <c r="B350" s="832"/>
      <c r="C350" s="832"/>
      <c r="D350" s="843"/>
      <c r="E350" s="832"/>
      <c r="F350" s="843"/>
      <c r="G350" s="832"/>
      <c r="H350" s="843"/>
      <c r="I350" s="832"/>
    </row>
    <row r="351" spans="1:55" s="835" customFormat="1">
      <c r="A351" s="832"/>
      <c r="B351" s="832"/>
      <c r="C351" s="832"/>
      <c r="D351" s="843"/>
      <c r="E351" s="832"/>
      <c r="F351" s="843"/>
      <c r="G351" s="832"/>
      <c r="H351" s="843"/>
      <c r="I351" s="832"/>
    </row>
    <row r="352" spans="1:55" s="835" customFormat="1">
      <c r="A352" s="832"/>
      <c r="B352" s="832"/>
      <c r="C352" s="832"/>
      <c r="D352" s="843"/>
      <c r="E352" s="832"/>
      <c r="F352" s="843"/>
      <c r="G352" s="832"/>
      <c r="H352" s="843"/>
      <c r="I352" s="832"/>
    </row>
    <row r="353" spans="1:9" s="835" customFormat="1">
      <c r="A353" s="832"/>
      <c r="B353" s="832"/>
      <c r="C353" s="832"/>
      <c r="D353" s="843"/>
      <c r="E353" s="832"/>
      <c r="F353" s="843"/>
      <c r="G353" s="832"/>
      <c r="H353" s="843"/>
      <c r="I353" s="832"/>
    </row>
    <row r="354" spans="1:9" s="835" customFormat="1">
      <c r="A354" s="832"/>
      <c r="B354" s="832"/>
      <c r="C354" s="832"/>
      <c r="D354" s="843"/>
      <c r="E354" s="832"/>
      <c r="F354" s="843"/>
      <c r="G354" s="832"/>
      <c r="H354" s="843"/>
      <c r="I354" s="832"/>
    </row>
    <row r="355" spans="1:9" s="835" customFormat="1">
      <c r="A355" s="832"/>
      <c r="B355" s="832"/>
      <c r="C355" s="832"/>
      <c r="D355" s="843"/>
      <c r="E355" s="832"/>
      <c r="F355" s="843"/>
      <c r="G355" s="832"/>
      <c r="H355" s="843"/>
      <c r="I355" s="832"/>
    </row>
    <row r="356" spans="1:9" s="835" customFormat="1">
      <c r="A356" s="832"/>
      <c r="B356" s="832"/>
      <c r="C356" s="832"/>
      <c r="D356" s="843"/>
      <c r="E356" s="832"/>
      <c r="F356" s="843"/>
      <c r="G356" s="832"/>
      <c r="H356" s="843"/>
      <c r="I356" s="832"/>
    </row>
    <row r="357" spans="1:9" s="835" customFormat="1">
      <c r="A357" s="832"/>
      <c r="B357" s="832"/>
      <c r="C357" s="832"/>
      <c r="D357" s="843"/>
      <c r="E357" s="832"/>
      <c r="F357" s="843"/>
      <c r="G357" s="832"/>
      <c r="H357" s="843"/>
      <c r="I357" s="832"/>
    </row>
    <row r="358" spans="1:9" s="835" customFormat="1">
      <c r="A358" s="832"/>
      <c r="B358" s="832"/>
      <c r="C358" s="832"/>
      <c r="D358" s="843"/>
      <c r="E358" s="832"/>
      <c r="F358" s="843"/>
      <c r="G358" s="832"/>
      <c r="H358" s="843"/>
      <c r="I358" s="832"/>
    </row>
    <row r="359" spans="1:9" s="835" customFormat="1">
      <c r="A359" s="832"/>
      <c r="B359" s="832"/>
      <c r="C359" s="832"/>
      <c r="D359" s="843"/>
      <c r="E359" s="832"/>
      <c r="F359" s="843"/>
      <c r="G359" s="832"/>
      <c r="H359" s="843"/>
      <c r="I359" s="832"/>
    </row>
    <row r="360" spans="1:9" s="835" customFormat="1">
      <c r="A360" s="832"/>
      <c r="B360" s="832"/>
      <c r="C360" s="832"/>
      <c r="D360" s="843"/>
      <c r="E360" s="832"/>
      <c r="F360" s="843"/>
      <c r="G360" s="832"/>
      <c r="H360" s="843"/>
      <c r="I360" s="832"/>
    </row>
    <row r="361" spans="1:9" s="835" customFormat="1">
      <c r="A361" s="832"/>
      <c r="B361" s="832"/>
      <c r="C361" s="832"/>
      <c r="D361" s="843"/>
      <c r="E361" s="832"/>
      <c r="F361" s="843"/>
      <c r="G361" s="832"/>
      <c r="H361" s="843"/>
      <c r="I361" s="832"/>
    </row>
    <row r="362" spans="1:9" s="835" customFormat="1">
      <c r="A362" s="832"/>
      <c r="B362" s="832"/>
      <c r="C362" s="832"/>
      <c r="D362" s="843"/>
      <c r="E362" s="832"/>
      <c r="F362" s="843"/>
      <c r="G362" s="832"/>
      <c r="H362" s="843"/>
      <c r="I362" s="832"/>
    </row>
    <row r="363" spans="1:9" s="835" customFormat="1">
      <c r="A363" s="832"/>
      <c r="B363" s="832"/>
      <c r="C363" s="832"/>
      <c r="D363" s="843"/>
      <c r="E363" s="832"/>
      <c r="F363" s="843"/>
      <c r="G363" s="832"/>
      <c r="H363" s="843"/>
      <c r="I363" s="832"/>
    </row>
    <row r="364" spans="1:9" s="835" customFormat="1">
      <c r="A364" s="832"/>
      <c r="B364" s="832"/>
      <c r="C364" s="832"/>
      <c r="D364" s="843"/>
      <c r="E364" s="832"/>
      <c r="F364" s="843"/>
      <c r="G364" s="832"/>
      <c r="H364" s="843"/>
      <c r="I364" s="832"/>
    </row>
    <row r="365" spans="1:9" s="835" customFormat="1">
      <c r="A365" s="832"/>
      <c r="B365" s="832"/>
      <c r="C365" s="832"/>
      <c r="D365" s="843"/>
      <c r="E365" s="832"/>
      <c r="F365" s="843"/>
      <c r="G365" s="832"/>
      <c r="H365" s="843"/>
      <c r="I365" s="832"/>
    </row>
    <row r="366" spans="1:9" s="835" customFormat="1">
      <c r="A366" s="832"/>
      <c r="B366" s="832"/>
      <c r="C366" s="832"/>
      <c r="D366" s="843"/>
      <c r="E366" s="832"/>
      <c r="F366" s="843"/>
      <c r="G366" s="832"/>
      <c r="H366" s="843"/>
      <c r="I366" s="832"/>
    </row>
    <row r="367" spans="1:9" s="835" customFormat="1">
      <c r="A367" s="832"/>
      <c r="B367" s="832"/>
      <c r="C367" s="832"/>
      <c r="D367" s="843"/>
      <c r="E367" s="832"/>
      <c r="F367" s="843"/>
      <c r="G367" s="832"/>
      <c r="H367" s="843"/>
      <c r="I367" s="832"/>
    </row>
    <row r="368" spans="1:9" s="835" customFormat="1">
      <c r="A368" s="832"/>
      <c r="B368" s="832"/>
      <c r="C368" s="832"/>
      <c r="D368" s="843"/>
      <c r="E368" s="832"/>
      <c r="F368" s="843"/>
      <c r="G368" s="832"/>
      <c r="H368" s="843"/>
      <c r="I368" s="832"/>
    </row>
    <row r="369" spans="1:9" s="835" customFormat="1">
      <c r="A369" s="832"/>
      <c r="B369" s="832"/>
      <c r="C369" s="832"/>
      <c r="D369" s="843"/>
      <c r="E369" s="832"/>
      <c r="F369" s="843"/>
      <c r="G369" s="832"/>
      <c r="H369" s="843"/>
      <c r="I369" s="832"/>
    </row>
    <row r="370" spans="1:9" s="835" customFormat="1">
      <c r="A370" s="832"/>
      <c r="B370" s="832"/>
      <c r="C370" s="832"/>
      <c r="D370" s="843"/>
      <c r="E370" s="832"/>
      <c r="F370" s="843"/>
      <c r="G370" s="832"/>
      <c r="H370" s="843"/>
      <c r="I370" s="832"/>
    </row>
    <row r="371" spans="1:9" s="835" customFormat="1">
      <c r="A371" s="832"/>
      <c r="B371" s="832"/>
      <c r="C371" s="832"/>
      <c r="D371" s="843"/>
      <c r="E371" s="832"/>
      <c r="F371" s="843"/>
      <c r="G371" s="832"/>
      <c r="H371" s="843"/>
      <c r="I371" s="832"/>
    </row>
    <row r="372" spans="1:9" s="835" customFormat="1">
      <c r="A372" s="832"/>
      <c r="B372" s="832"/>
      <c r="C372" s="832"/>
      <c r="D372" s="843"/>
      <c r="E372" s="832"/>
      <c r="F372" s="843"/>
      <c r="G372" s="832"/>
      <c r="H372" s="843"/>
      <c r="I372" s="832"/>
    </row>
    <row r="373" spans="1:9" s="835" customFormat="1">
      <c r="A373" s="832"/>
      <c r="B373" s="832"/>
      <c r="C373" s="832"/>
      <c r="D373" s="843"/>
      <c r="E373" s="832"/>
      <c r="F373" s="843"/>
      <c r="G373" s="832"/>
      <c r="H373" s="843"/>
      <c r="I373" s="832"/>
    </row>
    <row r="374" spans="1:9" s="835" customFormat="1">
      <c r="A374" s="832"/>
      <c r="B374" s="832"/>
      <c r="C374" s="832"/>
      <c r="D374" s="843"/>
      <c r="E374" s="832"/>
      <c r="F374" s="843"/>
      <c r="G374" s="832"/>
      <c r="H374" s="843"/>
      <c r="I374" s="832"/>
    </row>
    <row r="375" spans="1:9" s="835" customFormat="1">
      <c r="A375" s="832"/>
      <c r="B375" s="832"/>
      <c r="C375" s="832"/>
      <c r="D375" s="843"/>
      <c r="E375" s="832"/>
      <c r="F375" s="843"/>
      <c r="G375" s="832"/>
      <c r="H375" s="843"/>
      <c r="I375" s="832"/>
    </row>
    <row r="376" spans="1:9" s="835" customFormat="1">
      <c r="A376" s="832"/>
      <c r="B376" s="832"/>
      <c r="C376" s="832"/>
      <c r="D376" s="843"/>
      <c r="E376" s="832"/>
      <c r="F376" s="843"/>
      <c r="G376" s="832"/>
      <c r="H376" s="843"/>
      <c r="I376" s="832"/>
    </row>
    <row r="377" spans="1:9" s="835" customFormat="1">
      <c r="A377" s="832"/>
      <c r="B377" s="832"/>
      <c r="C377" s="832"/>
      <c r="D377" s="843"/>
      <c r="E377" s="832"/>
      <c r="F377" s="843"/>
      <c r="G377" s="832"/>
      <c r="H377" s="843"/>
      <c r="I377" s="832"/>
    </row>
    <row r="378" spans="1:9" s="835" customFormat="1">
      <c r="A378" s="832"/>
      <c r="B378" s="832"/>
      <c r="C378" s="832"/>
      <c r="D378" s="843"/>
      <c r="E378" s="832"/>
      <c r="F378" s="843"/>
      <c r="G378" s="832"/>
      <c r="H378" s="843"/>
      <c r="I378" s="832"/>
    </row>
    <row r="379" spans="1:9" s="835" customFormat="1">
      <c r="A379" s="832"/>
      <c r="B379" s="832"/>
      <c r="C379" s="832"/>
      <c r="D379" s="843"/>
      <c r="E379" s="832"/>
      <c r="F379" s="843"/>
      <c r="G379" s="832"/>
      <c r="H379" s="843"/>
      <c r="I379" s="832"/>
    </row>
    <row r="380" spans="1:9" s="835" customFormat="1">
      <c r="A380" s="832"/>
      <c r="B380" s="832"/>
      <c r="C380" s="832"/>
      <c r="D380" s="843"/>
      <c r="E380" s="832"/>
      <c r="F380" s="843"/>
      <c r="G380" s="832"/>
      <c r="H380" s="843"/>
      <c r="I380" s="832"/>
    </row>
    <row r="381" spans="1:9" s="835" customFormat="1">
      <c r="A381" s="832"/>
      <c r="B381" s="832"/>
      <c r="C381" s="832"/>
      <c r="D381" s="843"/>
      <c r="E381" s="832"/>
      <c r="F381" s="843"/>
      <c r="G381" s="832"/>
      <c r="H381" s="843"/>
      <c r="I381" s="832"/>
    </row>
    <row r="382" spans="1:9" s="835" customFormat="1">
      <c r="A382" s="832"/>
      <c r="B382" s="832"/>
      <c r="C382" s="832"/>
      <c r="D382" s="843"/>
      <c r="E382" s="832"/>
      <c r="F382" s="843"/>
      <c r="G382" s="832"/>
      <c r="H382" s="843"/>
      <c r="I382" s="832"/>
    </row>
    <row r="383" spans="1:9" s="835" customFormat="1">
      <c r="A383" s="832"/>
      <c r="B383" s="832"/>
      <c r="C383" s="832"/>
      <c r="D383" s="843"/>
      <c r="E383" s="832"/>
      <c r="F383" s="843"/>
      <c r="G383" s="832"/>
      <c r="H383" s="843"/>
      <c r="I383" s="832"/>
    </row>
    <row r="384" spans="1:9" s="835" customFormat="1">
      <c r="A384" s="832"/>
      <c r="B384" s="832"/>
      <c r="C384" s="832"/>
      <c r="D384" s="843"/>
      <c r="E384" s="832"/>
      <c r="F384" s="843"/>
      <c r="G384" s="832"/>
      <c r="H384" s="843"/>
      <c r="I384" s="832"/>
    </row>
    <row r="385" spans="1:9" s="835" customFormat="1">
      <c r="A385" s="832"/>
      <c r="B385" s="832"/>
      <c r="C385" s="832"/>
      <c r="D385" s="843"/>
      <c r="E385" s="832"/>
      <c r="F385" s="843"/>
      <c r="G385" s="832"/>
      <c r="H385" s="843"/>
      <c r="I385" s="832"/>
    </row>
    <row r="386" spans="1:9" s="835" customFormat="1">
      <c r="A386" s="832"/>
      <c r="B386" s="832"/>
      <c r="C386" s="832"/>
      <c r="D386" s="843"/>
      <c r="E386" s="832"/>
      <c r="F386" s="843"/>
      <c r="G386" s="832"/>
      <c r="H386" s="843"/>
      <c r="I386" s="832"/>
    </row>
    <row r="387" spans="1:9" s="835" customFormat="1">
      <c r="A387" s="832"/>
      <c r="B387" s="832"/>
      <c r="C387" s="832"/>
      <c r="D387" s="843"/>
      <c r="E387" s="832"/>
      <c r="F387" s="843"/>
      <c r="G387" s="832"/>
      <c r="H387" s="843"/>
      <c r="I387" s="832"/>
    </row>
    <row r="388" spans="1:9" s="835" customFormat="1">
      <c r="A388" s="832"/>
      <c r="B388" s="832"/>
      <c r="C388" s="832"/>
      <c r="D388" s="843"/>
      <c r="E388" s="832"/>
      <c r="F388" s="843"/>
      <c r="G388" s="832"/>
      <c r="H388" s="843"/>
      <c r="I388" s="832"/>
    </row>
    <row r="389" spans="1:9" s="835" customFormat="1">
      <c r="A389" s="832"/>
      <c r="B389" s="832"/>
      <c r="C389" s="832"/>
      <c r="D389" s="843"/>
      <c r="E389" s="832"/>
      <c r="F389" s="843"/>
      <c r="G389" s="832"/>
      <c r="H389" s="843"/>
      <c r="I389" s="832"/>
    </row>
    <row r="390" spans="1:9" s="835" customFormat="1">
      <c r="A390" s="832"/>
      <c r="B390" s="832"/>
      <c r="C390" s="832"/>
      <c r="D390" s="843"/>
      <c r="E390" s="832"/>
      <c r="F390" s="843"/>
      <c r="G390" s="832"/>
      <c r="H390" s="843"/>
      <c r="I390" s="832"/>
    </row>
    <row r="391" spans="1:9" s="835" customFormat="1">
      <c r="A391" s="832"/>
      <c r="B391" s="832"/>
      <c r="C391" s="832"/>
      <c r="D391" s="843"/>
      <c r="E391" s="832"/>
      <c r="F391" s="843"/>
      <c r="G391" s="832"/>
      <c r="H391" s="843"/>
      <c r="I391" s="832"/>
    </row>
    <row r="392" spans="1:9" s="835" customFormat="1">
      <c r="A392" s="832"/>
      <c r="B392" s="832"/>
      <c r="C392" s="832"/>
      <c r="D392" s="843"/>
      <c r="E392" s="832"/>
      <c r="F392" s="843"/>
      <c r="G392" s="832"/>
      <c r="H392" s="843"/>
      <c r="I392" s="832"/>
    </row>
    <row r="393" spans="1:9" s="835" customFormat="1">
      <c r="A393" s="832"/>
      <c r="B393" s="832"/>
      <c r="C393" s="832"/>
      <c r="D393" s="843"/>
      <c r="E393" s="832"/>
      <c r="F393" s="843"/>
      <c r="G393" s="832"/>
      <c r="H393" s="843"/>
      <c r="I393" s="832"/>
    </row>
    <row r="394" spans="1:9" s="835" customFormat="1">
      <c r="A394" s="832"/>
      <c r="B394" s="832"/>
      <c r="C394" s="832"/>
      <c r="D394" s="843"/>
      <c r="E394" s="832"/>
      <c r="F394" s="843"/>
      <c r="G394" s="832"/>
      <c r="H394" s="843"/>
      <c r="I394" s="832"/>
    </row>
    <row r="395" spans="1:9" s="835" customFormat="1">
      <c r="A395" s="832"/>
      <c r="B395" s="832"/>
      <c r="C395" s="832"/>
      <c r="D395" s="843"/>
      <c r="E395" s="832"/>
      <c r="F395" s="843"/>
      <c r="G395" s="832"/>
      <c r="H395" s="843"/>
      <c r="I395" s="832"/>
    </row>
    <row r="396" spans="1:9" s="835" customFormat="1">
      <c r="A396" s="832"/>
      <c r="B396" s="832"/>
      <c r="C396" s="832"/>
      <c r="D396" s="843"/>
      <c r="E396" s="832"/>
      <c r="F396" s="843"/>
      <c r="G396" s="832"/>
      <c r="H396" s="843"/>
      <c r="I396" s="832"/>
    </row>
    <row r="397" spans="1:9" s="835" customFormat="1">
      <c r="A397" s="832"/>
      <c r="B397" s="832"/>
      <c r="C397" s="832"/>
      <c r="D397" s="843"/>
      <c r="E397" s="832"/>
      <c r="F397" s="843"/>
      <c r="G397" s="832"/>
      <c r="H397" s="843"/>
      <c r="I397" s="832"/>
    </row>
    <row r="398" spans="1:9" s="835" customFormat="1">
      <c r="A398" s="832"/>
      <c r="B398" s="832"/>
      <c r="C398" s="832"/>
      <c r="D398" s="843"/>
      <c r="E398" s="832"/>
      <c r="F398" s="843"/>
      <c r="G398" s="832"/>
      <c r="H398" s="843"/>
      <c r="I398" s="832"/>
    </row>
    <row r="399" spans="1:9" s="835" customFormat="1">
      <c r="A399" s="832"/>
      <c r="B399" s="832"/>
      <c r="C399" s="832"/>
      <c r="D399" s="843"/>
      <c r="E399" s="832"/>
      <c r="F399" s="843"/>
      <c r="G399" s="832"/>
      <c r="H399" s="843"/>
      <c r="I399" s="832"/>
    </row>
    <row r="400" spans="1:9" s="835" customFormat="1">
      <c r="A400" s="832"/>
      <c r="B400" s="832"/>
      <c r="C400" s="832"/>
      <c r="D400" s="843"/>
      <c r="E400" s="832"/>
      <c r="F400" s="843"/>
      <c r="G400" s="832"/>
      <c r="H400" s="843"/>
      <c r="I400" s="832"/>
    </row>
    <row r="401" spans="1:9" s="835" customFormat="1">
      <c r="A401" s="832"/>
      <c r="B401" s="832"/>
      <c r="C401" s="832"/>
      <c r="D401" s="843"/>
      <c r="E401" s="832"/>
      <c r="F401" s="843"/>
      <c r="G401" s="832"/>
      <c r="H401" s="843"/>
      <c r="I401" s="832"/>
    </row>
    <row r="402" spans="1:9" s="835" customFormat="1">
      <c r="A402" s="832"/>
      <c r="B402" s="832"/>
      <c r="C402" s="832"/>
      <c r="D402" s="843"/>
      <c r="E402" s="832"/>
      <c r="F402" s="843"/>
      <c r="G402" s="832"/>
      <c r="H402" s="843"/>
      <c r="I402" s="832"/>
    </row>
    <row r="403" spans="1:9" s="835" customFormat="1">
      <c r="A403" s="832"/>
      <c r="B403" s="832"/>
      <c r="C403" s="832"/>
      <c r="D403" s="843"/>
      <c r="E403" s="832"/>
      <c r="F403" s="843"/>
      <c r="G403" s="832"/>
      <c r="H403" s="843"/>
      <c r="I403" s="832"/>
    </row>
    <row r="404" spans="1:9" s="835" customFormat="1">
      <c r="A404" s="832"/>
      <c r="B404" s="832"/>
      <c r="C404" s="832"/>
      <c r="D404" s="843"/>
      <c r="E404" s="832"/>
      <c r="F404" s="843"/>
      <c r="G404" s="832"/>
      <c r="H404" s="843"/>
      <c r="I404" s="832"/>
    </row>
    <row r="405" spans="1:9" s="835" customFormat="1">
      <c r="A405" s="832"/>
      <c r="B405" s="832"/>
      <c r="C405" s="832"/>
      <c r="D405" s="843"/>
      <c r="E405" s="832"/>
      <c r="F405" s="843"/>
      <c r="G405" s="832"/>
      <c r="H405" s="843"/>
      <c r="I405" s="832"/>
    </row>
    <row r="406" spans="1:9" s="835" customFormat="1">
      <c r="A406" s="832"/>
      <c r="B406" s="832"/>
      <c r="C406" s="832"/>
      <c r="D406" s="843"/>
      <c r="E406" s="832"/>
      <c r="F406" s="843"/>
      <c r="G406" s="832"/>
      <c r="H406" s="843"/>
      <c r="I406" s="832"/>
    </row>
    <row r="407" spans="1:9" s="835" customFormat="1">
      <c r="A407" s="832"/>
      <c r="B407" s="832"/>
      <c r="C407" s="832"/>
      <c r="D407" s="843"/>
      <c r="E407" s="832"/>
      <c r="F407" s="843"/>
      <c r="G407" s="832"/>
      <c r="H407" s="843"/>
      <c r="I407" s="832"/>
    </row>
    <row r="408" spans="1:9" s="835" customFormat="1">
      <c r="A408" s="832"/>
      <c r="B408" s="832"/>
      <c r="C408" s="832"/>
      <c r="D408" s="843"/>
      <c r="E408" s="832"/>
      <c r="F408" s="843"/>
      <c r="G408" s="832"/>
      <c r="H408" s="843"/>
      <c r="I408" s="832"/>
    </row>
    <row r="409" spans="1:9" s="835" customFormat="1">
      <c r="A409" s="832"/>
      <c r="B409" s="832"/>
      <c r="C409" s="832"/>
      <c r="D409" s="843"/>
      <c r="E409" s="832"/>
      <c r="F409" s="843"/>
      <c r="G409" s="832"/>
      <c r="H409" s="843"/>
      <c r="I409" s="832"/>
    </row>
    <row r="410" spans="1:9" s="835" customFormat="1">
      <c r="A410" s="832"/>
      <c r="B410" s="832"/>
      <c r="C410" s="832"/>
      <c r="D410" s="843"/>
      <c r="E410" s="832"/>
      <c r="F410" s="843"/>
      <c r="G410" s="832"/>
      <c r="H410" s="843"/>
      <c r="I410" s="832"/>
    </row>
    <row r="411" spans="1:9" s="835" customFormat="1">
      <c r="A411" s="832"/>
      <c r="B411" s="832"/>
      <c r="C411" s="832"/>
      <c r="D411" s="843"/>
      <c r="E411" s="832"/>
      <c r="F411" s="843"/>
      <c r="G411" s="832"/>
      <c r="H411" s="843"/>
      <c r="I411" s="832"/>
    </row>
    <row r="412" spans="1:9" s="835" customFormat="1">
      <c r="A412" s="832"/>
      <c r="B412" s="832"/>
      <c r="C412" s="832"/>
      <c r="D412" s="843"/>
      <c r="E412" s="832"/>
      <c r="F412" s="843"/>
      <c r="G412" s="832"/>
      <c r="H412" s="843"/>
      <c r="I412" s="832"/>
    </row>
    <row r="413" spans="1:9" s="835" customFormat="1">
      <c r="A413" s="832"/>
      <c r="B413" s="832"/>
      <c r="C413" s="832"/>
      <c r="D413" s="843"/>
      <c r="E413" s="832"/>
      <c r="F413" s="843"/>
      <c r="G413" s="832"/>
      <c r="H413" s="843"/>
      <c r="I413" s="832"/>
    </row>
    <row r="414" spans="1:9" s="835" customFormat="1">
      <c r="A414" s="832"/>
      <c r="B414" s="832"/>
      <c r="C414" s="832"/>
      <c r="D414" s="843"/>
      <c r="E414" s="832"/>
      <c r="F414" s="843"/>
      <c r="G414" s="832"/>
      <c r="H414" s="843"/>
      <c r="I414" s="832"/>
    </row>
    <row r="415" spans="1:9" s="835" customFormat="1">
      <c r="A415" s="832"/>
      <c r="B415" s="832"/>
      <c r="C415" s="832"/>
      <c r="D415" s="843"/>
      <c r="E415" s="832"/>
      <c r="F415" s="843"/>
      <c r="G415" s="832"/>
      <c r="H415" s="843"/>
      <c r="I415" s="832"/>
    </row>
    <row r="416" spans="1:9" s="835" customFormat="1">
      <c r="A416" s="832"/>
      <c r="B416" s="832"/>
      <c r="C416" s="832"/>
      <c r="D416" s="843"/>
      <c r="E416" s="832"/>
      <c r="F416" s="843"/>
      <c r="G416" s="832"/>
      <c r="H416" s="843"/>
      <c r="I416" s="832"/>
    </row>
    <row r="417" spans="1:9" s="835" customFormat="1">
      <c r="A417" s="832"/>
      <c r="B417" s="832"/>
      <c r="C417" s="832"/>
      <c r="D417" s="843"/>
      <c r="E417" s="832"/>
      <c r="F417" s="843"/>
      <c r="G417" s="832"/>
      <c r="H417" s="843"/>
      <c r="I417" s="832"/>
    </row>
    <row r="418" spans="1:9" s="835" customFormat="1">
      <c r="A418" s="832"/>
      <c r="B418" s="832"/>
      <c r="C418" s="832"/>
      <c r="D418" s="843"/>
      <c r="E418" s="832"/>
      <c r="F418" s="843"/>
      <c r="G418" s="832"/>
      <c r="H418" s="843"/>
      <c r="I418" s="832"/>
    </row>
    <row r="419" spans="1:9" s="835" customFormat="1">
      <c r="A419" s="832"/>
      <c r="B419" s="832"/>
      <c r="C419" s="832"/>
      <c r="D419" s="843"/>
      <c r="E419" s="832"/>
      <c r="F419" s="843"/>
      <c r="G419" s="832"/>
      <c r="H419" s="843"/>
      <c r="I419" s="832"/>
    </row>
    <row r="420" spans="1:9" s="835" customFormat="1">
      <c r="A420" s="832"/>
      <c r="B420" s="832"/>
      <c r="C420" s="832"/>
      <c r="D420" s="843"/>
      <c r="E420" s="832"/>
      <c r="F420" s="843"/>
      <c r="G420" s="832"/>
      <c r="H420" s="843"/>
      <c r="I420" s="832"/>
    </row>
    <row r="421" spans="1:9" s="835" customFormat="1">
      <c r="A421" s="832"/>
      <c r="B421" s="832"/>
      <c r="C421" s="832"/>
      <c r="D421" s="843"/>
      <c r="E421" s="832"/>
      <c r="F421" s="843"/>
      <c r="G421" s="832"/>
      <c r="H421" s="843"/>
      <c r="I421" s="832"/>
    </row>
    <row r="422" spans="1:9" s="835" customFormat="1">
      <c r="A422" s="832"/>
      <c r="B422" s="832"/>
      <c r="C422" s="832"/>
      <c r="D422" s="843"/>
      <c r="E422" s="832"/>
      <c r="F422" s="843"/>
      <c r="G422" s="832"/>
      <c r="H422" s="843"/>
      <c r="I422" s="832"/>
    </row>
    <row r="423" spans="1:9" s="835" customFormat="1">
      <c r="A423" s="832"/>
      <c r="B423" s="832"/>
      <c r="C423" s="832"/>
      <c r="D423" s="843"/>
      <c r="E423" s="832"/>
      <c r="F423" s="843"/>
      <c r="G423" s="832"/>
      <c r="H423" s="843"/>
      <c r="I423" s="832"/>
    </row>
    <row r="424" spans="1:9" s="835" customFormat="1">
      <c r="A424" s="832"/>
      <c r="B424" s="832"/>
      <c r="C424" s="832"/>
      <c r="D424" s="843"/>
      <c r="E424" s="832"/>
      <c r="F424" s="843"/>
      <c r="G424" s="832"/>
      <c r="H424" s="843"/>
      <c r="I424" s="832"/>
    </row>
    <row r="425" spans="1:9" s="835" customFormat="1">
      <c r="A425" s="832"/>
      <c r="B425" s="832"/>
      <c r="C425" s="832"/>
      <c r="D425" s="843"/>
      <c r="E425" s="832"/>
      <c r="F425" s="843"/>
      <c r="G425" s="832"/>
      <c r="H425" s="843"/>
      <c r="I425" s="832"/>
    </row>
    <row r="426" spans="1:9" s="835" customFormat="1">
      <c r="A426" s="832"/>
      <c r="B426" s="832"/>
      <c r="C426" s="832"/>
      <c r="D426" s="843"/>
      <c r="E426" s="832"/>
      <c r="F426" s="843"/>
      <c r="G426" s="832"/>
      <c r="H426" s="843"/>
      <c r="I426" s="832"/>
    </row>
    <row r="427" spans="1:9" s="835" customFormat="1">
      <c r="A427" s="832"/>
      <c r="B427" s="832"/>
      <c r="C427" s="832"/>
      <c r="D427" s="843"/>
      <c r="E427" s="832"/>
      <c r="F427" s="843"/>
      <c r="G427" s="832"/>
      <c r="H427" s="843"/>
      <c r="I427" s="832"/>
    </row>
    <row r="428" spans="1:9" s="835" customFormat="1">
      <c r="A428" s="832"/>
      <c r="B428" s="832"/>
      <c r="C428" s="832"/>
      <c r="D428" s="843"/>
      <c r="E428" s="832"/>
      <c r="F428" s="843"/>
      <c r="G428" s="832"/>
      <c r="H428" s="843"/>
      <c r="I428" s="832"/>
    </row>
    <row r="429" spans="1:9" s="835" customFormat="1">
      <c r="A429" s="832"/>
      <c r="B429" s="832"/>
      <c r="C429" s="832"/>
      <c r="D429" s="843"/>
      <c r="E429" s="832"/>
      <c r="F429" s="843"/>
      <c r="G429" s="832"/>
      <c r="H429" s="843"/>
      <c r="I429" s="832"/>
    </row>
    <row r="430" spans="1:9" s="835" customFormat="1">
      <c r="A430" s="832"/>
      <c r="B430" s="832"/>
      <c r="C430" s="832"/>
      <c r="D430" s="843"/>
      <c r="E430" s="832"/>
      <c r="F430" s="843"/>
      <c r="G430" s="832"/>
      <c r="H430" s="843"/>
      <c r="I430" s="832"/>
    </row>
    <row r="431" spans="1:9" s="835" customFormat="1">
      <c r="A431" s="832"/>
      <c r="B431" s="832"/>
      <c r="C431" s="832"/>
      <c r="D431" s="843"/>
      <c r="E431" s="832"/>
      <c r="F431" s="843"/>
      <c r="G431" s="832"/>
      <c r="H431" s="843"/>
      <c r="I431" s="832"/>
    </row>
    <row r="432" spans="1:9" s="835" customFormat="1">
      <c r="A432" s="832"/>
      <c r="B432" s="832"/>
      <c r="C432" s="832"/>
      <c r="D432" s="843"/>
      <c r="E432" s="832"/>
      <c r="F432" s="843"/>
      <c r="G432" s="832"/>
      <c r="H432" s="843"/>
      <c r="I432" s="832"/>
    </row>
    <row r="433" spans="1:9" s="835" customFormat="1">
      <c r="A433" s="832"/>
      <c r="B433" s="832"/>
      <c r="C433" s="832"/>
      <c r="D433" s="843"/>
      <c r="E433" s="832"/>
      <c r="F433" s="843"/>
      <c r="G433" s="832"/>
      <c r="H433" s="843"/>
      <c r="I433" s="832"/>
    </row>
    <row r="434" spans="1:9" s="835" customFormat="1">
      <c r="A434" s="832"/>
      <c r="B434" s="832"/>
      <c r="C434" s="832"/>
      <c r="D434" s="843"/>
      <c r="E434" s="832"/>
      <c r="F434" s="843"/>
      <c r="G434" s="832"/>
      <c r="H434" s="843"/>
      <c r="I434" s="832"/>
    </row>
    <row r="435" spans="1:9" s="835" customFormat="1">
      <c r="A435" s="832"/>
      <c r="B435" s="832"/>
      <c r="C435" s="832"/>
      <c r="D435" s="843"/>
      <c r="E435" s="832"/>
      <c r="F435" s="843"/>
      <c r="G435" s="832"/>
      <c r="H435" s="843"/>
      <c r="I435" s="832"/>
    </row>
    <row r="436" spans="1:9" s="835" customFormat="1">
      <c r="A436" s="832"/>
      <c r="B436" s="832"/>
      <c r="C436" s="832"/>
      <c r="D436" s="843"/>
      <c r="E436" s="832"/>
      <c r="F436" s="843"/>
      <c r="G436" s="832"/>
      <c r="H436" s="843"/>
      <c r="I436" s="832"/>
    </row>
    <row r="437" spans="1:9" s="835" customFormat="1">
      <c r="A437" s="832"/>
      <c r="B437" s="832"/>
      <c r="C437" s="832"/>
      <c r="D437" s="843"/>
      <c r="E437" s="832"/>
      <c r="F437" s="843"/>
      <c r="G437" s="832"/>
      <c r="H437" s="843"/>
      <c r="I437" s="832"/>
    </row>
    <row r="438" spans="1:9" s="835" customFormat="1">
      <c r="A438" s="832"/>
      <c r="B438" s="832"/>
      <c r="C438" s="832"/>
      <c r="D438" s="843"/>
      <c r="E438" s="832"/>
      <c r="F438" s="843"/>
      <c r="G438" s="832"/>
      <c r="H438" s="843"/>
      <c r="I438" s="832"/>
    </row>
    <row r="439" spans="1:9" s="835" customFormat="1">
      <c r="A439" s="832"/>
      <c r="B439" s="832"/>
      <c r="C439" s="832"/>
      <c r="D439" s="843"/>
      <c r="E439" s="832"/>
      <c r="F439" s="843"/>
      <c r="G439" s="832"/>
      <c r="H439" s="843"/>
      <c r="I439" s="832"/>
    </row>
    <row r="440" spans="1:9" s="835" customFormat="1">
      <c r="A440" s="832"/>
      <c r="B440" s="832"/>
      <c r="C440" s="832"/>
      <c r="D440" s="843"/>
      <c r="E440" s="832"/>
      <c r="F440" s="843"/>
      <c r="G440" s="832"/>
      <c r="H440" s="843"/>
      <c r="I440" s="832"/>
    </row>
    <row r="441" spans="1:9" s="835" customFormat="1">
      <c r="A441" s="832"/>
      <c r="B441" s="832"/>
      <c r="C441" s="832"/>
      <c r="D441" s="843"/>
      <c r="E441" s="832"/>
      <c r="F441" s="843"/>
      <c r="G441" s="832"/>
      <c r="H441" s="843"/>
      <c r="I441" s="832"/>
    </row>
    <row r="442" spans="1:9" s="835" customFormat="1">
      <c r="A442" s="832"/>
      <c r="B442" s="832"/>
      <c r="C442" s="832"/>
      <c r="D442" s="843"/>
      <c r="E442" s="832"/>
      <c r="F442" s="843"/>
      <c r="G442" s="832"/>
      <c r="H442" s="843"/>
      <c r="I442" s="832"/>
    </row>
    <row r="443" spans="1:9" s="835" customFormat="1">
      <c r="A443" s="832"/>
      <c r="B443" s="832"/>
      <c r="C443" s="832"/>
      <c r="D443" s="843"/>
      <c r="E443" s="832"/>
      <c r="F443" s="843"/>
      <c r="G443" s="832"/>
      <c r="H443" s="843"/>
      <c r="I443" s="832"/>
    </row>
    <row r="444" spans="1:9" s="835" customFormat="1">
      <c r="A444" s="832"/>
      <c r="B444" s="832"/>
      <c r="C444" s="832"/>
      <c r="D444" s="843"/>
      <c r="E444" s="832"/>
      <c r="F444" s="843"/>
      <c r="G444" s="832"/>
      <c r="H444" s="843"/>
      <c r="I444" s="832"/>
    </row>
    <row r="445" spans="1:9" s="835" customFormat="1">
      <c r="A445" s="832"/>
      <c r="B445" s="832"/>
      <c r="C445" s="832"/>
      <c r="D445" s="843"/>
      <c r="E445" s="832"/>
      <c r="F445" s="843"/>
      <c r="G445" s="832"/>
      <c r="H445" s="843"/>
      <c r="I445" s="832"/>
    </row>
    <row r="446" spans="1:9" s="835" customFormat="1">
      <c r="A446" s="832"/>
      <c r="B446" s="832"/>
      <c r="C446" s="832"/>
      <c r="D446" s="843"/>
      <c r="E446" s="832"/>
      <c r="F446" s="843"/>
      <c r="G446" s="832"/>
      <c r="H446" s="843"/>
      <c r="I446" s="832"/>
    </row>
    <row r="447" spans="1:9" s="835" customFormat="1">
      <c r="A447" s="832"/>
      <c r="B447" s="832"/>
      <c r="C447" s="832"/>
      <c r="D447" s="843"/>
      <c r="E447" s="832"/>
      <c r="F447" s="843"/>
      <c r="G447" s="832"/>
      <c r="H447" s="843"/>
      <c r="I447" s="832"/>
    </row>
    <row r="448" spans="1:9" s="835" customFormat="1">
      <c r="A448" s="832"/>
      <c r="B448" s="832"/>
      <c r="C448" s="832"/>
      <c r="D448" s="843"/>
      <c r="E448" s="832"/>
      <c r="F448" s="843"/>
      <c r="G448" s="832"/>
      <c r="H448" s="843"/>
      <c r="I448" s="832"/>
    </row>
    <row r="449" spans="1:9" s="835" customFormat="1">
      <c r="A449" s="832"/>
      <c r="B449" s="832"/>
      <c r="C449" s="832"/>
      <c r="D449" s="843"/>
      <c r="E449" s="832"/>
      <c r="F449" s="843"/>
      <c r="G449" s="832"/>
      <c r="H449" s="843"/>
      <c r="I449" s="832"/>
    </row>
    <row r="450" spans="1:9" s="835" customFormat="1">
      <c r="A450" s="832"/>
      <c r="B450" s="832"/>
      <c r="C450" s="832"/>
      <c r="D450" s="843"/>
      <c r="E450" s="832"/>
      <c r="F450" s="843"/>
      <c r="G450" s="832"/>
      <c r="H450" s="843"/>
      <c r="I450" s="832"/>
    </row>
    <row r="451" spans="1:9" s="835" customFormat="1">
      <c r="A451" s="832"/>
      <c r="B451" s="832"/>
      <c r="C451" s="832"/>
      <c r="D451" s="843"/>
      <c r="E451" s="832"/>
      <c r="F451" s="843"/>
      <c r="G451" s="832"/>
      <c r="H451" s="843"/>
      <c r="I451" s="832"/>
    </row>
    <row r="452" spans="1:9" s="835" customFormat="1">
      <c r="A452" s="832"/>
      <c r="B452" s="832"/>
      <c r="C452" s="832"/>
      <c r="D452" s="843"/>
      <c r="E452" s="832"/>
      <c r="F452" s="843"/>
      <c r="G452" s="832"/>
      <c r="H452" s="843"/>
      <c r="I452" s="832"/>
    </row>
    <row r="453" spans="1:9" s="835" customFormat="1">
      <c r="A453" s="832"/>
      <c r="B453" s="832"/>
      <c r="C453" s="832"/>
      <c r="D453" s="843"/>
      <c r="E453" s="832"/>
      <c r="F453" s="843"/>
      <c r="G453" s="832"/>
      <c r="H453" s="843"/>
      <c r="I453" s="832"/>
    </row>
    <row r="454" spans="1:9" s="835" customFormat="1">
      <c r="A454" s="832"/>
      <c r="B454" s="832"/>
      <c r="C454" s="832"/>
      <c r="D454" s="843"/>
      <c r="E454" s="832"/>
      <c r="F454" s="843"/>
      <c r="G454" s="832"/>
      <c r="H454" s="843"/>
      <c r="I454" s="832"/>
    </row>
    <row r="455" spans="1:9" s="835" customFormat="1">
      <c r="A455" s="832"/>
      <c r="B455" s="832"/>
      <c r="C455" s="832"/>
      <c r="D455" s="843"/>
      <c r="E455" s="832"/>
      <c r="F455" s="843"/>
      <c r="G455" s="832"/>
      <c r="H455" s="843"/>
      <c r="I455" s="832"/>
    </row>
    <row r="456" spans="1:9" s="835" customFormat="1">
      <c r="A456" s="832"/>
      <c r="B456" s="832"/>
      <c r="C456" s="832"/>
      <c r="D456" s="843"/>
      <c r="E456" s="832"/>
      <c r="F456" s="843"/>
      <c r="G456" s="832"/>
      <c r="H456" s="843"/>
      <c r="I456" s="832"/>
    </row>
    <row r="457" spans="1:9" s="835" customFormat="1">
      <c r="A457" s="832"/>
      <c r="B457" s="832"/>
      <c r="C457" s="832"/>
      <c r="D457" s="843"/>
      <c r="E457" s="832"/>
      <c r="F457" s="843"/>
      <c r="G457" s="832"/>
      <c r="H457" s="843"/>
      <c r="I457" s="832"/>
    </row>
    <row r="458" spans="1:9" s="835" customFormat="1">
      <c r="A458" s="832"/>
      <c r="B458" s="832"/>
      <c r="C458" s="832"/>
      <c r="D458" s="843"/>
      <c r="E458" s="832"/>
      <c r="F458" s="843"/>
      <c r="G458" s="832"/>
      <c r="H458" s="843"/>
      <c r="I458" s="832"/>
    </row>
    <row r="459" spans="1:9" s="835" customFormat="1">
      <c r="A459" s="832"/>
      <c r="B459" s="832"/>
      <c r="C459" s="832"/>
      <c r="D459" s="843"/>
      <c r="E459" s="832"/>
      <c r="F459" s="843"/>
      <c r="G459" s="832"/>
      <c r="H459" s="843"/>
      <c r="I459" s="832"/>
    </row>
    <row r="460" spans="1:9" s="835" customFormat="1">
      <c r="A460" s="832"/>
      <c r="B460" s="832"/>
      <c r="C460" s="832"/>
      <c r="D460" s="843"/>
      <c r="E460" s="832"/>
      <c r="F460" s="843"/>
      <c r="G460" s="832"/>
      <c r="H460" s="843"/>
      <c r="I460" s="832"/>
    </row>
    <row r="461" spans="1:9" s="835" customFormat="1">
      <c r="A461" s="832"/>
      <c r="B461" s="832"/>
      <c r="C461" s="832"/>
      <c r="D461" s="843"/>
      <c r="E461" s="832"/>
      <c r="F461" s="843"/>
      <c r="G461" s="832"/>
      <c r="H461" s="843"/>
      <c r="I461" s="832"/>
    </row>
    <row r="462" spans="1:9" s="835" customFormat="1">
      <c r="A462" s="832"/>
      <c r="B462" s="832"/>
      <c r="C462" s="832"/>
      <c r="D462" s="843"/>
      <c r="E462" s="832"/>
      <c r="F462" s="843"/>
      <c r="G462" s="832"/>
      <c r="H462" s="843"/>
      <c r="I462" s="832"/>
    </row>
    <row r="463" spans="1:9" s="835" customFormat="1">
      <c r="A463" s="832"/>
      <c r="B463" s="832"/>
      <c r="C463" s="832"/>
      <c r="D463" s="843"/>
      <c r="E463" s="832"/>
      <c r="F463" s="843"/>
      <c r="G463" s="832"/>
      <c r="H463" s="843"/>
      <c r="I463" s="832"/>
    </row>
    <row r="464" spans="1:9" s="835" customFormat="1">
      <c r="A464" s="832"/>
      <c r="B464" s="832"/>
      <c r="C464" s="832"/>
      <c r="D464" s="843"/>
      <c r="E464" s="832"/>
      <c r="F464" s="843"/>
      <c r="G464" s="832"/>
      <c r="H464" s="843"/>
      <c r="I464" s="832"/>
    </row>
    <row r="465" spans="1:9" s="835" customFormat="1">
      <c r="A465" s="832"/>
      <c r="B465" s="832"/>
      <c r="C465" s="832"/>
      <c r="D465" s="843"/>
      <c r="E465" s="832"/>
      <c r="F465" s="843"/>
      <c r="G465" s="832"/>
      <c r="H465" s="843"/>
      <c r="I465" s="832"/>
    </row>
    <row r="466" spans="1:9" s="835" customFormat="1">
      <c r="A466" s="832"/>
      <c r="B466" s="832"/>
      <c r="C466" s="832"/>
      <c r="D466" s="843"/>
      <c r="E466" s="832"/>
      <c r="F466" s="843"/>
      <c r="G466" s="832"/>
      <c r="H466" s="843"/>
      <c r="I466" s="832"/>
    </row>
    <row r="467" spans="1:9" s="835" customFormat="1">
      <c r="A467" s="832"/>
      <c r="B467" s="832"/>
      <c r="C467" s="832"/>
      <c r="D467" s="843"/>
      <c r="E467" s="832"/>
      <c r="F467" s="843"/>
      <c r="G467" s="832"/>
      <c r="H467" s="843"/>
      <c r="I467" s="832"/>
    </row>
    <row r="468" spans="1:9" s="835" customFormat="1">
      <c r="A468" s="832"/>
      <c r="B468" s="832"/>
      <c r="C468" s="832"/>
      <c r="D468" s="843"/>
      <c r="E468" s="832"/>
      <c r="F468" s="843"/>
      <c r="G468" s="832"/>
      <c r="H468" s="843"/>
      <c r="I468" s="832"/>
    </row>
    <row r="469" spans="1:9" s="835" customFormat="1">
      <c r="A469" s="832"/>
      <c r="B469" s="832"/>
      <c r="C469" s="832"/>
      <c r="D469" s="843"/>
      <c r="E469" s="832"/>
      <c r="F469" s="843"/>
      <c r="G469" s="832"/>
      <c r="H469" s="843"/>
      <c r="I469" s="832"/>
    </row>
    <row r="470" spans="1:9" s="835" customFormat="1">
      <c r="A470" s="832"/>
      <c r="B470" s="832"/>
      <c r="C470" s="832"/>
      <c r="D470" s="843"/>
      <c r="E470" s="832"/>
      <c r="F470" s="843"/>
      <c r="G470" s="832"/>
      <c r="H470" s="843"/>
      <c r="I470" s="832"/>
    </row>
    <row r="471" spans="1:9" s="835" customFormat="1">
      <c r="A471" s="832"/>
      <c r="B471" s="832"/>
      <c r="C471" s="832"/>
      <c r="D471" s="843"/>
      <c r="E471" s="832"/>
      <c r="F471" s="843"/>
      <c r="G471" s="832"/>
      <c r="H471" s="843"/>
      <c r="I471" s="832"/>
    </row>
    <row r="472" spans="1:9" s="835" customFormat="1">
      <c r="A472" s="832"/>
      <c r="B472" s="832"/>
      <c r="C472" s="832"/>
      <c r="D472" s="843"/>
      <c r="E472" s="832"/>
      <c r="F472" s="843"/>
      <c r="G472" s="832"/>
      <c r="H472" s="843"/>
      <c r="I472" s="832"/>
    </row>
    <row r="473" spans="1:9" s="835" customFormat="1">
      <c r="A473" s="832"/>
      <c r="B473" s="832"/>
      <c r="C473" s="832"/>
      <c r="D473" s="843"/>
      <c r="E473" s="832"/>
      <c r="F473" s="843"/>
      <c r="G473" s="832"/>
      <c r="H473" s="843"/>
      <c r="I473" s="832"/>
    </row>
    <row r="474" spans="1:9" s="835" customFormat="1">
      <c r="A474" s="832"/>
      <c r="B474" s="832"/>
      <c r="C474" s="832"/>
      <c r="D474" s="843"/>
      <c r="E474" s="832"/>
      <c r="F474" s="843"/>
      <c r="G474" s="832"/>
      <c r="H474" s="843"/>
      <c r="I474" s="832"/>
    </row>
    <row r="475" spans="1:9" s="835" customFormat="1">
      <c r="A475" s="832"/>
      <c r="B475" s="832"/>
      <c r="C475" s="832"/>
      <c r="D475" s="843"/>
      <c r="E475" s="832"/>
      <c r="F475" s="843"/>
      <c r="G475" s="832"/>
      <c r="H475" s="843"/>
      <c r="I475" s="832"/>
    </row>
    <row r="476" spans="1:9" s="835" customFormat="1">
      <c r="A476" s="832"/>
      <c r="B476" s="832"/>
      <c r="C476" s="832"/>
      <c r="D476" s="843"/>
      <c r="E476" s="832"/>
      <c r="F476" s="843"/>
      <c r="G476" s="832"/>
      <c r="H476" s="843"/>
      <c r="I476" s="832"/>
    </row>
    <row r="477" spans="1:9" s="835" customFormat="1">
      <c r="A477" s="832"/>
      <c r="B477" s="832"/>
      <c r="C477" s="832"/>
      <c r="D477" s="843"/>
      <c r="E477" s="832"/>
      <c r="F477" s="843"/>
      <c r="G477" s="832"/>
      <c r="H477" s="843"/>
      <c r="I477" s="832"/>
    </row>
    <row r="478" spans="1:9" s="835" customFormat="1">
      <c r="A478" s="832"/>
      <c r="B478" s="832"/>
      <c r="C478" s="832"/>
      <c r="D478" s="843"/>
      <c r="E478" s="832"/>
      <c r="F478" s="843"/>
      <c r="G478" s="832"/>
      <c r="H478" s="843"/>
      <c r="I478" s="832"/>
    </row>
    <row r="479" spans="1:9" s="835" customFormat="1">
      <c r="A479" s="832"/>
      <c r="B479" s="832"/>
      <c r="C479" s="832"/>
      <c r="D479" s="843"/>
      <c r="E479" s="832"/>
      <c r="F479" s="843"/>
      <c r="G479" s="832"/>
      <c r="H479" s="843"/>
      <c r="I479" s="832"/>
    </row>
    <row r="480" spans="1:9" s="835" customFormat="1">
      <c r="A480" s="832"/>
      <c r="B480" s="832"/>
      <c r="C480" s="832"/>
      <c r="D480" s="843"/>
      <c r="E480" s="832"/>
      <c r="F480" s="843"/>
      <c r="G480" s="832"/>
      <c r="H480" s="843"/>
      <c r="I480" s="832"/>
    </row>
    <row r="481" spans="1:9" s="835" customFormat="1">
      <c r="A481" s="832"/>
      <c r="B481" s="832"/>
      <c r="C481" s="832"/>
      <c r="D481" s="843"/>
      <c r="E481" s="832"/>
      <c r="F481" s="843"/>
      <c r="G481" s="832"/>
      <c r="H481" s="843"/>
      <c r="I481" s="832"/>
    </row>
    <row r="482" spans="1:9" s="835" customFormat="1">
      <c r="A482" s="832"/>
      <c r="B482" s="832"/>
      <c r="C482" s="832"/>
      <c r="D482" s="843"/>
      <c r="E482" s="832"/>
      <c r="F482" s="843"/>
      <c r="G482" s="832"/>
      <c r="H482" s="843"/>
      <c r="I482" s="832"/>
    </row>
    <row r="483" spans="1:9" s="835" customFormat="1">
      <c r="A483" s="832"/>
      <c r="B483" s="832"/>
      <c r="C483" s="832"/>
      <c r="D483" s="843"/>
      <c r="E483" s="832"/>
      <c r="F483" s="843"/>
      <c r="G483" s="832"/>
      <c r="H483" s="843"/>
      <c r="I483" s="832"/>
    </row>
    <row r="484" spans="1:9" s="835" customFormat="1">
      <c r="A484" s="832"/>
      <c r="B484" s="832"/>
      <c r="C484" s="832"/>
      <c r="D484" s="843"/>
      <c r="E484" s="832"/>
      <c r="F484" s="843"/>
      <c r="G484" s="832"/>
      <c r="H484" s="843"/>
      <c r="I484" s="832"/>
    </row>
    <row r="485" spans="1:9" s="835" customFormat="1">
      <c r="A485" s="832"/>
      <c r="B485" s="832"/>
      <c r="C485" s="832"/>
      <c r="D485" s="843"/>
      <c r="E485" s="832"/>
      <c r="F485" s="843"/>
      <c r="G485" s="832"/>
      <c r="H485" s="843"/>
      <c r="I485" s="832"/>
    </row>
    <row r="486" spans="1:9" s="835" customFormat="1">
      <c r="A486" s="832"/>
      <c r="B486" s="832"/>
      <c r="C486" s="832"/>
      <c r="D486" s="843"/>
      <c r="E486" s="832"/>
      <c r="F486" s="843"/>
      <c r="G486" s="832"/>
      <c r="H486" s="843"/>
      <c r="I486" s="832"/>
    </row>
    <row r="487" spans="1:9" s="835" customFormat="1">
      <c r="A487" s="832"/>
      <c r="B487" s="832"/>
      <c r="C487" s="832"/>
      <c r="D487" s="843"/>
      <c r="E487" s="832"/>
      <c r="F487" s="843"/>
      <c r="G487" s="832"/>
      <c r="H487" s="843"/>
      <c r="I487" s="832"/>
    </row>
    <row r="488" spans="1:9" s="835" customFormat="1">
      <c r="A488" s="832"/>
      <c r="B488" s="832"/>
      <c r="C488" s="832"/>
      <c r="D488" s="843"/>
      <c r="E488" s="832"/>
      <c r="F488" s="843"/>
      <c r="G488" s="832"/>
      <c r="H488" s="843"/>
      <c r="I488" s="832"/>
    </row>
    <row r="489" spans="1:9" s="835" customFormat="1">
      <c r="A489" s="832"/>
      <c r="B489" s="832"/>
      <c r="C489" s="832"/>
      <c r="D489" s="843"/>
      <c r="E489" s="832"/>
      <c r="F489" s="843"/>
      <c r="G489" s="832"/>
      <c r="H489" s="843"/>
      <c r="I489" s="832"/>
    </row>
    <row r="490" spans="1:9" s="835" customFormat="1">
      <c r="A490" s="832"/>
      <c r="B490" s="832"/>
      <c r="C490" s="832"/>
      <c r="D490" s="843"/>
      <c r="E490" s="832"/>
      <c r="F490" s="843"/>
      <c r="G490" s="832"/>
      <c r="H490" s="843"/>
      <c r="I490" s="832"/>
    </row>
    <row r="491" spans="1:9" s="835" customFormat="1">
      <c r="A491" s="832"/>
      <c r="B491" s="832"/>
      <c r="C491" s="832"/>
      <c r="D491" s="843"/>
      <c r="E491" s="832"/>
      <c r="F491" s="843"/>
      <c r="G491" s="832"/>
      <c r="H491" s="843"/>
      <c r="I491" s="832"/>
    </row>
    <row r="492" spans="1:9" s="835" customFormat="1">
      <c r="A492" s="832"/>
      <c r="B492" s="832"/>
      <c r="C492" s="832"/>
      <c r="D492" s="843"/>
      <c r="E492" s="832"/>
      <c r="F492" s="843"/>
      <c r="G492" s="832"/>
      <c r="H492" s="843"/>
      <c r="I492" s="832"/>
    </row>
    <row r="493" spans="1:9" s="835" customFormat="1">
      <c r="A493" s="832"/>
      <c r="B493" s="832"/>
      <c r="C493" s="832"/>
      <c r="D493" s="843"/>
      <c r="E493" s="832"/>
      <c r="F493" s="843"/>
      <c r="G493" s="832"/>
      <c r="H493" s="843"/>
      <c r="I493" s="832"/>
    </row>
    <row r="494" spans="1:9" s="835" customFormat="1">
      <c r="A494" s="832"/>
      <c r="B494" s="832"/>
      <c r="C494" s="832"/>
      <c r="D494" s="843"/>
      <c r="E494" s="832"/>
      <c r="F494" s="843"/>
      <c r="G494" s="832"/>
      <c r="H494" s="843"/>
      <c r="I494" s="832"/>
    </row>
    <row r="495" spans="1:9" s="835" customFormat="1">
      <c r="A495" s="832"/>
      <c r="B495" s="832"/>
      <c r="C495" s="832"/>
      <c r="D495" s="843"/>
      <c r="E495" s="832"/>
      <c r="F495" s="843"/>
      <c r="G495" s="832"/>
      <c r="H495" s="843"/>
      <c r="I495" s="832"/>
    </row>
    <row r="496" spans="1:9" s="835" customFormat="1">
      <c r="A496" s="832"/>
      <c r="B496" s="832"/>
      <c r="C496" s="832"/>
      <c r="D496" s="843"/>
      <c r="E496" s="832"/>
      <c r="F496" s="843"/>
      <c r="G496" s="832"/>
      <c r="H496" s="843"/>
      <c r="I496" s="832"/>
    </row>
    <row r="497" spans="1:52" s="835" customFormat="1">
      <c r="A497" s="832"/>
      <c r="B497" s="832"/>
      <c r="C497" s="832"/>
      <c r="D497" s="843"/>
      <c r="E497" s="832"/>
      <c r="F497" s="843"/>
      <c r="G497" s="832"/>
      <c r="H497" s="843"/>
      <c r="I497" s="832"/>
    </row>
    <row r="498" spans="1:52" s="835" customFormat="1">
      <c r="A498" s="832"/>
      <c r="B498" s="832"/>
      <c r="C498" s="832"/>
      <c r="D498" s="843"/>
      <c r="E498" s="832"/>
      <c r="F498" s="843"/>
      <c r="G498" s="832"/>
      <c r="H498" s="843"/>
      <c r="I498" s="832"/>
    </row>
    <row r="499" spans="1:52" s="835" customFormat="1">
      <c r="A499" s="832"/>
      <c r="B499" s="832"/>
      <c r="C499" s="832"/>
      <c r="D499" s="843"/>
      <c r="E499" s="832"/>
      <c r="F499" s="843"/>
      <c r="G499" s="832"/>
      <c r="H499" s="843"/>
      <c r="I499" s="832"/>
    </row>
    <row r="500" spans="1:52" s="835" customFormat="1">
      <c r="A500" s="832"/>
      <c r="B500" s="832"/>
      <c r="C500" s="832"/>
      <c r="D500" s="843"/>
      <c r="E500" s="832"/>
      <c r="F500" s="843"/>
      <c r="G500" s="832"/>
      <c r="H500" s="843"/>
      <c r="I500" s="832"/>
    </row>
    <row r="501" spans="1:52" s="835" customFormat="1">
      <c r="A501" s="832"/>
      <c r="B501" s="832"/>
      <c r="C501" s="832"/>
      <c r="D501" s="843"/>
      <c r="E501" s="832"/>
      <c r="F501" s="843"/>
      <c r="G501" s="832"/>
      <c r="H501" s="843"/>
      <c r="I501" s="832"/>
    </row>
    <row r="502" spans="1:52" s="835" customFormat="1">
      <c r="A502" s="832"/>
      <c r="B502" s="832"/>
      <c r="C502" s="832"/>
      <c r="D502" s="843"/>
      <c r="E502" s="832"/>
      <c r="F502" s="843"/>
      <c r="G502" s="832"/>
      <c r="H502" s="843"/>
      <c r="I502" s="832"/>
    </row>
    <row r="503" spans="1:52" s="835" customFormat="1">
      <c r="A503" s="832"/>
      <c r="B503" s="832"/>
      <c r="C503" s="832"/>
      <c r="D503" s="843"/>
      <c r="E503" s="832"/>
      <c r="F503" s="843"/>
      <c r="G503" s="832"/>
      <c r="H503" s="843"/>
      <c r="I503" s="832"/>
    </row>
    <row r="504" spans="1:52" s="835" customFormat="1">
      <c r="A504" s="832"/>
      <c r="B504" s="832"/>
      <c r="C504" s="832"/>
      <c r="D504" s="843"/>
      <c r="E504" s="832"/>
      <c r="F504" s="843"/>
      <c r="G504" s="832"/>
      <c r="H504" s="843"/>
      <c r="I504" s="832"/>
    </row>
    <row r="505" spans="1:52" s="835" customFormat="1">
      <c r="A505" s="832"/>
      <c r="B505" s="832"/>
      <c r="C505" s="832"/>
      <c r="D505" s="843"/>
      <c r="E505" s="832"/>
      <c r="F505" s="843"/>
      <c r="G505" s="832"/>
      <c r="H505" s="843"/>
      <c r="I505" s="832"/>
    </row>
    <row r="506" spans="1:52" s="835" customFormat="1">
      <c r="A506" s="832"/>
      <c r="B506" s="832"/>
      <c r="C506" s="832"/>
      <c r="D506" s="843"/>
      <c r="E506" s="832"/>
      <c r="F506" s="843"/>
      <c r="G506" s="832"/>
      <c r="H506" s="843"/>
      <c r="I506" s="832"/>
    </row>
    <row r="507" spans="1:52" s="835" customFormat="1">
      <c r="A507" s="832"/>
      <c r="B507" s="832"/>
      <c r="C507" s="832"/>
      <c r="D507" s="843"/>
      <c r="E507" s="832"/>
      <c r="F507" s="843"/>
      <c r="G507" s="832"/>
      <c r="H507" s="843"/>
      <c r="I507" s="832"/>
    </row>
    <row r="508" spans="1:52" s="835" customFormat="1">
      <c r="A508" s="832"/>
      <c r="B508" s="832"/>
      <c r="C508" s="832"/>
      <c r="D508" s="843"/>
      <c r="E508" s="832"/>
      <c r="F508" s="843"/>
      <c r="G508" s="832"/>
      <c r="H508" s="843"/>
      <c r="I508" s="832"/>
    </row>
    <row r="509" spans="1:52" s="835" customFormat="1">
      <c r="A509" s="832"/>
      <c r="B509" s="832"/>
      <c r="C509" s="832"/>
      <c r="D509" s="843"/>
      <c r="E509" s="832"/>
      <c r="F509" s="843"/>
      <c r="G509" s="832"/>
      <c r="H509" s="843"/>
      <c r="I509" s="832"/>
      <c r="AV509" s="832"/>
      <c r="AW509" s="832"/>
      <c r="AX509" s="832"/>
      <c r="AY509" s="832"/>
      <c r="AZ509" s="832"/>
    </row>
    <row r="510" spans="1:52" s="835" customFormat="1">
      <c r="A510" s="832"/>
      <c r="B510" s="832"/>
      <c r="C510" s="832"/>
      <c r="D510" s="843"/>
      <c r="E510" s="832"/>
      <c r="F510" s="843"/>
      <c r="G510" s="832"/>
      <c r="H510" s="843"/>
      <c r="I510" s="832"/>
      <c r="AO510" s="832"/>
      <c r="AP510" s="832"/>
      <c r="AQ510" s="832"/>
      <c r="AR510" s="832"/>
      <c r="AS510" s="832"/>
      <c r="AV510" s="832"/>
      <c r="AW510" s="832"/>
      <c r="AX510" s="832"/>
      <c r="AY510" s="832"/>
      <c r="AZ510" s="832"/>
    </row>
    <row r="511" spans="1:52" s="835" customFormat="1">
      <c r="A511" s="832"/>
      <c r="B511" s="832"/>
      <c r="C511" s="832"/>
      <c r="D511" s="843"/>
      <c r="E511" s="832"/>
      <c r="F511" s="843"/>
      <c r="G511" s="832"/>
      <c r="H511" s="843"/>
      <c r="I511" s="832"/>
      <c r="AO511" s="832"/>
      <c r="AP511" s="832"/>
      <c r="AQ511" s="832"/>
      <c r="AR511" s="832"/>
      <c r="AS511" s="832"/>
      <c r="AV511" s="832"/>
      <c r="AW511" s="832"/>
      <c r="AX511" s="832"/>
      <c r="AY511" s="832"/>
      <c r="AZ511" s="832"/>
    </row>
    <row r="512" spans="1:52" s="835" customFormat="1">
      <c r="A512" s="832"/>
      <c r="B512" s="832"/>
      <c r="C512" s="832"/>
      <c r="D512" s="843"/>
      <c r="E512" s="832"/>
      <c r="F512" s="843"/>
      <c r="G512" s="832"/>
      <c r="H512" s="843"/>
      <c r="I512" s="832"/>
      <c r="AO512" s="832"/>
      <c r="AP512" s="832"/>
      <c r="AQ512" s="832"/>
      <c r="AR512" s="832"/>
      <c r="AS512" s="832"/>
      <c r="AV512" s="832"/>
      <c r="AW512" s="832"/>
      <c r="AX512" s="832"/>
      <c r="AY512" s="832"/>
      <c r="AZ512" s="832"/>
    </row>
    <row r="513" spans="1:53" s="835" customFormat="1">
      <c r="A513" s="832"/>
      <c r="B513" s="832"/>
      <c r="C513" s="832"/>
      <c r="D513" s="843"/>
      <c r="E513" s="832"/>
      <c r="F513" s="843"/>
      <c r="G513" s="832"/>
      <c r="H513" s="843"/>
      <c r="I513" s="832"/>
      <c r="AO513" s="832"/>
      <c r="AP513" s="832"/>
      <c r="AQ513" s="832"/>
      <c r="AR513" s="832"/>
      <c r="AS513" s="832"/>
      <c r="AV513" s="832"/>
      <c r="AW513" s="832"/>
      <c r="AX513" s="832"/>
      <c r="AY513" s="832"/>
      <c r="AZ513" s="832"/>
    </row>
    <row r="514" spans="1:53" s="835" customFormat="1">
      <c r="A514" s="832"/>
      <c r="B514" s="832"/>
      <c r="C514" s="832"/>
      <c r="D514" s="843"/>
      <c r="E514" s="832"/>
      <c r="F514" s="843"/>
      <c r="G514" s="832"/>
      <c r="H514" s="843"/>
      <c r="I514" s="832"/>
      <c r="AO514" s="832"/>
      <c r="AP514" s="832"/>
      <c r="AQ514" s="832"/>
      <c r="AR514" s="832"/>
      <c r="AS514" s="832"/>
      <c r="AV514" s="832"/>
      <c r="AW514" s="832"/>
      <c r="AX514" s="832"/>
      <c r="AY514" s="832"/>
      <c r="AZ514" s="832"/>
    </row>
    <row r="515" spans="1:53" s="835" customFormat="1">
      <c r="A515" s="832"/>
      <c r="B515" s="832"/>
      <c r="C515" s="832"/>
      <c r="D515" s="843"/>
      <c r="E515" s="832"/>
      <c r="F515" s="843"/>
      <c r="G515" s="832"/>
      <c r="H515" s="843"/>
      <c r="I515" s="832"/>
      <c r="AO515" s="832"/>
      <c r="AP515" s="832"/>
      <c r="AQ515" s="832"/>
      <c r="AR515" s="832"/>
      <c r="AS515" s="832"/>
      <c r="AV515" s="832"/>
      <c r="AW515" s="832"/>
      <c r="AX515" s="832"/>
      <c r="AY515" s="832"/>
      <c r="AZ515" s="832"/>
    </row>
    <row r="516" spans="1:53" s="835" customFormat="1">
      <c r="A516" s="832"/>
      <c r="B516" s="832"/>
      <c r="C516" s="832"/>
      <c r="D516" s="843"/>
      <c r="E516" s="832"/>
      <c r="F516" s="843"/>
      <c r="G516" s="832"/>
      <c r="H516" s="843"/>
      <c r="I516" s="832"/>
      <c r="AO516" s="832"/>
      <c r="AP516" s="832"/>
      <c r="AQ516" s="832"/>
      <c r="AR516" s="832"/>
      <c r="AS516" s="832"/>
      <c r="AV516" s="832"/>
      <c r="AW516" s="832"/>
      <c r="AX516" s="832"/>
      <c r="AY516" s="832"/>
      <c r="AZ516" s="832"/>
    </row>
    <row r="517" spans="1:53" s="835" customFormat="1">
      <c r="A517" s="832"/>
      <c r="B517" s="832"/>
      <c r="C517" s="832"/>
      <c r="D517" s="843"/>
      <c r="E517" s="832"/>
      <c r="F517" s="843"/>
      <c r="G517" s="832"/>
      <c r="H517" s="843"/>
      <c r="I517" s="832"/>
      <c r="AO517" s="832"/>
      <c r="AP517" s="832"/>
      <c r="AQ517" s="832"/>
      <c r="AR517" s="832"/>
      <c r="AS517" s="832"/>
      <c r="AV517" s="832"/>
      <c r="AW517" s="832"/>
      <c r="AX517" s="832"/>
      <c r="AY517" s="832"/>
      <c r="AZ517" s="832"/>
    </row>
    <row r="518" spans="1:53" s="835" customFormat="1">
      <c r="A518" s="832"/>
      <c r="B518" s="832"/>
      <c r="C518" s="832"/>
      <c r="D518" s="843"/>
      <c r="E518" s="832"/>
      <c r="F518" s="843"/>
      <c r="G518" s="832"/>
      <c r="H518" s="843"/>
      <c r="I518" s="832"/>
      <c r="AA518" s="832"/>
      <c r="AB518" s="832"/>
      <c r="AC518" s="832"/>
      <c r="AD518" s="832"/>
      <c r="AE518" s="832"/>
      <c r="AH518" s="832"/>
      <c r="AI518" s="832"/>
      <c r="AJ518" s="832"/>
      <c r="AK518" s="832"/>
      <c r="AL518" s="832"/>
      <c r="AO518" s="832"/>
      <c r="AP518" s="832"/>
      <c r="AQ518" s="832"/>
      <c r="AR518" s="832"/>
      <c r="AS518" s="832"/>
      <c r="AV518" s="832"/>
      <c r="AW518" s="832"/>
      <c r="AX518" s="832"/>
      <c r="AY518" s="832"/>
      <c r="AZ518" s="832"/>
    </row>
    <row r="519" spans="1:53" s="835" customFormat="1">
      <c r="A519" s="832"/>
      <c r="B519" s="832"/>
      <c r="C519" s="832"/>
      <c r="D519" s="843"/>
      <c r="E519" s="832"/>
      <c r="F519" s="843"/>
      <c r="G519" s="832"/>
      <c r="H519" s="843"/>
      <c r="I519" s="832"/>
      <c r="AA519" s="832"/>
      <c r="AB519" s="832"/>
      <c r="AC519" s="832"/>
      <c r="AD519" s="832"/>
      <c r="AE519" s="832"/>
      <c r="AH519" s="832"/>
      <c r="AI519" s="832"/>
      <c r="AJ519" s="832"/>
      <c r="AK519" s="832"/>
      <c r="AL519" s="832"/>
      <c r="AO519" s="832"/>
      <c r="AP519" s="832"/>
      <c r="AQ519" s="832"/>
      <c r="AR519" s="832"/>
      <c r="AS519" s="832"/>
      <c r="AV519" s="832"/>
      <c r="AW519" s="832"/>
      <c r="AX519" s="832"/>
      <c r="AY519" s="832"/>
      <c r="AZ519" s="832"/>
      <c r="BA519" s="832"/>
    </row>
  </sheetData>
  <sheetProtection algorithmName="SHA-512" hashValue="2KneMmMmNFQXcNlELvL4v3DTQ7OcCnWTgSomb4UcSZqWrVeqFc+gdu60LPl7A+k4JFQTHqgrnKNjA0UgSKnixg==" saltValue="2CNVRxh18mZ5383dNxicqQ==" spinCount="100000" sheet="1" objects="1" scenarios="1"/>
  <mergeCells count="28">
    <mergeCell ref="AU5:AU6"/>
    <mergeCell ref="AV5:AW5"/>
    <mergeCell ref="AX5:AZ5"/>
    <mergeCell ref="BA5:BA6"/>
    <mergeCell ref="AJ5:AK5"/>
    <mergeCell ref="AL5:AL6"/>
    <mergeCell ref="AN5:AN6"/>
    <mergeCell ref="AO5:AP5"/>
    <mergeCell ref="AQ5:AR5"/>
    <mergeCell ref="AS5:AS6"/>
    <mergeCell ref="AH5:AI5"/>
    <mergeCell ref="O5:P5"/>
    <mergeCell ref="Q5:Q6"/>
    <mergeCell ref="S5:S6"/>
    <mergeCell ref="T5:U5"/>
    <mergeCell ref="V5:W5"/>
    <mergeCell ref="X5:X6"/>
    <mergeCell ref="Z5:Z6"/>
    <mergeCell ref="AA5:AB5"/>
    <mergeCell ref="AC5:AD5"/>
    <mergeCell ref="AE5:AE6"/>
    <mergeCell ref="AG5:AG6"/>
    <mergeCell ref="M5:N5"/>
    <mergeCell ref="A5:A6"/>
    <mergeCell ref="B5:C5"/>
    <mergeCell ref="D5:E5"/>
    <mergeCell ref="F5:G5"/>
    <mergeCell ref="L5:L6"/>
  </mergeCells>
  <phoneticPr fontId="41"/>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4170-2316-4AE6-A585-034C82B29BFD}">
  <sheetPr codeName="Sheet15">
    <tabColor rgb="FFFFFF99"/>
    <pageSetUpPr autoPageBreaks="0"/>
  </sheetPr>
  <dimension ref="A1:AM183"/>
  <sheetViews>
    <sheetView showGridLines="0" topLeftCell="A3" zoomScaleNormal="100" workbookViewId="0"/>
  </sheetViews>
  <sheetFormatPr defaultRowHeight="12"/>
  <cols>
    <col min="1" max="1" width="8.25" style="1077" customWidth="1"/>
    <col min="2" max="2" width="5" style="1077" customWidth="1"/>
    <col min="3" max="3" width="12.5" style="1077" customWidth="1"/>
    <col min="4" max="4" width="11.375" style="1077" customWidth="1"/>
    <col min="5" max="5" width="11.5" style="1077" customWidth="1"/>
    <col min="6" max="6" width="23.875" style="1077" customWidth="1"/>
    <col min="7" max="7" width="13.125" style="1077" customWidth="1"/>
    <col min="8" max="8" width="9.25" style="1077" customWidth="1"/>
    <col min="9" max="9" width="5" style="1077" customWidth="1"/>
    <col min="10" max="10" width="12.5" style="1077" customWidth="1"/>
    <col min="11" max="11" width="11.375" style="1077" customWidth="1"/>
    <col min="12" max="12" width="11.5" style="1077" customWidth="1"/>
    <col min="13" max="13" width="23.875" style="1077" customWidth="1"/>
    <col min="14" max="14" width="13.125" style="1077" customWidth="1"/>
    <col min="15" max="15" width="3.75" style="1077" customWidth="1"/>
    <col min="16" max="17" width="9" style="1077"/>
    <col min="18" max="19" width="9" style="44" hidden="1" customWidth="1"/>
    <col min="20" max="20" width="23.75" style="44" hidden="1" customWidth="1"/>
    <col min="21" max="21" width="12.25" style="44" hidden="1" customWidth="1"/>
    <col min="22" max="24" width="9" style="44" hidden="1" customWidth="1"/>
    <col min="25" max="25" width="37.125" style="44" hidden="1" customWidth="1"/>
    <col min="26" max="26" width="9" style="44" hidden="1" customWidth="1"/>
    <col min="27" max="27" width="9" style="1363" hidden="1" customWidth="1"/>
    <col min="28" max="30" width="9" style="44" hidden="1" customWidth="1"/>
    <col min="31" max="31" width="21.5" style="44" hidden="1" customWidth="1"/>
    <col min="32" max="34" width="9" style="44" hidden="1" customWidth="1"/>
    <col min="35" max="35" width="43.5" style="44" hidden="1" customWidth="1"/>
    <col min="36" max="36" width="15.75" style="44" hidden="1" customWidth="1"/>
    <col min="37" max="39" width="9" style="44"/>
    <col min="40" max="16384" width="9" style="1077"/>
  </cols>
  <sheetData>
    <row r="1" spans="1:39" s="1074" customFormat="1" ht="15" hidden="1" customHeight="1">
      <c r="A1" s="1038" t="s">
        <v>1477</v>
      </c>
      <c r="B1" s="1038">
        <f>62-COUNTIF(A13:A74,"")</f>
        <v>0</v>
      </c>
      <c r="C1" s="1038"/>
      <c r="D1" s="1038"/>
      <c r="E1" s="1038"/>
      <c r="F1" s="1038"/>
      <c r="G1" s="1038">
        <f>COUNTIF(H3,"エラー")</f>
        <v>0</v>
      </c>
      <c r="I1" s="1038" t="s">
        <v>1477</v>
      </c>
      <c r="J1" s="1038">
        <f>62-COUNTIF(H13:H74,"")</f>
        <v>1</v>
      </c>
      <c r="K1" s="1038"/>
      <c r="L1" s="1038"/>
      <c r="M1" s="1038"/>
      <c r="N1" s="1075"/>
      <c r="R1" s="1358"/>
      <c r="S1" s="1359"/>
      <c r="T1" s="1318"/>
      <c r="U1" s="1318"/>
      <c r="V1" s="1318"/>
      <c r="W1" s="1318"/>
      <c r="X1" s="1318"/>
      <c r="Y1" s="1318"/>
      <c r="Z1" s="1318"/>
      <c r="AA1" s="1360"/>
      <c r="AB1" s="1318"/>
      <c r="AC1" s="1318"/>
      <c r="AD1" s="1318"/>
      <c r="AE1" s="1318"/>
      <c r="AF1" s="1318"/>
      <c r="AG1" s="1318"/>
      <c r="AH1" s="1318"/>
      <c r="AI1" s="1318"/>
      <c r="AJ1" s="1318"/>
      <c r="AK1" s="1318"/>
      <c r="AL1" s="1318"/>
      <c r="AM1" s="1318"/>
    </row>
    <row r="2" spans="1:39" s="1042" customFormat="1" ht="21" hidden="1" customHeight="1">
      <c r="A2" s="2153" t="s">
        <v>1544</v>
      </c>
      <c r="B2" s="2154"/>
      <c r="C2" s="2132"/>
      <c r="D2" s="2133"/>
      <c r="E2" s="2133"/>
      <c r="F2" s="2133"/>
      <c r="G2" s="2133"/>
      <c r="H2" s="2134"/>
      <c r="O2" s="1043"/>
      <c r="Q2" s="1043"/>
      <c r="R2" s="1348"/>
      <c r="S2" s="1348"/>
      <c r="T2" s="1348"/>
      <c r="U2" s="1348"/>
      <c r="V2" s="1348"/>
      <c r="W2" s="1348"/>
      <c r="X2" s="1348"/>
      <c r="Y2" s="1348"/>
      <c r="Z2" s="1348"/>
      <c r="AA2" s="1361"/>
      <c r="AB2" s="1348"/>
      <c r="AC2" s="1348"/>
      <c r="AD2" s="1348"/>
      <c r="AE2" s="1348"/>
      <c r="AF2" s="1362"/>
      <c r="AG2" s="1362"/>
      <c r="AH2" s="1362"/>
      <c r="AI2" s="1362"/>
      <c r="AJ2" s="1348"/>
      <c r="AK2" s="1348"/>
      <c r="AL2" s="1348"/>
      <c r="AM2" s="1348"/>
    </row>
    <row r="3" spans="1:39" ht="20.25" customHeight="1">
      <c r="A3" s="1076" t="s">
        <v>1545</v>
      </c>
      <c r="G3" s="1078" t="s">
        <v>165</v>
      </c>
      <c r="H3" s="1079" t="str">
        <f>IF(G4&lt;&gt;"","エラー","OK")</f>
        <v>OK</v>
      </c>
      <c r="I3" s="1080">
        <v>1</v>
      </c>
      <c r="J3" s="1080"/>
      <c r="K3" s="1080"/>
      <c r="L3" s="1080"/>
      <c r="M3" s="1080"/>
    </row>
    <row r="4" spans="1:39" s="1076" customFormat="1" ht="27" customHeight="1">
      <c r="A4" s="2155" t="s">
        <v>804</v>
      </c>
      <c r="B4" s="2155"/>
      <c r="C4" s="2155"/>
      <c r="D4" s="2155"/>
      <c r="E4" s="2155"/>
      <c r="F4" s="2155"/>
      <c r="G4" s="2156" t="str">
        <f>IF(AND(G7&lt;&gt;G29,N7&lt;&gt;N29)=TRUE,"A1とA2・B1とB2の両方で金額が一致してません",IF(G7&lt;&gt;G29,"A1とA2の金額が一致してません",IF(N7&lt;&gt;N29,"B1とB2の金額が一致してません","")))</f>
        <v/>
      </c>
      <c r="H4" s="2157"/>
      <c r="R4" s="1364"/>
      <c r="S4" s="1364"/>
      <c r="T4" s="1364"/>
      <c r="U4" s="1364"/>
      <c r="V4" s="1364"/>
      <c r="W4" s="1364"/>
      <c r="X4" s="1364"/>
      <c r="Y4" s="1364"/>
      <c r="Z4" s="1364"/>
      <c r="AA4" s="1365"/>
      <c r="AB4" s="1364"/>
      <c r="AC4" s="1364"/>
      <c r="AD4" s="1364"/>
      <c r="AE4" s="1364"/>
      <c r="AF4" s="1364"/>
      <c r="AG4" s="1364"/>
      <c r="AH4" s="1364"/>
      <c r="AI4" s="1364"/>
      <c r="AJ4" s="1364"/>
      <c r="AK4" s="1364"/>
      <c r="AL4" s="1364"/>
      <c r="AM4" s="1364"/>
    </row>
    <row r="5" spans="1:39" ht="20.25" customHeight="1" thickBot="1">
      <c r="A5" s="2155"/>
      <c r="B5" s="2155"/>
      <c r="C5" s="2155"/>
      <c r="D5" s="2155"/>
      <c r="E5" s="2155"/>
      <c r="F5" s="2155"/>
    </row>
    <row r="6" spans="1:39" ht="24" customHeight="1" thickBot="1">
      <c r="B6" s="2158" t="s">
        <v>1829</v>
      </c>
      <c r="C6" s="2159"/>
      <c r="D6" s="2159"/>
      <c r="E6" s="2159"/>
      <c r="F6" s="2160"/>
      <c r="G6" s="1081" t="s">
        <v>407</v>
      </c>
      <c r="H6" s="1082"/>
      <c r="N6" s="1083" t="s">
        <v>189</v>
      </c>
    </row>
    <row r="7" spans="1:39" ht="24" customHeight="1" thickBot="1">
      <c r="B7" s="2161"/>
      <c r="C7" s="2162"/>
      <c r="D7" s="2162"/>
      <c r="E7" s="2162"/>
      <c r="F7" s="2163"/>
      <c r="G7" s="1084">
        <f>'6_工事費'!H84</f>
        <v>0</v>
      </c>
      <c r="H7" s="1085" t="s">
        <v>805</v>
      </c>
      <c r="N7" s="1086">
        <f>'6_工事費'!EB84-G7</f>
        <v>0</v>
      </c>
      <c r="O7" s="1082" t="s">
        <v>806</v>
      </c>
    </row>
    <row r="8" spans="1:39" ht="15.75" customHeight="1">
      <c r="G8" s="1082"/>
      <c r="H8" s="1082"/>
    </row>
    <row r="9" spans="1:39" s="1087" customFormat="1" ht="13.5">
      <c r="B9" s="1087" t="s">
        <v>369</v>
      </c>
      <c r="R9" s="221"/>
      <c r="S9" s="221"/>
      <c r="T9" s="221"/>
      <c r="U9" s="221"/>
      <c r="V9" s="221"/>
      <c r="W9" s="221"/>
      <c r="X9" s="221"/>
      <c r="Y9" s="221"/>
      <c r="Z9" s="221"/>
      <c r="AA9" s="1366"/>
      <c r="AB9" s="221"/>
      <c r="AC9" s="221"/>
      <c r="AD9" s="221"/>
      <c r="AE9" s="221"/>
      <c r="AF9" s="221"/>
      <c r="AG9" s="221"/>
      <c r="AH9" s="221"/>
      <c r="AI9" s="221"/>
      <c r="AJ9" s="221"/>
      <c r="AK9" s="221"/>
      <c r="AL9" s="221"/>
      <c r="AM9" s="221"/>
    </row>
    <row r="10" spans="1:39" s="1087" customFormat="1" ht="15" customHeight="1">
      <c r="B10" s="1088"/>
      <c r="C10" s="1088"/>
      <c r="D10" s="1088"/>
      <c r="E10" s="1088"/>
      <c r="F10" s="1088"/>
      <c r="I10" s="1088"/>
      <c r="J10" s="1088"/>
      <c r="K10" s="1088"/>
      <c r="L10" s="1088"/>
      <c r="M10" s="1088"/>
      <c r="R10" s="221"/>
      <c r="S10" s="221"/>
      <c r="T10" s="221"/>
      <c r="U10" s="221"/>
      <c r="V10" s="221"/>
      <c r="W10" s="221"/>
      <c r="X10" s="221"/>
      <c r="Y10" s="221"/>
      <c r="Z10" s="221"/>
      <c r="AA10" s="1366"/>
      <c r="AB10" s="221"/>
      <c r="AC10" s="221"/>
      <c r="AD10" s="221"/>
      <c r="AE10" s="221"/>
      <c r="AF10" s="221"/>
      <c r="AG10" s="221"/>
      <c r="AH10" s="221"/>
      <c r="AI10" s="221"/>
      <c r="AJ10" s="221"/>
      <c r="AK10" s="221"/>
      <c r="AL10" s="221"/>
      <c r="AM10" s="221"/>
    </row>
    <row r="11" spans="1:39" ht="18" customHeight="1">
      <c r="B11" s="2145" t="s">
        <v>407</v>
      </c>
      <c r="C11" s="2146"/>
      <c r="D11" s="2146"/>
      <c r="E11" s="2146"/>
      <c r="F11" s="2146"/>
      <c r="G11" s="2147"/>
      <c r="H11" s="1042"/>
      <c r="I11" s="2145" t="s">
        <v>408</v>
      </c>
      <c r="J11" s="2146"/>
      <c r="K11" s="2146"/>
      <c r="L11" s="2146"/>
      <c r="M11" s="2146"/>
      <c r="N11" s="2148"/>
    </row>
    <row r="12" spans="1:39" ht="16.5" customHeight="1">
      <c r="B12" s="2145" t="s">
        <v>850</v>
      </c>
      <c r="C12" s="2146"/>
      <c r="D12" s="2146"/>
      <c r="E12" s="2146"/>
      <c r="F12" s="2151"/>
      <c r="G12" s="1089" t="s">
        <v>849</v>
      </c>
      <c r="H12" s="1043"/>
      <c r="I12" s="2145" t="s">
        <v>850</v>
      </c>
      <c r="J12" s="2146"/>
      <c r="K12" s="2146"/>
      <c r="L12" s="2146"/>
      <c r="M12" s="2151"/>
      <c r="N12" s="1090" t="s">
        <v>849</v>
      </c>
    </row>
    <row r="13" spans="1:39" ht="25.5" customHeight="1">
      <c r="A13" s="1091"/>
      <c r="B13" s="1092" t="s">
        <v>803</v>
      </c>
      <c r="C13" s="2152" t="s">
        <v>1546</v>
      </c>
      <c r="D13" s="2152"/>
      <c r="E13" s="2152"/>
      <c r="F13" s="2152"/>
      <c r="G13" s="1093">
        <f>G75</f>
        <v>0</v>
      </c>
      <c r="H13" s="1091"/>
      <c r="I13" s="1092" t="s">
        <v>803</v>
      </c>
      <c r="J13" s="2152" t="s">
        <v>1546</v>
      </c>
      <c r="K13" s="2152"/>
      <c r="L13" s="2152"/>
      <c r="M13" s="2152"/>
      <c r="N13" s="1093">
        <f>N75</f>
        <v>0</v>
      </c>
    </row>
    <row r="14" spans="1:39" ht="25.5" customHeight="1">
      <c r="A14" s="1091" t="str">
        <f t="shared" ref="A14:A25" si="0">IF(AND($G$7&gt;0,G14=""),"金額が未入力→","")</f>
        <v/>
      </c>
      <c r="B14" s="1094" t="s">
        <v>641</v>
      </c>
      <c r="C14" s="2143" t="s">
        <v>1547</v>
      </c>
      <c r="D14" s="2143"/>
      <c r="E14" s="2143"/>
      <c r="F14" s="2143"/>
      <c r="G14" s="1095"/>
      <c r="H14" s="1091" t="str">
        <f t="shared" ref="H14:H25" si="1">IF(AND($N$7&gt;0,N14=""),"金額が未入力→","")</f>
        <v/>
      </c>
      <c r="I14" s="1094" t="s">
        <v>641</v>
      </c>
      <c r="J14" s="2143" t="s">
        <v>1547</v>
      </c>
      <c r="K14" s="2143"/>
      <c r="L14" s="2143"/>
      <c r="M14" s="2143"/>
      <c r="N14" s="1095"/>
    </row>
    <row r="15" spans="1:39" ht="25.5" customHeight="1">
      <c r="A15" s="1091" t="str">
        <f t="shared" si="0"/>
        <v/>
      </c>
      <c r="B15" s="1094" t="s">
        <v>643</v>
      </c>
      <c r="C15" s="2143" t="s">
        <v>1548</v>
      </c>
      <c r="D15" s="2143"/>
      <c r="E15" s="2143"/>
      <c r="F15" s="2143"/>
      <c r="G15" s="1095"/>
      <c r="H15" s="1091" t="str">
        <f t="shared" si="1"/>
        <v/>
      </c>
      <c r="I15" s="1094" t="s">
        <v>643</v>
      </c>
      <c r="J15" s="2143" t="s">
        <v>1548</v>
      </c>
      <c r="K15" s="2143"/>
      <c r="L15" s="2143"/>
      <c r="M15" s="2143"/>
      <c r="N15" s="1095"/>
    </row>
    <row r="16" spans="1:39" ht="25.5" customHeight="1">
      <c r="A16" s="1091" t="str">
        <f t="shared" si="0"/>
        <v/>
      </c>
      <c r="B16" s="1094" t="s">
        <v>1549</v>
      </c>
      <c r="C16" s="2143" t="s">
        <v>1550</v>
      </c>
      <c r="D16" s="2143"/>
      <c r="E16" s="2143"/>
      <c r="F16" s="2143"/>
      <c r="G16" s="1095"/>
      <c r="H16" s="1091" t="str">
        <f t="shared" si="1"/>
        <v/>
      </c>
      <c r="I16" s="1094" t="s">
        <v>1549</v>
      </c>
      <c r="J16" s="2143" t="s">
        <v>1550</v>
      </c>
      <c r="K16" s="2143"/>
      <c r="L16" s="2143"/>
      <c r="M16" s="2143"/>
      <c r="N16" s="1095"/>
    </row>
    <row r="17" spans="1:39" ht="25.5" customHeight="1">
      <c r="A17" s="1091" t="str">
        <f t="shared" si="0"/>
        <v/>
      </c>
      <c r="B17" s="1094" t="s">
        <v>1551</v>
      </c>
      <c r="C17" s="2143" t="s">
        <v>1552</v>
      </c>
      <c r="D17" s="2143"/>
      <c r="E17" s="2143"/>
      <c r="F17" s="2143"/>
      <c r="G17" s="1095"/>
      <c r="H17" s="1091" t="str">
        <f t="shared" si="1"/>
        <v/>
      </c>
      <c r="I17" s="1094" t="s">
        <v>1551</v>
      </c>
      <c r="J17" s="2143" t="s">
        <v>1552</v>
      </c>
      <c r="K17" s="2143"/>
      <c r="L17" s="2143"/>
      <c r="M17" s="2143"/>
      <c r="N17" s="1095"/>
    </row>
    <row r="18" spans="1:39" ht="25.5" customHeight="1">
      <c r="A18" s="1091" t="str">
        <f t="shared" si="0"/>
        <v/>
      </c>
      <c r="B18" s="1094" t="s">
        <v>1553</v>
      </c>
      <c r="C18" s="2143" t="s">
        <v>1554</v>
      </c>
      <c r="D18" s="2143"/>
      <c r="E18" s="2143"/>
      <c r="F18" s="2143"/>
      <c r="G18" s="1095"/>
      <c r="H18" s="1091" t="str">
        <f t="shared" si="1"/>
        <v/>
      </c>
      <c r="I18" s="1094" t="s">
        <v>1553</v>
      </c>
      <c r="J18" s="2143" t="s">
        <v>1554</v>
      </c>
      <c r="K18" s="2143"/>
      <c r="L18" s="2143"/>
      <c r="M18" s="2143"/>
      <c r="N18" s="1095"/>
    </row>
    <row r="19" spans="1:39" ht="25.5" customHeight="1">
      <c r="A19" s="1091" t="str">
        <f t="shared" si="0"/>
        <v/>
      </c>
      <c r="B19" s="1094" t="s">
        <v>1555</v>
      </c>
      <c r="C19" s="2143" t="s">
        <v>1556</v>
      </c>
      <c r="D19" s="2143"/>
      <c r="E19" s="2143"/>
      <c r="F19" s="2144"/>
      <c r="G19" s="1095"/>
      <c r="H19" s="1091" t="str">
        <f t="shared" si="1"/>
        <v/>
      </c>
      <c r="I19" s="1094" t="s">
        <v>1555</v>
      </c>
      <c r="J19" s="2143" t="s">
        <v>1556</v>
      </c>
      <c r="K19" s="2143"/>
      <c r="L19" s="2143"/>
      <c r="M19" s="2144"/>
      <c r="N19" s="1095"/>
    </row>
    <row r="20" spans="1:39" ht="25.5" customHeight="1">
      <c r="A20" s="1091" t="str">
        <f t="shared" si="0"/>
        <v/>
      </c>
      <c r="B20" s="1094" t="s">
        <v>1557</v>
      </c>
      <c r="C20" s="2143" t="s">
        <v>1558</v>
      </c>
      <c r="D20" s="2143"/>
      <c r="E20" s="2143"/>
      <c r="F20" s="2144"/>
      <c r="G20" s="1095"/>
      <c r="H20" s="1091" t="str">
        <f t="shared" si="1"/>
        <v/>
      </c>
      <c r="I20" s="1094" t="s">
        <v>1557</v>
      </c>
      <c r="J20" s="2143" t="s">
        <v>1558</v>
      </c>
      <c r="K20" s="2143"/>
      <c r="L20" s="2143"/>
      <c r="M20" s="2144"/>
      <c r="N20" s="1095"/>
    </row>
    <row r="21" spans="1:39" ht="25.5" customHeight="1">
      <c r="A21" s="1091" t="str">
        <f t="shared" si="0"/>
        <v/>
      </c>
      <c r="B21" s="1094" t="s">
        <v>1559</v>
      </c>
      <c r="C21" s="2143" t="s">
        <v>1560</v>
      </c>
      <c r="D21" s="2143"/>
      <c r="E21" s="2143"/>
      <c r="F21" s="2144"/>
      <c r="G21" s="1095"/>
      <c r="H21" s="1091" t="str">
        <f t="shared" si="1"/>
        <v/>
      </c>
      <c r="I21" s="1094" t="s">
        <v>1559</v>
      </c>
      <c r="J21" s="2143" t="s">
        <v>1560</v>
      </c>
      <c r="K21" s="2143"/>
      <c r="L21" s="2143"/>
      <c r="M21" s="2144"/>
      <c r="N21" s="1095"/>
    </row>
    <row r="22" spans="1:39" ht="25.5" customHeight="1">
      <c r="A22" s="1091" t="str">
        <f t="shared" si="0"/>
        <v/>
      </c>
      <c r="B22" s="1094" t="s">
        <v>1561</v>
      </c>
      <c r="C22" s="2143" t="s">
        <v>1562</v>
      </c>
      <c r="D22" s="2143"/>
      <c r="E22" s="2143"/>
      <c r="F22" s="2144"/>
      <c r="G22" s="1095"/>
      <c r="H22" s="1091" t="str">
        <f t="shared" si="1"/>
        <v/>
      </c>
      <c r="I22" s="1094" t="s">
        <v>1561</v>
      </c>
      <c r="J22" s="2143" t="s">
        <v>1562</v>
      </c>
      <c r="K22" s="2143"/>
      <c r="L22" s="2143"/>
      <c r="M22" s="2144"/>
      <c r="N22" s="1095"/>
    </row>
    <row r="23" spans="1:39" ht="25.5" customHeight="1">
      <c r="A23" s="1091" t="str">
        <f t="shared" si="0"/>
        <v/>
      </c>
      <c r="B23" s="1094" t="s">
        <v>1563</v>
      </c>
      <c r="C23" s="2143" t="s">
        <v>1564</v>
      </c>
      <c r="D23" s="2143"/>
      <c r="E23" s="2143"/>
      <c r="F23" s="2144"/>
      <c r="G23" s="1095"/>
      <c r="H23" s="1091" t="str">
        <f t="shared" si="1"/>
        <v/>
      </c>
      <c r="I23" s="1094" t="s">
        <v>1563</v>
      </c>
      <c r="J23" s="2143" t="s">
        <v>1564</v>
      </c>
      <c r="K23" s="2143"/>
      <c r="L23" s="2143"/>
      <c r="M23" s="2144"/>
      <c r="N23" s="1095"/>
    </row>
    <row r="24" spans="1:39" ht="25.5" customHeight="1">
      <c r="A24" s="1091" t="str">
        <f t="shared" si="0"/>
        <v/>
      </c>
      <c r="B24" s="1094" t="s">
        <v>1565</v>
      </c>
      <c r="C24" s="2143" t="s">
        <v>1566</v>
      </c>
      <c r="D24" s="2143"/>
      <c r="E24" s="2143"/>
      <c r="F24" s="2144"/>
      <c r="G24" s="1095"/>
      <c r="H24" s="1091" t="str">
        <f t="shared" si="1"/>
        <v/>
      </c>
      <c r="I24" s="1094" t="s">
        <v>1565</v>
      </c>
      <c r="J24" s="2143" t="s">
        <v>1566</v>
      </c>
      <c r="K24" s="2143"/>
      <c r="L24" s="2143"/>
      <c r="M24" s="2144"/>
      <c r="N24" s="1095"/>
    </row>
    <row r="25" spans="1:39" ht="25.5" customHeight="1" thickBot="1">
      <c r="A25" s="1091" t="str">
        <f t="shared" si="0"/>
        <v/>
      </c>
      <c r="B25" s="1094" t="s">
        <v>1567</v>
      </c>
      <c r="C25" s="2143" t="s">
        <v>1568</v>
      </c>
      <c r="D25" s="2143"/>
      <c r="E25" s="2143"/>
      <c r="F25" s="2144"/>
      <c r="G25" s="1095"/>
      <c r="H25" s="1091" t="str">
        <f t="shared" si="1"/>
        <v/>
      </c>
      <c r="I25" s="1094" t="s">
        <v>1567</v>
      </c>
      <c r="J25" s="2143" t="s">
        <v>1568</v>
      </c>
      <c r="K25" s="2143"/>
      <c r="L25" s="2143"/>
      <c r="M25" s="2144"/>
      <c r="N25" s="1096"/>
    </row>
    <row r="26" spans="1:39" ht="25.5" hidden="1" customHeight="1">
      <c r="A26" s="1097"/>
      <c r="B26" s="1094"/>
      <c r="C26" s="1098"/>
      <c r="D26" s="1098"/>
      <c r="E26" s="1098"/>
      <c r="F26" s="1098"/>
      <c r="G26" s="1095"/>
      <c r="H26" s="1091"/>
      <c r="I26" s="1094"/>
      <c r="J26" s="1098"/>
      <c r="K26" s="1098"/>
      <c r="L26" s="1098"/>
      <c r="M26" s="1098"/>
      <c r="N26" s="1095"/>
    </row>
    <row r="27" spans="1:39" ht="25.5" hidden="1" customHeight="1">
      <c r="A27" s="1097"/>
      <c r="B27" s="1094"/>
      <c r="C27" s="1098"/>
      <c r="D27" s="1098"/>
      <c r="E27" s="1098"/>
      <c r="F27" s="1098"/>
      <c r="G27" s="1095"/>
      <c r="H27" s="1091"/>
      <c r="I27" s="1094"/>
      <c r="J27" s="1098"/>
      <c r="K27" s="1098"/>
      <c r="L27" s="1098"/>
      <c r="M27" s="1098"/>
      <c r="N27" s="1095"/>
    </row>
    <row r="28" spans="1:39" ht="25.5" hidden="1" customHeight="1" thickBot="1">
      <c r="A28" s="1097"/>
      <c r="B28" s="1099"/>
      <c r="C28" s="1100"/>
      <c r="D28" s="1100"/>
      <c r="E28" s="1100"/>
      <c r="F28" s="1100"/>
      <c r="G28" s="1101"/>
      <c r="H28" s="1091"/>
      <c r="I28" s="1099"/>
      <c r="J28" s="1100"/>
      <c r="K28" s="1100"/>
      <c r="L28" s="1100"/>
      <c r="M28" s="1100"/>
      <c r="N28" s="1101"/>
    </row>
    <row r="29" spans="1:39" ht="25.5" customHeight="1" thickBot="1">
      <c r="A29" s="1102"/>
      <c r="B29" s="1103"/>
      <c r="C29" s="1104"/>
      <c r="D29" s="1104"/>
      <c r="E29" s="1104"/>
      <c r="F29" s="1104"/>
      <c r="G29" s="1086">
        <f>SUM(G13:G28)</f>
        <v>0</v>
      </c>
      <c r="H29" s="1085" t="s">
        <v>128</v>
      </c>
      <c r="I29" s="1103"/>
      <c r="J29" s="1104"/>
      <c r="K29" s="1104"/>
      <c r="L29" s="1104"/>
      <c r="M29" s="1104"/>
      <c r="N29" s="1086">
        <f>SUM(N13:N28)</f>
        <v>0</v>
      </c>
      <c r="O29" s="1082" t="s">
        <v>129</v>
      </c>
    </row>
    <row r="30" spans="1:39" ht="12.75" customHeight="1">
      <c r="A30" s="1102"/>
      <c r="B30" s="1105"/>
      <c r="C30" s="1105"/>
      <c r="D30" s="1105"/>
      <c r="E30" s="1105"/>
      <c r="F30" s="1105"/>
    </row>
    <row r="31" spans="1:39" s="1087" customFormat="1" ht="13.5">
      <c r="A31" s="1106"/>
      <c r="B31" s="1107" t="s">
        <v>1569</v>
      </c>
      <c r="C31" s="1107"/>
      <c r="D31" s="1107"/>
      <c r="E31" s="1107"/>
      <c r="F31" s="1107"/>
      <c r="R31" s="1367"/>
      <c r="S31" s="1367"/>
      <c r="T31" s="1367"/>
      <c r="U31" s="1367"/>
      <c r="V31" s="1367"/>
      <c r="W31" s="1367"/>
      <c r="X31" s="1367"/>
      <c r="Y31" s="1367"/>
      <c r="Z31" s="1367"/>
      <c r="AA31" s="1368"/>
      <c r="AB31" s="1367"/>
      <c r="AC31" s="1367"/>
      <c r="AD31" s="1367"/>
      <c r="AE31" s="1367"/>
      <c r="AF31" s="1367"/>
      <c r="AG31" s="1367"/>
      <c r="AH31" s="1367"/>
      <c r="AI31" s="1367"/>
      <c r="AJ31" s="1367"/>
      <c r="AK31" s="221"/>
      <c r="AL31" s="221"/>
      <c r="AM31" s="221"/>
    </row>
    <row r="32" spans="1:39" s="1087" customFormat="1" ht="13.5">
      <c r="A32" s="1106"/>
      <c r="R32" s="221"/>
      <c r="S32" s="221"/>
      <c r="T32" s="221"/>
      <c r="U32" s="221"/>
      <c r="V32" s="221"/>
      <c r="W32" s="221"/>
      <c r="X32" s="221"/>
      <c r="Y32" s="221"/>
      <c r="Z32" s="221"/>
      <c r="AA32" s="1366"/>
      <c r="AB32" s="221"/>
      <c r="AC32" s="221"/>
      <c r="AD32" s="221"/>
      <c r="AE32" s="221"/>
      <c r="AF32" s="221"/>
      <c r="AG32" s="221"/>
      <c r="AH32" s="221"/>
      <c r="AI32" s="221"/>
      <c r="AJ32" s="221"/>
      <c r="AK32" s="221"/>
      <c r="AL32" s="221"/>
      <c r="AM32" s="221"/>
    </row>
    <row r="33" spans="1:39" s="1087" customFormat="1" ht="13.5">
      <c r="A33" s="1106"/>
      <c r="B33" s="2145" t="s">
        <v>407</v>
      </c>
      <c r="C33" s="2146"/>
      <c r="D33" s="2146"/>
      <c r="E33" s="2146"/>
      <c r="F33" s="2146"/>
      <c r="G33" s="2147"/>
      <c r="I33" s="2145" t="s">
        <v>408</v>
      </c>
      <c r="J33" s="2146"/>
      <c r="K33" s="2146"/>
      <c r="L33" s="2146"/>
      <c r="M33" s="2146"/>
      <c r="N33" s="2148"/>
      <c r="R33" s="856" t="s">
        <v>1125</v>
      </c>
      <c r="S33" s="856"/>
      <c r="T33" s="221"/>
      <c r="U33" s="221"/>
      <c r="V33" s="221"/>
      <c r="W33" s="221"/>
      <c r="X33" s="221"/>
      <c r="Y33" s="221"/>
      <c r="Z33" s="221"/>
      <c r="AA33" s="1366"/>
      <c r="AB33" s="221"/>
      <c r="AC33" s="221"/>
      <c r="AD33" s="221"/>
      <c r="AE33" s="221"/>
      <c r="AF33" s="221"/>
      <c r="AG33" s="221"/>
      <c r="AH33" s="221"/>
      <c r="AI33" s="221"/>
      <c r="AJ33" s="221"/>
      <c r="AK33" s="221"/>
      <c r="AL33" s="221"/>
      <c r="AM33" s="221"/>
    </row>
    <row r="34" spans="1:39" ht="18" customHeight="1">
      <c r="A34" s="1102"/>
      <c r="B34" s="2139" t="s">
        <v>1570</v>
      </c>
      <c r="C34" s="2140"/>
      <c r="D34" s="2149" t="s">
        <v>1571</v>
      </c>
      <c r="E34" s="2150"/>
      <c r="F34" s="1397" t="s">
        <v>1301</v>
      </c>
      <c r="G34" s="1398" t="s">
        <v>849</v>
      </c>
      <c r="I34" s="2139" t="s">
        <v>1570</v>
      </c>
      <c r="J34" s="2140"/>
      <c r="K34" s="2149" t="s">
        <v>1571</v>
      </c>
      <c r="L34" s="2150"/>
      <c r="M34" s="1397" t="s">
        <v>1301</v>
      </c>
      <c r="N34" s="1398" t="s">
        <v>849</v>
      </c>
      <c r="R34" s="856" t="s">
        <v>1126</v>
      </c>
      <c r="S34" s="856" t="s">
        <v>408</v>
      </c>
      <c r="T34" s="856" t="s">
        <v>1126</v>
      </c>
      <c r="U34" s="856" t="s">
        <v>1126</v>
      </c>
      <c r="V34" s="856" t="s">
        <v>408</v>
      </c>
      <c r="W34" s="856" t="s">
        <v>408</v>
      </c>
      <c r="X34" s="2107" t="s">
        <v>328</v>
      </c>
      <c r="Y34" s="2107"/>
      <c r="Z34" s="2141" t="s">
        <v>1573</v>
      </c>
      <c r="AA34" s="2142"/>
      <c r="AB34" s="2141" t="s">
        <v>1301</v>
      </c>
      <c r="AC34" s="2142"/>
    </row>
    <row r="35" spans="1:39" ht="39" customHeight="1">
      <c r="A35" s="1091" t="str">
        <f>IF(OR(R35=2,R35=6),"","未入力があります")</f>
        <v/>
      </c>
      <c r="B35" s="2137"/>
      <c r="C35" s="2138"/>
      <c r="D35" s="2128"/>
      <c r="E35" s="2129"/>
      <c r="F35" s="1399"/>
      <c r="G35" s="1108"/>
      <c r="H35" s="1091" t="str">
        <f>IF(OR(S35=2,S35=6),"","未入力があります")</f>
        <v/>
      </c>
      <c r="I35" s="2137"/>
      <c r="J35" s="2138"/>
      <c r="K35" s="2128"/>
      <c r="L35" s="2129"/>
      <c r="M35" s="1399"/>
      <c r="N35" s="1108"/>
      <c r="R35" s="856">
        <f t="shared" ref="R35:R74" si="2">COUNTBLANK(B35:G35)</f>
        <v>6</v>
      </c>
      <c r="S35" s="856">
        <f>COUNTBLANK(I35:N35)</f>
        <v>6</v>
      </c>
      <c r="T35" s="1369" t="str">
        <f>B35&amp;"_"&amp;D35</f>
        <v>_</v>
      </c>
      <c r="U35" s="1369" t="str">
        <f>IF(ISERROR(VLOOKUP(T35,$AI$36:$AJ$88,2,0))=TRUE,"$AE$599:$AE$599",VLOOKUP(T35,$AI$36:$AJ$88,2,0))</f>
        <v>$AE$599:$AE$599</v>
      </c>
      <c r="V35" s="1369" t="str">
        <f>I35&amp;"_"&amp;K35</f>
        <v>_</v>
      </c>
      <c r="W35" s="1369" t="str">
        <f t="shared" ref="W35:W74" si="3">IF(ISERROR(VLOOKUP(V35,$AI$36:$AJ$170,2,0))=TRUE,"$AE$599:$AE$599",VLOOKUP(V35,$AI$36:$AJ$170,2,0))</f>
        <v>$AE$599:$AE$599</v>
      </c>
      <c r="X35" s="1357" t="s">
        <v>1302</v>
      </c>
      <c r="Y35" s="1357" t="s">
        <v>1079</v>
      </c>
      <c r="Z35" s="1357" t="s">
        <v>1066</v>
      </c>
      <c r="AA35" s="1370" t="s">
        <v>1079</v>
      </c>
      <c r="AB35" s="1357" t="s">
        <v>1066</v>
      </c>
      <c r="AC35" s="1357" t="s">
        <v>1079</v>
      </c>
      <c r="AE35" s="44" t="s">
        <v>1574</v>
      </c>
      <c r="AF35" s="1357" t="s">
        <v>1570</v>
      </c>
      <c r="AG35" s="1357" t="s">
        <v>1571</v>
      </c>
      <c r="AH35" s="1110"/>
    </row>
    <row r="36" spans="1:39" ht="39" customHeight="1">
      <c r="A36" s="1091" t="str">
        <f t="shared" ref="A36:A74" si="4">IF(OR(R36=2,R36=6),"","未入力があります")</f>
        <v/>
      </c>
      <c r="B36" s="2135"/>
      <c r="C36" s="2136"/>
      <c r="D36" s="2124"/>
      <c r="E36" s="2125"/>
      <c r="F36" s="1400"/>
      <c r="G36" s="1111"/>
      <c r="H36" s="1091" t="str">
        <f t="shared" ref="H36:H74" si="5">IF(OR(S36=2,S36=6),"","未入力があります")</f>
        <v/>
      </c>
      <c r="I36" s="2135"/>
      <c r="J36" s="2136"/>
      <c r="K36" s="2124"/>
      <c r="L36" s="2125"/>
      <c r="M36" s="1400"/>
      <c r="N36" s="1112"/>
      <c r="R36" s="856">
        <f t="shared" si="2"/>
        <v>6</v>
      </c>
      <c r="S36" s="856">
        <f t="shared" ref="S36:S74" si="6">COUNTBLANK(I36:N36)</f>
        <v>6</v>
      </c>
      <c r="T36" s="1369" t="str">
        <f t="shared" ref="T36:T74" si="7">B36&amp;"_"&amp;D36</f>
        <v>_</v>
      </c>
      <c r="U36" s="1369" t="str">
        <f t="shared" ref="U36:U74" si="8">IF(ISERROR(VLOOKUP(T36,$AI$36:$AJ$170,2,0))=TRUE,"$AE$599:$AE$599",VLOOKUP(T36,$AI$36:$AJ$170,2,0))</f>
        <v>$AE$599:$AE$599</v>
      </c>
      <c r="V36" s="1369" t="str">
        <f t="shared" ref="V36:V74" si="9">I36&amp;"_"&amp;K36</f>
        <v>_</v>
      </c>
      <c r="W36" s="1369" t="str">
        <f t="shared" si="3"/>
        <v>$AE$599:$AE$599</v>
      </c>
      <c r="X36" s="1113">
        <v>1</v>
      </c>
      <c r="Y36" s="1371" t="s">
        <v>1696</v>
      </c>
      <c r="Z36" s="1372">
        <v>1</v>
      </c>
      <c r="AA36" s="1373" t="s">
        <v>121</v>
      </c>
      <c r="AB36" s="1374">
        <v>1</v>
      </c>
      <c r="AC36" s="1373" t="s">
        <v>127</v>
      </c>
      <c r="AE36" s="1363" t="str">
        <f>Y36&amp;"_"&amp;AA36</f>
        <v>01コンクリート_材料</v>
      </c>
      <c r="AF36" s="1114" t="s">
        <v>1696</v>
      </c>
      <c r="AG36" s="1375" t="s">
        <v>121</v>
      </c>
      <c r="AH36" s="1116">
        <v>1</v>
      </c>
      <c r="AI36" s="1369" t="s">
        <v>1697</v>
      </c>
      <c r="AJ36" s="1369" t="str">
        <f>"$AC$"&amp;ROW(AC36)&amp;":"&amp;"$AC$"&amp;ROW(AC49)</f>
        <v>$AC$36:$AC$49</v>
      </c>
    </row>
    <row r="37" spans="1:39" ht="39" customHeight="1">
      <c r="A37" s="1091" t="str">
        <f t="shared" si="4"/>
        <v/>
      </c>
      <c r="B37" s="2135"/>
      <c r="C37" s="2136"/>
      <c r="D37" s="2124"/>
      <c r="E37" s="2125"/>
      <c r="F37" s="1400"/>
      <c r="G37" s="1111"/>
      <c r="H37" s="1091" t="str">
        <f t="shared" si="5"/>
        <v/>
      </c>
      <c r="I37" s="2135"/>
      <c r="J37" s="2136"/>
      <c r="K37" s="2124"/>
      <c r="L37" s="2125"/>
      <c r="M37" s="1400"/>
      <c r="N37" s="1112"/>
      <c r="R37" s="856">
        <f t="shared" si="2"/>
        <v>6</v>
      </c>
      <c r="S37" s="856">
        <f t="shared" si="6"/>
        <v>6</v>
      </c>
      <c r="T37" s="1369" t="str">
        <f t="shared" si="7"/>
        <v>_</v>
      </c>
      <c r="U37" s="1369" t="str">
        <f t="shared" si="8"/>
        <v>$AE$599:$AE$599</v>
      </c>
      <c r="V37" s="1369" t="str">
        <f t="shared" si="9"/>
        <v>_</v>
      </c>
      <c r="W37" s="1369" t="str">
        <f t="shared" si="3"/>
        <v>$AE$599:$AE$599</v>
      </c>
      <c r="X37" s="1113">
        <v>1</v>
      </c>
      <c r="Y37" s="1371" t="s">
        <v>1696</v>
      </c>
      <c r="Z37" s="1372">
        <v>1</v>
      </c>
      <c r="AA37" s="1376" t="s">
        <v>121</v>
      </c>
      <c r="AB37" s="1372">
        <v>2</v>
      </c>
      <c r="AC37" s="1377" t="s">
        <v>122</v>
      </c>
      <c r="AE37" s="1363" t="str">
        <f t="shared" ref="AE37:AE100" si="10">Y37&amp;"_"&amp;AA37</f>
        <v>01コンクリート_材料</v>
      </c>
      <c r="AF37" s="1114" t="s">
        <v>1698</v>
      </c>
      <c r="AG37" s="1375" t="s">
        <v>659</v>
      </c>
      <c r="AH37" s="1116">
        <f t="shared" ref="AH37:AH100" si="11">IF(AE36&lt;&gt;AE37,AH36+1,AH36)</f>
        <v>1</v>
      </c>
      <c r="AI37" s="1369" t="s">
        <v>1699</v>
      </c>
      <c r="AJ37" s="1369" t="str">
        <f>"$AC$"&amp;ROW(AC50)&amp;":"&amp;"$AC$"&amp;ROW(AC54)</f>
        <v>$AC$50:$AC$54</v>
      </c>
      <c r="AM37"/>
    </row>
    <row r="38" spans="1:39" ht="39" customHeight="1">
      <c r="A38" s="1091" t="str">
        <f t="shared" si="4"/>
        <v/>
      </c>
      <c r="B38" s="2135"/>
      <c r="C38" s="2136"/>
      <c r="D38" s="2124"/>
      <c r="E38" s="2125"/>
      <c r="F38" s="1400"/>
      <c r="G38" s="1111"/>
      <c r="H38" s="1091" t="str">
        <f t="shared" si="5"/>
        <v/>
      </c>
      <c r="I38" s="2135"/>
      <c r="J38" s="2136"/>
      <c r="K38" s="2124"/>
      <c r="L38" s="2125"/>
      <c r="M38" s="1400"/>
      <c r="N38" s="1112"/>
      <c r="R38" s="856">
        <f t="shared" si="2"/>
        <v>6</v>
      </c>
      <c r="S38" s="856">
        <f t="shared" si="6"/>
        <v>6</v>
      </c>
      <c r="T38" s="1369" t="str">
        <f t="shared" si="7"/>
        <v>_</v>
      </c>
      <c r="U38" s="1369" t="str">
        <f t="shared" si="8"/>
        <v>$AE$599:$AE$599</v>
      </c>
      <c r="V38" s="1369" t="str">
        <f t="shared" si="9"/>
        <v>_</v>
      </c>
      <c r="W38" s="1369" t="str">
        <f t="shared" si="3"/>
        <v>$AE$599:$AE$599</v>
      </c>
      <c r="X38" s="1113">
        <v>1</v>
      </c>
      <c r="Y38" s="1371" t="s">
        <v>1696</v>
      </c>
      <c r="Z38" s="1372">
        <v>1</v>
      </c>
      <c r="AA38" s="1378" t="s">
        <v>121</v>
      </c>
      <c r="AB38" s="1374">
        <v>3</v>
      </c>
      <c r="AC38" s="1377" t="s">
        <v>160</v>
      </c>
      <c r="AE38" s="1363" t="str">
        <f t="shared" si="10"/>
        <v>01コンクリート_材料</v>
      </c>
      <c r="AF38" s="1114" t="s">
        <v>1700</v>
      </c>
      <c r="AG38" s="1375" t="s">
        <v>479</v>
      </c>
      <c r="AH38" s="1116">
        <f t="shared" si="11"/>
        <v>1</v>
      </c>
      <c r="AI38" s="1369" t="s">
        <v>1701</v>
      </c>
      <c r="AJ38" s="1369" t="str">
        <f>"$AC$"&amp;ROW(AC55)&amp;":"&amp;"$AC$"&amp;ROW(AC57)</f>
        <v>$AC$55:$AC$57</v>
      </c>
      <c r="AM38"/>
    </row>
    <row r="39" spans="1:39" ht="39" customHeight="1">
      <c r="A39" s="1091" t="str">
        <f t="shared" si="4"/>
        <v/>
      </c>
      <c r="B39" s="2135"/>
      <c r="C39" s="2136"/>
      <c r="D39" s="2124"/>
      <c r="E39" s="2125"/>
      <c r="F39" s="1400"/>
      <c r="G39" s="1111"/>
      <c r="H39" s="1091" t="str">
        <f t="shared" si="5"/>
        <v/>
      </c>
      <c r="I39" s="2135"/>
      <c r="J39" s="2136"/>
      <c r="K39" s="2124"/>
      <c r="L39" s="2125"/>
      <c r="M39" s="1400"/>
      <c r="N39" s="1112"/>
      <c r="R39" s="856">
        <f t="shared" si="2"/>
        <v>6</v>
      </c>
      <c r="S39" s="856">
        <f t="shared" si="6"/>
        <v>6</v>
      </c>
      <c r="T39" s="1369" t="str">
        <f t="shared" si="7"/>
        <v>_</v>
      </c>
      <c r="U39" s="1369" t="str">
        <f t="shared" si="8"/>
        <v>$AE$599:$AE$599</v>
      </c>
      <c r="V39" s="1369" t="str">
        <f t="shared" si="9"/>
        <v>_</v>
      </c>
      <c r="W39" s="1369" t="str">
        <f t="shared" si="3"/>
        <v>$AE$599:$AE$599</v>
      </c>
      <c r="X39" s="1113">
        <v>1</v>
      </c>
      <c r="Y39" s="1371" t="s">
        <v>1696</v>
      </c>
      <c r="Z39" s="1372">
        <v>1</v>
      </c>
      <c r="AA39" s="1378" t="s">
        <v>121</v>
      </c>
      <c r="AB39" s="1372">
        <v>4</v>
      </c>
      <c r="AC39" s="1377" t="s">
        <v>1166</v>
      </c>
      <c r="AE39" s="1363" t="str">
        <f t="shared" si="10"/>
        <v>01コンクリート_材料</v>
      </c>
      <c r="AF39" s="1114" t="s">
        <v>1702</v>
      </c>
      <c r="AG39" s="1375" t="s">
        <v>159</v>
      </c>
      <c r="AH39" s="1116">
        <f t="shared" si="11"/>
        <v>1</v>
      </c>
      <c r="AI39" s="1369" t="s">
        <v>1703</v>
      </c>
      <c r="AJ39" s="1369" t="str">
        <f>"$AC$"&amp;ROW(AC58)&amp;":"&amp;"$AC$"&amp;ROW(AC62)</f>
        <v>$AC$58:$AC$62</v>
      </c>
      <c r="AM39"/>
    </row>
    <row r="40" spans="1:39" ht="39" customHeight="1">
      <c r="A40" s="1091" t="str">
        <f t="shared" si="4"/>
        <v/>
      </c>
      <c r="B40" s="2135"/>
      <c r="C40" s="2136"/>
      <c r="D40" s="2124"/>
      <c r="E40" s="2125"/>
      <c r="F40" s="1400"/>
      <c r="G40" s="1111"/>
      <c r="H40" s="1091" t="str">
        <f t="shared" si="5"/>
        <v/>
      </c>
      <c r="I40" s="2135"/>
      <c r="J40" s="2136"/>
      <c r="K40" s="2124"/>
      <c r="L40" s="2125"/>
      <c r="M40" s="1400"/>
      <c r="N40" s="1112"/>
      <c r="R40" s="856">
        <f t="shared" si="2"/>
        <v>6</v>
      </c>
      <c r="S40" s="856">
        <f t="shared" si="6"/>
        <v>6</v>
      </c>
      <c r="T40" s="1369" t="str">
        <f t="shared" si="7"/>
        <v>_</v>
      </c>
      <c r="U40" s="1369" t="str">
        <f t="shared" si="8"/>
        <v>$AE$599:$AE$599</v>
      </c>
      <c r="V40" s="1369" t="str">
        <f t="shared" si="9"/>
        <v>_</v>
      </c>
      <c r="W40" s="1369" t="str">
        <f t="shared" si="3"/>
        <v>$AE$599:$AE$599</v>
      </c>
      <c r="X40" s="1113">
        <v>1</v>
      </c>
      <c r="Y40" s="1371" t="s">
        <v>1696</v>
      </c>
      <c r="Z40" s="1372">
        <v>1</v>
      </c>
      <c r="AA40" s="1378" t="s">
        <v>121</v>
      </c>
      <c r="AB40" s="1374">
        <v>5</v>
      </c>
      <c r="AC40" s="1377" t="s">
        <v>1167</v>
      </c>
      <c r="AE40" s="1363" t="str">
        <f t="shared" si="10"/>
        <v>01コンクリート_材料</v>
      </c>
      <c r="AF40" s="1114" t="s">
        <v>1704</v>
      </c>
      <c r="AG40" s="1375" t="s">
        <v>1213</v>
      </c>
      <c r="AH40" s="1116">
        <f t="shared" si="11"/>
        <v>1</v>
      </c>
      <c r="AI40" s="1369" t="s">
        <v>1705</v>
      </c>
      <c r="AJ40" s="1369" t="str">
        <f>"$AC$"&amp;ROW(AC63)&amp;":"&amp;"$AC$"&amp;ROW(AC68)</f>
        <v>$AC$63:$AC$68</v>
      </c>
      <c r="AM40"/>
    </row>
    <row r="41" spans="1:39" ht="39" customHeight="1">
      <c r="A41" s="1091" t="str">
        <f t="shared" si="4"/>
        <v/>
      </c>
      <c r="B41" s="2135"/>
      <c r="C41" s="2136"/>
      <c r="D41" s="2124"/>
      <c r="E41" s="2125"/>
      <c r="F41" s="1400"/>
      <c r="G41" s="1111"/>
      <c r="H41" s="1091" t="str">
        <f t="shared" si="5"/>
        <v/>
      </c>
      <c r="I41" s="2135"/>
      <c r="J41" s="2136"/>
      <c r="K41" s="2124"/>
      <c r="L41" s="2125"/>
      <c r="M41" s="1400"/>
      <c r="N41" s="1112"/>
      <c r="R41" s="856">
        <f t="shared" si="2"/>
        <v>6</v>
      </c>
      <c r="S41" s="856">
        <f t="shared" si="6"/>
        <v>6</v>
      </c>
      <c r="T41" s="1369" t="str">
        <f t="shared" si="7"/>
        <v>_</v>
      </c>
      <c r="U41" s="1369" t="str">
        <f t="shared" si="8"/>
        <v>$AE$599:$AE$599</v>
      </c>
      <c r="V41" s="1369" t="str">
        <f t="shared" si="9"/>
        <v>_</v>
      </c>
      <c r="W41" s="1369" t="str">
        <f t="shared" si="3"/>
        <v>$AE$599:$AE$599</v>
      </c>
      <c r="X41" s="1113">
        <v>1</v>
      </c>
      <c r="Y41" s="1371" t="s">
        <v>1696</v>
      </c>
      <c r="Z41" s="1372">
        <v>1</v>
      </c>
      <c r="AA41" s="1378" t="s">
        <v>121</v>
      </c>
      <c r="AB41" s="1372">
        <v>6</v>
      </c>
      <c r="AC41" s="1377" t="s">
        <v>123</v>
      </c>
      <c r="AE41" s="1363" t="str">
        <f t="shared" si="10"/>
        <v>01コンクリート_材料</v>
      </c>
      <c r="AF41" s="1114" t="s">
        <v>1706</v>
      </c>
      <c r="AG41" s="1375" t="s">
        <v>1214</v>
      </c>
      <c r="AH41" s="1116">
        <f t="shared" si="11"/>
        <v>1</v>
      </c>
      <c r="AI41" s="1369" t="s">
        <v>1707</v>
      </c>
      <c r="AJ41" s="1369" t="str">
        <f>"$AC$"&amp;ROW(AC69)&amp;":"&amp;"$AC$"&amp;ROW(AC74)</f>
        <v>$AC$69:$AC$74</v>
      </c>
      <c r="AM41"/>
    </row>
    <row r="42" spans="1:39" ht="39" customHeight="1">
      <c r="A42" s="1091" t="str">
        <f t="shared" si="4"/>
        <v/>
      </c>
      <c r="B42" s="2135"/>
      <c r="C42" s="2136"/>
      <c r="D42" s="2124"/>
      <c r="E42" s="2125"/>
      <c r="F42" s="1400"/>
      <c r="G42" s="1111"/>
      <c r="H42" s="1091" t="str">
        <f t="shared" si="5"/>
        <v/>
      </c>
      <c r="I42" s="2135"/>
      <c r="J42" s="2136"/>
      <c r="K42" s="2124"/>
      <c r="L42" s="2125"/>
      <c r="M42" s="1400"/>
      <c r="N42" s="1112"/>
      <c r="R42" s="856">
        <f t="shared" si="2"/>
        <v>6</v>
      </c>
      <c r="S42" s="856">
        <f t="shared" si="6"/>
        <v>6</v>
      </c>
      <c r="T42" s="1369" t="str">
        <f t="shared" si="7"/>
        <v>_</v>
      </c>
      <c r="U42" s="1369" t="str">
        <f t="shared" si="8"/>
        <v>$AE$599:$AE$599</v>
      </c>
      <c r="V42" s="1369" t="str">
        <f t="shared" si="9"/>
        <v>_</v>
      </c>
      <c r="W42" s="1369" t="str">
        <f t="shared" si="3"/>
        <v>$AE$599:$AE$599</v>
      </c>
      <c r="X42" s="1113">
        <v>1</v>
      </c>
      <c r="Y42" s="1371" t="s">
        <v>1696</v>
      </c>
      <c r="Z42" s="1372">
        <v>1</v>
      </c>
      <c r="AA42" s="1378" t="s">
        <v>121</v>
      </c>
      <c r="AB42" s="1374">
        <v>7</v>
      </c>
      <c r="AC42" s="1377" t="s">
        <v>124</v>
      </c>
      <c r="AE42" s="1363" t="str">
        <f t="shared" si="10"/>
        <v>01コンクリート_材料</v>
      </c>
      <c r="AF42" s="1114" t="s">
        <v>1708</v>
      </c>
      <c r="AG42" s="1375" t="s">
        <v>1709</v>
      </c>
      <c r="AH42" s="1116">
        <f t="shared" si="11"/>
        <v>1</v>
      </c>
      <c r="AI42" s="1369" t="s">
        <v>1710</v>
      </c>
      <c r="AJ42" s="1369" t="str">
        <f>"$AC$"&amp;ROW(AC75)&amp;":"&amp;"$AC$"&amp;ROW(AC82)</f>
        <v>$AC$75:$AC$82</v>
      </c>
      <c r="AM42"/>
    </row>
    <row r="43" spans="1:39" ht="39" customHeight="1">
      <c r="A43" s="1091" t="str">
        <f t="shared" si="4"/>
        <v/>
      </c>
      <c r="B43" s="2135"/>
      <c r="C43" s="2136"/>
      <c r="D43" s="2124"/>
      <c r="E43" s="2125"/>
      <c r="F43" s="1400"/>
      <c r="G43" s="1111"/>
      <c r="H43" s="1091" t="str">
        <f t="shared" si="5"/>
        <v/>
      </c>
      <c r="I43" s="2135"/>
      <c r="J43" s="2136"/>
      <c r="K43" s="2124"/>
      <c r="L43" s="2125"/>
      <c r="M43" s="1400"/>
      <c r="N43" s="1112"/>
      <c r="R43" s="856">
        <f t="shared" si="2"/>
        <v>6</v>
      </c>
      <c r="S43" s="856">
        <f t="shared" si="6"/>
        <v>6</v>
      </c>
      <c r="T43" s="1369" t="str">
        <f t="shared" si="7"/>
        <v>_</v>
      </c>
      <c r="U43" s="1369" t="str">
        <f t="shared" si="8"/>
        <v>$AE$599:$AE$599</v>
      </c>
      <c r="V43" s="1369" t="str">
        <f t="shared" si="9"/>
        <v>_</v>
      </c>
      <c r="W43" s="1369" t="str">
        <f t="shared" si="3"/>
        <v>$AE$599:$AE$599</v>
      </c>
      <c r="X43" s="1113">
        <v>1</v>
      </c>
      <c r="Y43" s="1371" t="s">
        <v>1696</v>
      </c>
      <c r="Z43" s="1372">
        <v>1</v>
      </c>
      <c r="AA43" s="1378" t="s">
        <v>121</v>
      </c>
      <c r="AB43" s="1372">
        <v>8</v>
      </c>
      <c r="AC43" s="1377" t="s">
        <v>844</v>
      </c>
      <c r="AE43" s="1363" t="str">
        <f t="shared" si="10"/>
        <v>01コンクリート_材料</v>
      </c>
      <c r="AF43" s="1114" t="s">
        <v>1711</v>
      </c>
      <c r="AG43" s="1375" t="s">
        <v>1712</v>
      </c>
      <c r="AH43" s="1116">
        <f t="shared" si="11"/>
        <v>1</v>
      </c>
      <c r="AI43" s="1369" t="s">
        <v>1713</v>
      </c>
      <c r="AJ43" s="1369" t="str">
        <f>"$AC$"&amp;ROW(AC83)&amp;":"&amp;"$AC$"&amp;ROW(AC88)</f>
        <v>$AC$83:$AC$88</v>
      </c>
      <c r="AM43"/>
    </row>
    <row r="44" spans="1:39" ht="39" customHeight="1">
      <c r="A44" s="1091" t="str">
        <f t="shared" si="4"/>
        <v/>
      </c>
      <c r="B44" s="2135"/>
      <c r="C44" s="2136"/>
      <c r="D44" s="2124"/>
      <c r="E44" s="2125"/>
      <c r="F44" s="1400"/>
      <c r="G44" s="1111"/>
      <c r="H44" s="1091" t="str">
        <f t="shared" si="5"/>
        <v/>
      </c>
      <c r="I44" s="2135"/>
      <c r="J44" s="2136"/>
      <c r="K44" s="2124"/>
      <c r="L44" s="2125"/>
      <c r="M44" s="1400"/>
      <c r="N44" s="1112"/>
      <c r="R44" s="856">
        <f t="shared" si="2"/>
        <v>6</v>
      </c>
      <c r="S44" s="856">
        <f t="shared" si="6"/>
        <v>6</v>
      </c>
      <c r="T44" s="1369" t="str">
        <f t="shared" si="7"/>
        <v>_</v>
      </c>
      <c r="U44" s="1369" t="str">
        <f t="shared" si="8"/>
        <v>$AE$599:$AE$599</v>
      </c>
      <c r="V44" s="1369" t="str">
        <f t="shared" si="9"/>
        <v>_</v>
      </c>
      <c r="W44" s="1369" t="str">
        <f t="shared" si="3"/>
        <v>$AE$599:$AE$599</v>
      </c>
      <c r="X44" s="1113">
        <v>1</v>
      </c>
      <c r="Y44" s="1371" t="s">
        <v>1696</v>
      </c>
      <c r="Z44" s="1372">
        <v>1</v>
      </c>
      <c r="AA44" s="1378" t="s">
        <v>121</v>
      </c>
      <c r="AB44" s="1374">
        <v>9</v>
      </c>
      <c r="AC44" s="1377" t="s">
        <v>125</v>
      </c>
      <c r="AE44" s="1363" t="str">
        <f t="shared" si="10"/>
        <v>01コンクリート_材料</v>
      </c>
      <c r="AF44" s="1114" t="s">
        <v>1714</v>
      </c>
      <c r="AG44" s="1375" t="s">
        <v>1217</v>
      </c>
      <c r="AH44" s="1116">
        <f t="shared" si="11"/>
        <v>1</v>
      </c>
      <c r="AI44" s="1369" t="s">
        <v>1715</v>
      </c>
      <c r="AJ44" s="1369" t="str">
        <f>"$AC$"&amp;ROW(AC89)&amp;":"&amp;"$AC$"&amp;ROW(AC94)</f>
        <v>$AC$89:$AC$94</v>
      </c>
      <c r="AM44"/>
    </row>
    <row r="45" spans="1:39" ht="39" customHeight="1">
      <c r="A45" s="1091" t="str">
        <f t="shared" si="4"/>
        <v/>
      </c>
      <c r="B45" s="2135"/>
      <c r="C45" s="2136"/>
      <c r="D45" s="2124"/>
      <c r="E45" s="2125"/>
      <c r="F45" s="1400"/>
      <c r="G45" s="1111"/>
      <c r="H45" s="1091" t="str">
        <f t="shared" si="5"/>
        <v/>
      </c>
      <c r="I45" s="2135"/>
      <c r="J45" s="2136"/>
      <c r="K45" s="2124"/>
      <c r="L45" s="2125"/>
      <c r="M45" s="1400"/>
      <c r="N45" s="1112"/>
      <c r="R45" s="856">
        <f t="shared" si="2"/>
        <v>6</v>
      </c>
      <c r="S45" s="856">
        <f t="shared" si="6"/>
        <v>6</v>
      </c>
      <c r="T45" s="1369" t="str">
        <f t="shared" si="7"/>
        <v>_</v>
      </c>
      <c r="U45" s="1369" t="str">
        <f t="shared" si="8"/>
        <v>$AE$599:$AE$599</v>
      </c>
      <c r="V45" s="1369" t="str">
        <f t="shared" si="9"/>
        <v>_</v>
      </c>
      <c r="W45" s="1369" t="str">
        <f t="shared" si="3"/>
        <v>$AE$599:$AE$599</v>
      </c>
      <c r="X45" s="1113">
        <v>1</v>
      </c>
      <c r="Y45" s="1371" t="s">
        <v>1696</v>
      </c>
      <c r="Z45" s="1372">
        <v>1</v>
      </c>
      <c r="AA45" s="1378" t="s">
        <v>121</v>
      </c>
      <c r="AB45" s="1372">
        <v>10</v>
      </c>
      <c r="AC45" s="1377" t="s">
        <v>1716</v>
      </c>
      <c r="AE45" s="1363" t="str">
        <f t="shared" si="10"/>
        <v>01コンクリート_材料</v>
      </c>
      <c r="AF45" s="1114" t="s">
        <v>1717</v>
      </c>
      <c r="AG45" s="1375" t="s">
        <v>1218</v>
      </c>
      <c r="AH45" s="1116">
        <f t="shared" si="11"/>
        <v>1</v>
      </c>
      <c r="AI45" s="1369" t="s">
        <v>1718</v>
      </c>
      <c r="AJ45" s="1369" t="str">
        <f>"$AC$"&amp;ROW(AC95)&amp;":"&amp;"$AC$"&amp;ROW(AC99)</f>
        <v>$AC$95:$AC$99</v>
      </c>
      <c r="AM45"/>
    </row>
    <row r="46" spans="1:39" ht="39" customHeight="1">
      <c r="A46" s="1091" t="str">
        <f t="shared" si="4"/>
        <v/>
      </c>
      <c r="B46" s="2135"/>
      <c r="C46" s="2136"/>
      <c r="D46" s="2124"/>
      <c r="E46" s="2125"/>
      <c r="F46" s="1400"/>
      <c r="G46" s="1111"/>
      <c r="H46" s="1091" t="str">
        <f t="shared" si="5"/>
        <v/>
      </c>
      <c r="I46" s="2135"/>
      <c r="J46" s="2136"/>
      <c r="K46" s="2124"/>
      <c r="L46" s="2125"/>
      <c r="M46" s="1400"/>
      <c r="N46" s="1112"/>
      <c r="R46" s="856">
        <f t="shared" si="2"/>
        <v>6</v>
      </c>
      <c r="S46" s="856">
        <f t="shared" si="6"/>
        <v>6</v>
      </c>
      <c r="T46" s="1369" t="str">
        <f t="shared" si="7"/>
        <v>_</v>
      </c>
      <c r="U46" s="1369" t="str">
        <f t="shared" si="8"/>
        <v>$AE$599:$AE$599</v>
      </c>
      <c r="V46" s="1369" t="str">
        <f t="shared" si="9"/>
        <v>_</v>
      </c>
      <c r="W46" s="1369" t="str">
        <f t="shared" si="3"/>
        <v>$AE$599:$AE$599</v>
      </c>
      <c r="X46" s="1113">
        <v>1</v>
      </c>
      <c r="Y46" s="1371" t="s">
        <v>1696</v>
      </c>
      <c r="Z46" s="1372">
        <v>1</v>
      </c>
      <c r="AA46" s="1378" t="s">
        <v>121</v>
      </c>
      <c r="AB46" s="1374">
        <v>11</v>
      </c>
      <c r="AC46" s="1377" t="s">
        <v>1168</v>
      </c>
      <c r="AE46" s="1363" t="str">
        <f t="shared" si="10"/>
        <v>01コンクリート_材料</v>
      </c>
      <c r="AF46" s="1114" t="s">
        <v>1719</v>
      </c>
      <c r="AG46" s="1375" t="s">
        <v>1720</v>
      </c>
      <c r="AH46" s="1116">
        <f t="shared" si="11"/>
        <v>1</v>
      </c>
      <c r="AI46" s="1369" t="s">
        <v>1721</v>
      </c>
      <c r="AJ46" s="1369" t="str">
        <f>"$AC$"&amp;ROW(AC100)&amp;":"&amp;"$AC$"&amp;ROW(AC101)</f>
        <v>$AC$100:$AC$101</v>
      </c>
      <c r="AM46"/>
    </row>
    <row r="47" spans="1:39" ht="39" customHeight="1">
      <c r="A47" s="1091" t="str">
        <f t="shared" si="4"/>
        <v/>
      </c>
      <c r="B47" s="2135"/>
      <c r="C47" s="2136"/>
      <c r="D47" s="2124"/>
      <c r="E47" s="2125"/>
      <c r="F47" s="1400"/>
      <c r="G47" s="1111"/>
      <c r="H47" s="1091" t="str">
        <f t="shared" si="5"/>
        <v/>
      </c>
      <c r="I47" s="2135"/>
      <c r="J47" s="2136"/>
      <c r="K47" s="2124"/>
      <c r="L47" s="2125"/>
      <c r="M47" s="1400"/>
      <c r="N47" s="1112"/>
      <c r="R47" s="856">
        <f t="shared" si="2"/>
        <v>6</v>
      </c>
      <c r="S47" s="856">
        <f t="shared" si="6"/>
        <v>6</v>
      </c>
      <c r="T47" s="1369" t="str">
        <f t="shared" si="7"/>
        <v>_</v>
      </c>
      <c r="U47" s="1369" t="str">
        <f t="shared" si="8"/>
        <v>$AE$599:$AE$599</v>
      </c>
      <c r="V47" s="1369" t="str">
        <f t="shared" si="9"/>
        <v>_</v>
      </c>
      <c r="W47" s="1369" t="str">
        <f t="shared" si="3"/>
        <v>$AE$599:$AE$599</v>
      </c>
      <c r="X47" s="1113">
        <v>1</v>
      </c>
      <c r="Y47" s="1371" t="s">
        <v>1696</v>
      </c>
      <c r="Z47" s="1372">
        <v>1</v>
      </c>
      <c r="AA47" s="1378" t="s">
        <v>121</v>
      </c>
      <c r="AB47" s="1372">
        <v>12</v>
      </c>
      <c r="AC47" s="1377" t="s">
        <v>1169</v>
      </c>
      <c r="AE47" s="1363" t="str">
        <f t="shared" si="10"/>
        <v>01コンクリート_材料</v>
      </c>
      <c r="AF47" s="1114" t="s">
        <v>1722</v>
      </c>
      <c r="AG47" s="1375" t="s">
        <v>1219</v>
      </c>
      <c r="AH47" s="1116">
        <f t="shared" si="11"/>
        <v>1</v>
      </c>
      <c r="AI47" s="1369" t="s">
        <v>1723</v>
      </c>
      <c r="AJ47" s="1369" t="str">
        <f>"$AC$"&amp;ROW(AC102)&amp;":"&amp;"$AC$"&amp;ROW(AC103)</f>
        <v>$AC$102:$AC$103</v>
      </c>
      <c r="AM47"/>
    </row>
    <row r="48" spans="1:39" ht="39" customHeight="1">
      <c r="A48" s="1091" t="str">
        <f t="shared" si="4"/>
        <v/>
      </c>
      <c r="B48" s="2135"/>
      <c r="C48" s="2136"/>
      <c r="D48" s="2124"/>
      <c r="E48" s="2125"/>
      <c r="F48" s="1400"/>
      <c r="G48" s="1111"/>
      <c r="H48" s="1091" t="str">
        <f t="shared" si="5"/>
        <v/>
      </c>
      <c r="I48" s="2135"/>
      <c r="J48" s="2136"/>
      <c r="K48" s="2124"/>
      <c r="L48" s="2125"/>
      <c r="M48" s="1400"/>
      <c r="N48" s="1112"/>
      <c r="R48" s="856">
        <f t="shared" si="2"/>
        <v>6</v>
      </c>
      <c r="S48" s="856">
        <f t="shared" si="6"/>
        <v>6</v>
      </c>
      <c r="T48" s="1369" t="str">
        <f t="shared" si="7"/>
        <v>_</v>
      </c>
      <c r="U48" s="1369" t="str">
        <f t="shared" si="8"/>
        <v>$AE$599:$AE$599</v>
      </c>
      <c r="V48" s="1369" t="str">
        <f t="shared" si="9"/>
        <v>_</v>
      </c>
      <c r="W48" s="1369" t="str">
        <f t="shared" si="3"/>
        <v>$AE$599:$AE$599</v>
      </c>
      <c r="X48" s="1113">
        <v>1</v>
      </c>
      <c r="Y48" s="1371" t="s">
        <v>1696</v>
      </c>
      <c r="Z48" s="1372">
        <v>1</v>
      </c>
      <c r="AA48" s="1378" t="s">
        <v>121</v>
      </c>
      <c r="AB48" s="1374">
        <v>13</v>
      </c>
      <c r="AC48" s="1377" t="s">
        <v>1170</v>
      </c>
      <c r="AE48" s="1363" t="str">
        <f t="shared" si="10"/>
        <v>01コンクリート_材料</v>
      </c>
      <c r="AF48" s="1114" t="s">
        <v>1724</v>
      </c>
      <c r="AG48" s="1375" t="s">
        <v>1220</v>
      </c>
      <c r="AH48" s="1116">
        <f t="shared" si="11"/>
        <v>1</v>
      </c>
      <c r="AI48" s="1369" t="s">
        <v>1725</v>
      </c>
      <c r="AJ48" s="1369" t="str">
        <f>"$AC$"&amp;ROW(AC104)&amp;":"&amp;"$AC$"&amp;ROW(AC106)</f>
        <v>$AC$104:$AC$106</v>
      </c>
      <c r="AM48"/>
    </row>
    <row r="49" spans="1:39" ht="39" customHeight="1">
      <c r="A49" s="1091" t="str">
        <f t="shared" si="4"/>
        <v/>
      </c>
      <c r="B49" s="2135"/>
      <c r="C49" s="2136"/>
      <c r="D49" s="2124"/>
      <c r="E49" s="2125"/>
      <c r="F49" s="1400"/>
      <c r="G49" s="1111"/>
      <c r="H49" s="1091" t="str">
        <f t="shared" si="5"/>
        <v/>
      </c>
      <c r="I49" s="2135"/>
      <c r="J49" s="2136"/>
      <c r="K49" s="2124"/>
      <c r="L49" s="2125"/>
      <c r="M49" s="1400"/>
      <c r="N49" s="1112"/>
      <c r="R49" s="856">
        <f t="shared" si="2"/>
        <v>6</v>
      </c>
      <c r="S49" s="856">
        <f t="shared" si="6"/>
        <v>6</v>
      </c>
      <c r="T49" s="1369" t="str">
        <f t="shared" si="7"/>
        <v>_</v>
      </c>
      <c r="U49" s="1369" t="str">
        <f t="shared" si="8"/>
        <v>$AE$599:$AE$599</v>
      </c>
      <c r="V49" s="1369" t="str">
        <f t="shared" si="9"/>
        <v>_</v>
      </c>
      <c r="W49" s="1369" t="str">
        <f t="shared" si="3"/>
        <v>$AE$599:$AE$599</v>
      </c>
      <c r="X49" s="1113">
        <v>1</v>
      </c>
      <c r="Y49" s="1371" t="s">
        <v>1696</v>
      </c>
      <c r="Z49" s="1372">
        <v>1</v>
      </c>
      <c r="AA49" s="1376" t="s">
        <v>121</v>
      </c>
      <c r="AB49" s="1372">
        <v>14</v>
      </c>
      <c r="AC49" s="1377" t="s">
        <v>1171</v>
      </c>
      <c r="AE49" s="1363" t="str">
        <f t="shared" si="10"/>
        <v>01コンクリート_材料</v>
      </c>
      <c r="AF49" s="1114" t="s">
        <v>1726</v>
      </c>
      <c r="AG49" s="1375" t="s">
        <v>1221</v>
      </c>
      <c r="AH49" s="1116">
        <f t="shared" si="11"/>
        <v>1</v>
      </c>
      <c r="AI49" s="1369" t="s">
        <v>1727</v>
      </c>
      <c r="AJ49" s="1369" t="str">
        <f>"$AC$"&amp;ROW(AC107)&amp;":"&amp;"$AC$"&amp;ROW(AC108)</f>
        <v>$AC$107:$AC$108</v>
      </c>
      <c r="AM49"/>
    </row>
    <row r="50" spans="1:39" ht="39" customHeight="1">
      <c r="A50" s="1091" t="str">
        <f t="shared" si="4"/>
        <v/>
      </c>
      <c r="B50" s="2135"/>
      <c r="C50" s="2136"/>
      <c r="D50" s="2124"/>
      <c r="E50" s="2125"/>
      <c r="F50" s="1400"/>
      <c r="G50" s="1111"/>
      <c r="H50" s="1091" t="str">
        <f t="shared" si="5"/>
        <v/>
      </c>
      <c r="I50" s="2135"/>
      <c r="J50" s="2136"/>
      <c r="K50" s="2124"/>
      <c r="L50" s="2125"/>
      <c r="M50" s="1400"/>
      <c r="N50" s="1112"/>
      <c r="R50" s="856">
        <f t="shared" si="2"/>
        <v>6</v>
      </c>
      <c r="S50" s="856">
        <f t="shared" si="6"/>
        <v>6</v>
      </c>
      <c r="T50" s="1369" t="str">
        <f t="shared" si="7"/>
        <v>_</v>
      </c>
      <c r="U50" s="1369" t="str">
        <f t="shared" si="8"/>
        <v>$AE$599:$AE$599</v>
      </c>
      <c r="V50" s="1369" t="str">
        <f t="shared" si="9"/>
        <v>_</v>
      </c>
      <c r="W50" s="1369" t="str">
        <f t="shared" si="3"/>
        <v>$AE$599:$AE$599</v>
      </c>
      <c r="X50" s="1113">
        <v>1</v>
      </c>
      <c r="Y50" s="1379" t="s">
        <v>1696</v>
      </c>
      <c r="Z50" s="1380">
        <v>2</v>
      </c>
      <c r="AA50" s="1381" t="s">
        <v>659</v>
      </c>
      <c r="AB50" s="1382">
        <v>1</v>
      </c>
      <c r="AC50" s="1383" t="s">
        <v>1172</v>
      </c>
      <c r="AE50" s="1363" t="str">
        <f t="shared" si="10"/>
        <v>01コンクリート_施工</v>
      </c>
      <c r="AF50" s="1114" t="s">
        <v>1728</v>
      </c>
      <c r="AG50" s="1375" t="s">
        <v>1729</v>
      </c>
      <c r="AH50" s="1116">
        <f t="shared" si="11"/>
        <v>2</v>
      </c>
      <c r="AI50" s="1369" t="s">
        <v>1730</v>
      </c>
      <c r="AJ50" s="1369" t="str">
        <f>"$AC$"&amp;ROW(AC109)&amp;":"&amp;"$AC$"&amp;ROW(AC110)</f>
        <v>$AC$109:$AC$110</v>
      </c>
      <c r="AM50"/>
    </row>
    <row r="51" spans="1:39" ht="39" customHeight="1">
      <c r="A51" s="1091" t="str">
        <f t="shared" si="4"/>
        <v/>
      </c>
      <c r="B51" s="2135"/>
      <c r="C51" s="2136"/>
      <c r="D51" s="2124"/>
      <c r="E51" s="2125"/>
      <c r="F51" s="1400"/>
      <c r="G51" s="1111"/>
      <c r="H51" s="1091" t="str">
        <f t="shared" si="5"/>
        <v/>
      </c>
      <c r="I51" s="2135"/>
      <c r="J51" s="2136"/>
      <c r="K51" s="2124"/>
      <c r="L51" s="2125"/>
      <c r="M51" s="1400"/>
      <c r="N51" s="1112"/>
      <c r="R51" s="856">
        <f t="shared" si="2"/>
        <v>6</v>
      </c>
      <c r="S51" s="856">
        <f t="shared" si="6"/>
        <v>6</v>
      </c>
      <c r="T51" s="1369" t="str">
        <f t="shared" si="7"/>
        <v>_</v>
      </c>
      <c r="U51" s="1369" t="str">
        <f t="shared" si="8"/>
        <v>$AE$599:$AE$599</v>
      </c>
      <c r="V51" s="1369" t="str">
        <f t="shared" si="9"/>
        <v>_</v>
      </c>
      <c r="W51" s="1369" t="str">
        <f t="shared" si="3"/>
        <v>$AE$599:$AE$599</v>
      </c>
      <c r="X51" s="1113">
        <v>1</v>
      </c>
      <c r="Y51" s="1379" t="s">
        <v>1696</v>
      </c>
      <c r="Z51" s="1380">
        <v>2</v>
      </c>
      <c r="AA51" s="1381" t="s">
        <v>659</v>
      </c>
      <c r="AB51" s="1382">
        <v>2</v>
      </c>
      <c r="AC51" s="1383" t="s">
        <v>478</v>
      </c>
      <c r="AE51" s="1363" t="str">
        <f t="shared" si="10"/>
        <v>01コンクリート_施工</v>
      </c>
      <c r="AF51" s="1114" t="s">
        <v>1731</v>
      </c>
      <c r="AG51" s="1375" t="s">
        <v>1223</v>
      </c>
      <c r="AH51" s="1116">
        <f t="shared" si="11"/>
        <v>2</v>
      </c>
      <c r="AI51" s="1369" t="s">
        <v>1732</v>
      </c>
      <c r="AJ51" s="1369" t="str">
        <f>"$AC$"&amp;ROW(AC111)&amp;":"&amp;"$AC$"&amp;ROW(AC112)</f>
        <v>$AC$111:$AC$112</v>
      </c>
      <c r="AM51"/>
    </row>
    <row r="52" spans="1:39" ht="39" customHeight="1">
      <c r="A52" s="1091" t="str">
        <f t="shared" si="4"/>
        <v/>
      </c>
      <c r="B52" s="2135"/>
      <c r="C52" s="2136"/>
      <c r="D52" s="2124"/>
      <c r="E52" s="2125"/>
      <c r="F52" s="1400"/>
      <c r="G52" s="1111"/>
      <c r="H52" s="1091" t="str">
        <f t="shared" si="5"/>
        <v/>
      </c>
      <c r="I52" s="2135"/>
      <c r="J52" s="2136"/>
      <c r="K52" s="2124"/>
      <c r="L52" s="2125"/>
      <c r="M52" s="1400"/>
      <c r="N52" s="1112"/>
      <c r="R52" s="856">
        <f t="shared" si="2"/>
        <v>6</v>
      </c>
      <c r="S52" s="856">
        <f t="shared" si="6"/>
        <v>6</v>
      </c>
      <c r="T52" s="1369" t="str">
        <f t="shared" si="7"/>
        <v>_</v>
      </c>
      <c r="U52" s="1369" t="str">
        <f t="shared" si="8"/>
        <v>$AE$599:$AE$599</v>
      </c>
      <c r="V52" s="1369" t="str">
        <f t="shared" si="9"/>
        <v>_</v>
      </c>
      <c r="W52" s="1369" t="str">
        <f t="shared" si="3"/>
        <v>$AE$599:$AE$599</v>
      </c>
      <c r="X52" s="1113">
        <v>1</v>
      </c>
      <c r="Y52" s="1379" t="s">
        <v>1696</v>
      </c>
      <c r="Z52" s="1380">
        <v>2</v>
      </c>
      <c r="AA52" s="1381" t="s">
        <v>659</v>
      </c>
      <c r="AB52" s="1382">
        <v>3</v>
      </c>
      <c r="AC52" s="1383" t="s">
        <v>1173</v>
      </c>
      <c r="AE52" s="1363" t="str">
        <f t="shared" si="10"/>
        <v>01コンクリート_施工</v>
      </c>
      <c r="AF52" s="1119" t="s">
        <v>1733</v>
      </c>
      <c r="AG52" s="1384" t="s">
        <v>1224</v>
      </c>
      <c r="AH52" s="1116">
        <f t="shared" si="11"/>
        <v>2</v>
      </c>
      <c r="AI52" s="1369" t="s">
        <v>1734</v>
      </c>
      <c r="AJ52" s="1369" t="str">
        <f>"$AC$"&amp;ROW(AC113)&amp;":"&amp;"$AC$"&amp;ROW(AC115)</f>
        <v>$AC$113:$AC$115</v>
      </c>
      <c r="AM52"/>
    </row>
    <row r="53" spans="1:39" ht="39" customHeight="1">
      <c r="A53" s="1091" t="str">
        <f t="shared" si="4"/>
        <v/>
      </c>
      <c r="B53" s="2135"/>
      <c r="C53" s="2136"/>
      <c r="D53" s="2124"/>
      <c r="E53" s="2125"/>
      <c r="F53" s="1400"/>
      <c r="G53" s="1111"/>
      <c r="H53" s="1091" t="str">
        <f t="shared" si="5"/>
        <v/>
      </c>
      <c r="I53" s="2135"/>
      <c r="J53" s="2136"/>
      <c r="K53" s="2124"/>
      <c r="L53" s="2125"/>
      <c r="M53" s="1400"/>
      <c r="N53" s="1112"/>
      <c r="R53" s="856">
        <f t="shared" si="2"/>
        <v>6</v>
      </c>
      <c r="S53" s="856">
        <f t="shared" si="6"/>
        <v>6</v>
      </c>
      <c r="T53" s="1369" t="str">
        <f t="shared" si="7"/>
        <v>_</v>
      </c>
      <c r="U53" s="1369" t="str">
        <f t="shared" si="8"/>
        <v>$AE$599:$AE$599</v>
      </c>
      <c r="V53" s="1369" t="str">
        <f t="shared" si="9"/>
        <v>_</v>
      </c>
      <c r="W53" s="1369" t="str">
        <f t="shared" si="3"/>
        <v>$AE$599:$AE$599</v>
      </c>
      <c r="X53" s="1113">
        <v>1</v>
      </c>
      <c r="Y53" s="1379" t="s">
        <v>1696</v>
      </c>
      <c r="Z53" s="1380">
        <v>2</v>
      </c>
      <c r="AA53" s="1381" t="s">
        <v>659</v>
      </c>
      <c r="AB53" s="1382">
        <v>4</v>
      </c>
      <c r="AC53" s="1383" t="s">
        <v>1174</v>
      </c>
      <c r="AE53" s="1363" t="str">
        <f t="shared" si="10"/>
        <v>01コンクリート_施工</v>
      </c>
      <c r="AF53" s="1118"/>
      <c r="AG53" s="1384" t="s">
        <v>1225</v>
      </c>
      <c r="AH53" s="1116">
        <f t="shared" si="11"/>
        <v>2</v>
      </c>
      <c r="AI53" s="1369" t="s">
        <v>1735</v>
      </c>
      <c r="AJ53" s="1369" t="str">
        <f>"$AC$"&amp;ROW(AC116)&amp;":"&amp;"$AC$"&amp;ROW(AC143)</f>
        <v>$AC$116:$AC$143</v>
      </c>
      <c r="AM53"/>
    </row>
    <row r="54" spans="1:39" ht="39" customHeight="1">
      <c r="A54" s="1091" t="str">
        <f t="shared" si="4"/>
        <v/>
      </c>
      <c r="B54" s="2135"/>
      <c r="C54" s="2136"/>
      <c r="D54" s="2124"/>
      <c r="E54" s="2125"/>
      <c r="F54" s="1400"/>
      <c r="G54" s="1111"/>
      <c r="H54" s="1091" t="str">
        <f t="shared" si="5"/>
        <v/>
      </c>
      <c r="I54" s="2135"/>
      <c r="J54" s="2136"/>
      <c r="K54" s="2124"/>
      <c r="L54" s="2125"/>
      <c r="M54" s="1400"/>
      <c r="N54" s="1112"/>
      <c r="R54" s="856">
        <f t="shared" si="2"/>
        <v>6</v>
      </c>
      <c r="S54" s="856">
        <f t="shared" si="6"/>
        <v>6</v>
      </c>
      <c r="T54" s="1369" t="str">
        <f t="shared" si="7"/>
        <v>_</v>
      </c>
      <c r="U54" s="1369" t="str">
        <f t="shared" si="8"/>
        <v>$AE$599:$AE$599</v>
      </c>
      <c r="V54" s="1369" t="str">
        <f t="shared" si="9"/>
        <v>_</v>
      </c>
      <c r="W54" s="1369" t="str">
        <f t="shared" si="3"/>
        <v>$AE$599:$AE$599</v>
      </c>
      <c r="X54" s="1113">
        <v>1</v>
      </c>
      <c r="Y54" s="1379" t="s">
        <v>1696</v>
      </c>
      <c r="Z54" s="1380">
        <v>2</v>
      </c>
      <c r="AA54" s="1385" t="s">
        <v>659</v>
      </c>
      <c r="AB54" s="1382">
        <v>5</v>
      </c>
      <c r="AC54" s="1383" t="s">
        <v>1175</v>
      </c>
      <c r="AE54" s="1363" t="str">
        <f t="shared" si="10"/>
        <v>01コンクリート_施工</v>
      </c>
      <c r="AF54" s="1114"/>
      <c r="AG54" s="1375" t="s">
        <v>1226</v>
      </c>
      <c r="AH54" s="1116">
        <f t="shared" si="11"/>
        <v>2</v>
      </c>
      <c r="AI54" s="1369" t="s">
        <v>1736</v>
      </c>
      <c r="AJ54" s="1369" t="str">
        <f>"$AC$"&amp;ROW(AC144)&amp;":"&amp;"$AC$"&amp;ROW(AC147)</f>
        <v>$AC$144:$AC$147</v>
      </c>
      <c r="AM54"/>
    </row>
    <row r="55" spans="1:39" ht="39" customHeight="1">
      <c r="A55" s="1091" t="str">
        <f t="shared" si="4"/>
        <v/>
      </c>
      <c r="B55" s="2135"/>
      <c r="C55" s="2136"/>
      <c r="D55" s="2124"/>
      <c r="E55" s="2125"/>
      <c r="F55" s="1400"/>
      <c r="G55" s="1111"/>
      <c r="H55" s="1091" t="str">
        <f t="shared" si="5"/>
        <v/>
      </c>
      <c r="I55" s="2135"/>
      <c r="J55" s="2136"/>
      <c r="K55" s="2124"/>
      <c r="L55" s="2125"/>
      <c r="M55" s="1400"/>
      <c r="N55" s="1112"/>
      <c r="R55" s="856">
        <f t="shared" si="2"/>
        <v>6</v>
      </c>
      <c r="S55" s="856">
        <f t="shared" si="6"/>
        <v>6</v>
      </c>
      <c r="T55" s="1369" t="str">
        <f t="shared" si="7"/>
        <v>_</v>
      </c>
      <c r="U55" s="1369" t="str">
        <f t="shared" si="8"/>
        <v>$AE$599:$AE$599</v>
      </c>
      <c r="V55" s="1369" t="str">
        <f t="shared" si="9"/>
        <v>_</v>
      </c>
      <c r="W55" s="1369" t="str">
        <f t="shared" si="3"/>
        <v>$AE$599:$AE$599</v>
      </c>
      <c r="X55" s="1113">
        <v>2</v>
      </c>
      <c r="Y55" s="1371" t="s">
        <v>1698</v>
      </c>
      <c r="Z55" s="1372">
        <v>1</v>
      </c>
      <c r="AA55" s="1376" t="s">
        <v>121</v>
      </c>
      <c r="AB55" s="1374">
        <v>1</v>
      </c>
      <c r="AC55" s="1377" t="s">
        <v>1177</v>
      </c>
      <c r="AE55" s="1363" t="str">
        <f t="shared" si="10"/>
        <v>02道路工(1)路体・路床盛土工_材料</v>
      </c>
      <c r="AF55" s="1114"/>
      <c r="AG55" s="1375" t="s">
        <v>1737</v>
      </c>
      <c r="AH55" s="1116">
        <f t="shared" si="11"/>
        <v>3</v>
      </c>
      <c r="AI55" s="1369" t="s">
        <v>1738</v>
      </c>
      <c r="AJ55" s="1369" t="str">
        <f>"$AC$"&amp;ROW(AC148)&amp;":"&amp;"$AC$"&amp;ROW(AC149)</f>
        <v>$AC$148:$AC$149</v>
      </c>
      <c r="AM55"/>
    </row>
    <row r="56" spans="1:39" ht="39" customHeight="1">
      <c r="A56" s="1091" t="str">
        <f t="shared" si="4"/>
        <v/>
      </c>
      <c r="B56" s="2135"/>
      <c r="C56" s="2136"/>
      <c r="D56" s="2124"/>
      <c r="E56" s="2125"/>
      <c r="F56" s="1400"/>
      <c r="G56" s="1111"/>
      <c r="H56" s="1091" t="str">
        <f t="shared" si="5"/>
        <v/>
      </c>
      <c r="I56" s="2135"/>
      <c r="J56" s="2136"/>
      <c r="K56" s="2124"/>
      <c r="L56" s="2125"/>
      <c r="M56" s="1400"/>
      <c r="N56" s="1112"/>
      <c r="R56" s="856">
        <f t="shared" si="2"/>
        <v>6</v>
      </c>
      <c r="S56" s="856">
        <f t="shared" si="6"/>
        <v>6</v>
      </c>
      <c r="T56" s="1369" t="str">
        <f t="shared" si="7"/>
        <v>_</v>
      </c>
      <c r="U56" s="1369" t="str">
        <f t="shared" si="8"/>
        <v>$AE$599:$AE$599</v>
      </c>
      <c r="V56" s="1369" t="str">
        <f t="shared" si="9"/>
        <v>_</v>
      </c>
      <c r="W56" s="1369" t="str">
        <f t="shared" si="3"/>
        <v>$AE$599:$AE$599</v>
      </c>
      <c r="X56" s="1113">
        <v>2</v>
      </c>
      <c r="Y56" s="1371" t="s">
        <v>1698</v>
      </c>
      <c r="Z56" s="1372">
        <v>1</v>
      </c>
      <c r="AA56" s="1376" t="s">
        <v>121</v>
      </c>
      <c r="AB56" s="1374">
        <v>2</v>
      </c>
      <c r="AC56" s="1377" t="s">
        <v>1178</v>
      </c>
      <c r="AE56" s="1363" t="str">
        <f t="shared" si="10"/>
        <v>02道路工(1)路体・路床盛土工_材料</v>
      </c>
      <c r="AF56" s="1114"/>
      <c r="AG56" s="1375" t="s">
        <v>1739</v>
      </c>
      <c r="AH56" s="1116">
        <f t="shared" si="11"/>
        <v>3</v>
      </c>
      <c r="AI56" s="1386" t="s">
        <v>1740</v>
      </c>
      <c r="AJ56" s="1369" t="str">
        <f t="shared" ref="AJ56:AJ88" si="12">"$AC$"&amp;ROW(AC150)&amp;":"&amp;"$AC$"&amp;ROW(AC150)</f>
        <v>$AC$150:$AC$150</v>
      </c>
      <c r="AM56"/>
    </row>
    <row r="57" spans="1:39" ht="39" customHeight="1">
      <c r="A57" s="1091" t="str">
        <f t="shared" si="4"/>
        <v/>
      </c>
      <c r="B57" s="2135"/>
      <c r="C57" s="2136"/>
      <c r="D57" s="2124"/>
      <c r="E57" s="2125"/>
      <c r="F57" s="1400"/>
      <c r="G57" s="1111"/>
      <c r="H57" s="1091" t="str">
        <f t="shared" si="5"/>
        <v/>
      </c>
      <c r="I57" s="2135"/>
      <c r="J57" s="2136"/>
      <c r="K57" s="2124"/>
      <c r="L57" s="2125"/>
      <c r="M57" s="1400"/>
      <c r="N57" s="1112"/>
      <c r="R57" s="856">
        <f t="shared" si="2"/>
        <v>6</v>
      </c>
      <c r="S57" s="856">
        <f t="shared" si="6"/>
        <v>6</v>
      </c>
      <c r="T57" s="1369" t="str">
        <f t="shared" si="7"/>
        <v>_</v>
      </c>
      <c r="U57" s="1369" t="str">
        <f t="shared" si="8"/>
        <v>$AE$599:$AE$599</v>
      </c>
      <c r="V57" s="1369" t="str">
        <f t="shared" si="9"/>
        <v>_</v>
      </c>
      <c r="W57" s="1369" t="str">
        <f t="shared" si="3"/>
        <v>$AE$599:$AE$599</v>
      </c>
      <c r="X57" s="1113">
        <v>2</v>
      </c>
      <c r="Y57" s="1371" t="s">
        <v>1698</v>
      </c>
      <c r="Z57" s="1372">
        <v>1</v>
      </c>
      <c r="AA57" s="1376" t="s">
        <v>121</v>
      </c>
      <c r="AB57" s="1374">
        <v>3</v>
      </c>
      <c r="AC57" s="1377" t="s">
        <v>774</v>
      </c>
      <c r="AE57" s="1363" t="str">
        <f t="shared" si="10"/>
        <v>02道路工(1)路体・路床盛土工_材料</v>
      </c>
      <c r="AF57" s="1114"/>
      <c r="AG57" s="1375" t="s">
        <v>1741</v>
      </c>
      <c r="AH57" s="1116">
        <f t="shared" si="11"/>
        <v>3</v>
      </c>
      <c r="AI57" s="1386" t="s">
        <v>1742</v>
      </c>
      <c r="AJ57" s="1369" t="str">
        <f t="shared" si="12"/>
        <v>$AC$151:$AC$151</v>
      </c>
      <c r="AM57"/>
    </row>
    <row r="58" spans="1:39" ht="39" customHeight="1">
      <c r="A58" s="1091" t="str">
        <f t="shared" si="4"/>
        <v/>
      </c>
      <c r="B58" s="2135"/>
      <c r="C58" s="2136"/>
      <c r="D58" s="2124"/>
      <c r="E58" s="2125"/>
      <c r="F58" s="1400"/>
      <c r="G58" s="1111"/>
      <c r="H58" s="1091" t="str">
        <f t="shared" si="5"/>
        <v/>
      </c>
      <c r="I58" s="2135"/>
      <c r="J58" s="2136"/>
      <c r="K58" s="2124"/>
      <c r="L58" s="2125"/>
      <c r="M58" s="1400"/>
      <c r="N58" s="1112"/>
      <c r="R58" s="856">
        <f t="shared" si="2"/>
        <v>6</v>
      </c>
      <c r="S58" s="856">
        <f t="shared" si="6"/>
        <v>6</v>
      </c>
      <c r="T58" s="1369" t="str">
        <f t="shared" si="7"/>
        <v>_</v>
      </c>
      <c r="U58" s="1369" t="str">
        <f t="shared" si="8"/>
        <v>$AE$599:$AE$599</v>
      </c>
      <c r="V58" s="1369" t="str">
        <f t="shared" si="9"/>
        <v>_</v>
      </c>
      <c r="W58" s="1369" t="str">
        <f t="shared" si="3"/>
        <v>$AE$599:$AE$599</v>
      </c>
      <c r="X58" s="1113">
        <v>2</v>
      </c>
      <c r="Y58" s="1379" t="s">
        <v>1698</v>
      </c>
      <c r="Z58" s="1380">
        <v>2</v>
      </c>
      <c r="AA58" s="1385" t="s">
        <v>659</v>
      </c>
      <c r="AB58" s="1382">
        <v>1</v>
      </c>
      <c r="AC58" s="1383" t="s">
        <v>1179</v>
      </c>
      <c r="AE58" s="1363" t="str">
        <f t="shared" si="10"/>
        <v>02道路工(1)路体・路床盛土工_施工</v>
      </c>
      <c r="AF58" s="1117"/>
      <c r="AG58" s="1387" t="s">
        <v>1232</v>
      </c>
      <c r="AH58" s="1116">
        <f t="shared" si="11"/>
        <v>4</v>
      </c>
      <c r="AI58" s="1386" t="s">
        <v>1743</v>
      </c>
      <c r="AJ58" s="1369" t="str">
        <f t="shared" si="12"/>
        <v>$AC$152:$AC$152</v>
      </c>
      <c r="AM58"/>
    </row>
    <row r="59" spans="1:39" ht="39" customHeight="1">
      <c r="A59" s="1091" t="str">
        <f t="shared" si="4"/>
        <v/>
      </c>
      <c r="B59" s="2135"/>
      <c r="C59" s="2136"/>
      <c r="D59" s="2124"/>
      <c r="E59" s="2125"/>
      <c r="F59" s="1400"/>
      <c r="G59" s="1111"/>
      <c r="H59" s="1091" t="str">
        <f t="shared" si="5"/>
        <v/>
      </c>
      <c r="I59" s="2135"/>
      <c r="J59" s="2136"/>
      <c r="K59" s="2124"/>
      <c r="L59" s="2125"/>
      <c r="M59" s="1400"/>
      <c r="N59" s="1112"/>
      <c r="R59" s="856">
        <f t="shared" si="2"/>
        <v>6</v>
      </c>
      <c r="S59" s="856">
        <f t="shared" si="6"/>
        <v>6</v>
      </c>
      <c r="T59" s="1369" t="str">
        <f t="shared" si="7"/>
        <v>_</v>
      </c>
      <c r="U59" s="1369" t="str">
        <f t="shared" si="8"/>
        <v>$AE$599:$AE$599</v>
      </c>
      <c r="V59" s="1369" t="str">
        <f t="shared" si="9"/>
        <v>_</v>
      </c>
      <c r="W59" s="1369" t="str">
        <f t="shared" si="3"/>
        <v>$AE$599:$AE$599</v>
      </c>
      <c r="X59" s="1113">
        <v>2</v>
      </c>
      <c r="Y59" s="1379" t="s">
        <v>1698</v>
      </c>
      <c r="Z59" s="1380">
        <v>2</v>
      </c>
      <c r="AA59" s="1385" t="s">
        <v>659</v>
      </c>
      <c r="AB59" s="1382">
        <v>2</v>
      </c>
      <c r="AC59" s="1383" t="s">
        <v>863</v>
      </c>
      <c r="AE59" s="1363" t="str">
        <f t="shared" si="10"/>
        <v>02道路工(1)路体・路床盛土工_施工</v>
      </c>
      <c r="AF59" s="1114"/>
      <c r="AG59" s="1375" t="s">
        <v>1234</v>
      </c>
      <c r="AH59" s="1116">
        <f t="shared" si="11"/>
        <v>4</v>
      </c>
      <c r="AI59" s="1386" t="s">
        <v>1744</v>
      </c>
      <c r="AJ59" s="1369" t="str">
        <f t="shared" si="12"/>
        <v>$AC$153:$AC$153</v>
      </c>
      <c r="AM59"/>
    </row>
    <row r="60" spans="1:39" ht="39" customHeight="1">
      <c r="A60" s="1091" t="str">
        <f t="shared" si="4"/>
        <v/>
      </c>
      <c r="B60" s="2135"/>
      <c r="C60" s="2136"/>
      <c r="D60" s="2124"/>
      <c r="E60" s="2125"/>
      <c r="F60" s="1400"/>
      <c r="G60" s="1111"/>
      <c r="H60" s="1091" t="str">
        <f t="shared" si="5"/>
        <v/>
      </c>
      <c r="I60" s="2135"/>
      <c r="J60" s="2136"/>
      <c r="K60" s="2124"/>
      <c r="L60" s="2125"/>
      <c r="M60" s="1400"/>
      <c r="N60" s="1112"/>
      <c r="R60" s="856">
        <f t="shared" si="2"/>
        <v>6</v>
      </c>
      <c r="S60" s="856">
        <f t="shared" si="6"/>
        <v>6</v>
      </c>
      <c r="T60" s="1369" t="str">
        <f t="shared" si="7"/>
        <v>_</v>
      </c>
      <c r="U60" s="1369" t="str">
        <f t="shared" si="8"/>
        <v>$AE$599:$AE$599</v>
      </c>
      <c r="V60" s="1369" t="str">
        <f t="shared" si="9"/>
        <v>_</v>
      </c>
      <c r="W60" s="1369" t="str">
        <f t="shared" si="3"/>
        <v>$AE$599:$AE$599</v>
      </c>
      <c r="X60" s="1113">
        <v>2</v>
      </c>
      <c r="Y60" s="1379" t="s">
        <v>1698</v>
      </c>
      <c r="Z60" s="1380">
        <v>2</v>
      </c>
      <c r="AA60" s="1385" t="s">
        <v>659</v>
      </c>
      <c r="AB60" s="1380">
        <v>3</v>
      </c>
      <c r="AC60" s="1383" t="s">
        <v>1180</v>
      </c>
      <c r="AE60" s="1363" t="str">
        <f t="shared" si="10"/>
        <v>02道路工(1)路体・路床盛土工_施工</v>
      </c>
      <c r="AF60" s="1118"/>
      <c r="AG60" s="1384" t="s">
        <v>1236</v>
      </c>
      <c r="AH60" s="1116">
        <f t="shared" si="11"/>
        <v>4</v>
      </c>
      <c r="AI60" s="1386" t="s">
        <v>1745</v>
      </c>
      <c r="AJ60" s="1369" t="str">
        <f t="shared" si="12"/>
        <v>$AC$154:$AC$154</v>
      </c>
      <c r="AM60"/>
    </row>
    <row r="61" spans="1:39" ht="39" customHeight="1">
      <c r="A61" s="1091" t="str">
        <f t="shared" si="4"/>
        <v/>
      </c>
      <c r="B61" s="2135"/>
      <c r="C61" s="2136"/>
      <c r="D61" s="2124"/>
      <c r="E61" s="2125"/>
      <c r="F61" s="1400"/>
      <c r="G61" s="1111"/>
      <c r="H61" s="1091" t="str">
        <f t="shared" si="5"/>
        <v/>
      </c>
      <c r="I61" s="2135"/>
      <c r="J61" s="2136"/>
      <c r="K61" s="2124"/>
      <c r="L61" s="2125"/>
      <c r="M61" s="1400"/>
      <c r="N61" s="1112"/>
      <c r="R61" s="856">
        <f t="shared" si="2"/>
        <v>6</v>
      </c>
      <c r="S61" s="856">
        <f t="shared" si="6"/>
        <v>6</v>
      </c>
      <c r="T61" s="1369" t="str">
        <f t="shared" si="7"/>
        <v>_</v>
      </c>
      <c r="U61" s="1369" t="str">
        <f t="shared" si="8"/>
        <v>$AE$599:$AE$599</v>
      </c>
      <c r="V61" s="1369" t="str">
        <f t="shared" si="9"/>
        <v>_</v>
      </c>
      <c r="W61" s="1369" t="str">
        <f t="shared" si="3"/>
        <v>$AE$599:$AE$599</v>
      </c>
      <c r="X61" s="1113">
        <v>2</v>
      </c>
      <c r="Y61" s="1379" t="s">
        <v>1698</v>
      </c>
      <c r="Z61" s="1380">
        <v>2</v>
      </c>
      <c r="AA61" s="1385" t="s">
        <v>659</v>
      </c>
      <c r="AB61" s="1382">
        <v>4</v>
      </c>
      <c r="AC61" s="1383" t="s">
        <v>1181</v>
      </c>
      <c r="AE61" s="1363" t="str">
        <f t="shared" si="10"/>
        <v>02道路工(1)路体・路床盛土工_施工</v>
      </c>
      <c r="AF61" s="1114"/>
      <c r="AG61" s="1375" t="s">
        <v>1238</v>
      </c>
      <c r="AH61" s="1116">
        <f t="shared" si="11"/>
        <v>4</v>
      </c>
      <c r="AI61" s="1386" t="s">
        <v>1746</v>
      </c>
      <c r="AJ61" s="1369" t="str">
        <f t="shared" si="12"/>
        <v>$AC$155:$AC$155</v>
      </c>
      <c r="AM61"/>
    </row>
    <row r="62" spans="1:39" ht="39" customHeight="1">
      <c r="A62" s="1091" t="str">
        <f t="shared" si="4"/>
        <v/>
      </c>
      <c r="B62" s="2135"/>
      <c r="C62" s="2136"/>
      <c r="D62" s="2124"/>
      <c r="E62" s="2125"/>
      <c r="F62" s="1400"/>
      <c r="G62" s="1111"/>
      <c r="H62" s="1091" t="str">
        <f t="shared" si="5"/>
        <v/>
      </c>
      <c r="I62" s="2135"/>
      <c r="J62" s="2136"/>
      <c r="K62" s="2124"/>
      <c r="L62" s="2125"/>
      <c r="M62" s="1400"/>
      <c r="N62" s="1112"/>
      <c r="R62" s="856">
        <f t="shared" si="2"/>
        <v>6</v>
      </c>
      <c r="S62" s="856">
        <f t="shared" si="6"/>
        <v>6</v>
      </c>
      <c r="T62" s="1369" t="str">
        <f t="shared" si="7"/>
        <v>_</v>
      </c>
      <c r="U62" s="1369" t="str">
        <f t="shared" si="8"/>
        <v>$AE$599:$AE$599</v>
      </c>
      <c r="V62" s="1369" t="str">
        <f t="shared" si="9"/>
        <v>_</v>
      </c>
      <c r="W62" s="1369" t="str">
        <f t="shared" si="3"/>
        <v>$AE$599:$AE$599</v>
      </c>
      <c r="X62" s="1113">
        <v>2</v>
      </c>
      <c r="Y62" s="1379" t="s">
        <v>1698</v>
      </c>
      <c r="Z62" s="1380">
        <v>2</v>
      </c>
      <c r="AA62" s="1383" t="s">
        <v>659</v>
      </c>
      <c r="AB62" s="1382">
        <v>5</v>
      </c>
      <c r="AC62" s="1383" t="s">
        <v>1182</v>
      </c>
      <c r="AE62" s="1363" t="str">
        <f t="shared" si="10"/>
        <v>02道路工(1)路体・路床盛土工_施工</v>
      </c>
      <c r="AF62" s="1114"/>
      <c r="AG62" s="1375" t="s">
        <v>1240</v>
      </c>
      <c r="AH62" s="1116">
        <f t="shared" si="11"/>
        <v>4</v>
      </c>
      <c r="AI62" s="1386" t="s">
        <v>1747</v>
      </c>
      <c r="AJ62" s="1369" t="str">
        <f t="shared" si="12"/>
        <v>$AC$156:$AC$156</v>
      </c>
      <c r="AM62"/>
    </row>
    <row r="63" spans="1:39" ht="39" customHeight="1">
      <c r="A63" s="1091" t="str">
        <f t="shared" si="4"/>
        <v/>
      </c>
      <c r="B63" s="2135"/>
      <c r="C63" s="2136"/>
      <c r="D63" s="2124"/>
      <c r="E63" s="2125"/>
      <c r="F63" s="1400"/>
      <c r="G63" s="1111"/>
      <c r="H63" s="1091" t="str">
        <f t="shared" si="5"/>
        <v/>
      </c>
      <c r="I63" s="2135"/>
      <c r="J63" s="2136"/>
      <c r="K63" s="2124"/>
      <c r="L63" s="2125"/>
      <c r="M63" s="1400"/>
      <c r="N63" s="1112"/>
      <c r="R63" s="856">
        <f t="shared" si="2"/>
        <v>6</v>
      </c>
      <c r="S63" s="856">
        <f t="shared" si="6"/>
        <v>6</v>
      </c>
      <c r="T63" s="1369" t="str">
        <f t="shared" si="7"/>
        <v>_</v>
      </c>
      <c r="U63" s="1369" t="str">
        <f t="shared" si="8"/>
        <v>$AE$599:$AE$599</v>
      </c>
      <c r="V63" s="1369" t="str">
        <f t="shared" si="9"/>
        <v>_</v>
      </c>
      <c r="W63" s="1369" t="str">
        <f t="shared" si="3"/>
        <v>$AE$599:$AE$599</v>
      </c>
      <c r="X63" s="1113">
        <v>3</v>
      </c>
      <c r="Y63" s="1114" t="s">
        <v>1700</v>
      </c>
      <c r="Z63" s="1115">
        <v>1</v>
      </c>
      <c r="AA63" s="1388" t="s">
        <v>121</v>
      </c>
      <c r="AB63" s="1113">
        <v>1</v>
      </c>
      <c r="AC63" s="1388" t="s">
        <v>1177</v>
      </c>
      <c r="AE63" s="1363" t="str">
        <f t="shared" si="10"/>
        <v>03道路工(2)下層路盤工_材料</v>
      </c>
      <c r="AF63" s="1114"/>
      <c r="AG63" s="1375" t="s">
        <v>1748</v>
      </c>
      <c r="AH63" s="1116">
        <f t="shared" si="11"/>
        <v>5</v>
      </c>
      <c r="AI63" s="1386" t="s">
        <v>1749</v>
      </c>
      <c r="AJ63" s="1369" t="str">
        <f t="shared" si="12"/>
        <v>$AC$157:$AC$157</v>
      </c>
      <c r="AM63"/>
    </row>
    <row r="64" spans="1:39" ht="39" customHeight="1">
      <c r="A64" s="1091" t="str">
        <f t="shared" si="4"/>
        <v/>
      </c>
      <c r="B64" s="2135"/>
      <c r="C64" s="2136"/>
      <c r="D64" s="2124"/>
      <c r="E64" s="2125"/>
      <c r="F64" s="1400"/>
      <c r="G64" s="1111"/>
      <c r="H64" s="1091" t="str">
        <f t="shared" si="5"/>
        <v/>
      </c>
      <c r="I64" s="2135"/>
      <c r="J64" s="2136"/>
      <c r="K64" s="2124"/>
      <c r="L64" s="2125"/>
      <c r="M64" s="1400"/>
      <c r="N64" s="1112"/>
      <c r="R64" s="856">
        <f t="shared" si="2"/>
        <v>6</v>
      </c>
      <c r="S64" s="856">
        <f t="shared" si="6"/>
        <v>6</v>
      </c>
      <c r="T64" s="1369" t="str">
        <f t="shared" si="7"/>
        <v>_</v>
      </c>
      <c r="U64" s="1369" t="str">
        <f t="shared" si="8"/>
        <v>$AE$599:$AE$599</v>
      </c>
      <c r="V64" s="1369" t="str">
        <f t="shared" si="9"/>
        <v>_</v>
      </c>
      <c r="W64" s="1369" t="str">
        <f t="shared" si="3"/>
        <v>$AE$599:$AE$599</v>
      </c>
      <c r="X64" s="1113">
        <v>3</v>
      </c>
      <c r="Y64" s="1114" t="s">
        <v>1700</v>
      </c>
      <c r="Z64" s="1115">
        <v>1</v>
      </c>
      <c r="AA64" s="1388" t="s">
        <v>121</v>
      </c>
      <c r="AB64" s="1115">
        <v>2</v>
      </c>
      <c r="AC64" s="1388" t="s">
        <v>122</v>
      </c>
      <c r="AE64" s="1363" t="str">
        <f t="shared" si="10"/>
        <v>03道路工(2)下層路盤工_材料</v>
      </c>
      <c r="AF64" s="1118"/>
      <c r="AG64" s="1384" t="s">
        <v>1244</v>
      </c>
      <c r="AH64" s="1116">
        <f t="shared" si="11"/>
        <v>5</v>
      </c>
      <c r="AI64" s="1386" t="s">
        <v>1750</v>
      </c>
      <c r="AJ64" s="1369" t="str">
        <f t="shared" si="12"/>
        <v>$AC$158:$AC$158</v>
      </c>
      <c r="AM64"/>
    </row>
    <row r="65" spans="1:39" ht="39" customHeight="1">
      <c r="A65" s="1091" t="str">
        <f t="shared" si="4"/>
        <v/>
      </c>
      <c r="B65" s="2135"/>
      <c r="C65" s="2136"/>
      <c r="D65" s="2124"/>
      <c r="E65" s="2125"/>
      <c r="F65" s="1400"/>
      <c r="G65" s="1111"/>
      <c r="H65" s="1091" t="str">
        <f t="shared" si="5"/>
        <v/>
      </c>
      <c r="I65" s="2135"/>
      <c r="J65" s="2136"/>
      <c r="K65" s="2124"/>
      <c r="L65" s="2125"/>
      <c r="M65" s="1400"/>
      <c r="N65" s="1112"/>
      <c r="R65" s="856">
        <f t="shared" si="2"/>
        <v>6</v>
      </c>
      <c r="S65" s="856">
        <f t="shared" si="6"/>
        <v>6</v>
      </c>
      <c r="T65" s="1369" t="str">
        <f t="shared" si="7"/>
        <v>_</v>
      </c>
      <c r="U65" s="1369" t="str">
        <f t="shared" si="8"/>
        <v>$AE$599:$AE$599</v>
      </c>
      <c r="V65" s="1369" t="str">
        <f t="shared" si="9"/>
        <v>_</v>
      </c>
      <c r="W65" s="1369" t="str">
        <f t="shared" si="3"/>
        <v>$AE$599:$AE$599</v>
      </c>
      <c r="X65" s="1113">
        <v>3</v>
      </c>
      <c r="Y65" s="1114" t="s">
        <v>1700</v>
      </c>
      <c r="Z65" s="1115">
        <v>1</v>
      </c>
      <c r="AA65" s="1388" t="s">
        <v>121</v>
      </c>
      <c r="AB65" s="1115">
        <v>3</v>
      </c>
      <c r="AC65" s="1388" t="s">
        <v>1184</v>
      </c>
      <c r="AE65" s="1363" t="str">
        <f t="shared" si="10"/>
        <v>03道路工(2)下層路盤工_材料</v>
      </c>
      <c r="AF65" s="1114"/>
      <c r="AG65" s="1375" t="s">
        <v>1751</v>
      </c>
      <c r="AH65" s="1116">
        <f t="shared" si="11"/>
        <v>5</v>
      </c>
      <c r="AI65" s="1386" t="s">
        <v>1752</v>
      </c>
      <c r="AJ65" s="1369" t="str">
        <f t="shared" si="12"/>
        <v>$AC$159:$AC$159</v>
      </c>
      <c r="AM65"/>
    </row>
    <row r="66" spans="1:39" ht="39" customHeight="1">
      <c r="A66" s="1091" t="str">
        <f t="shared" si="4"/>
        <v/>
      </c>
      <c r="B66" s="2135"/>
      <c r="C66" s="2136"/>
      <c r="D66" s="2124"/>
      <c r="E66" s="2125"/>
      <c r="F66" s="1400"/>
      <c r="G66" s="1111"/>
      <c r="H66" s="1091" t="str">
        <f t="shared" si="5"/>
        <v/>
      </c>
      <c r="I66" s="2135"/>
      <c r="J66" s="2136"/>
      <c r="K66" s="2124"/>
      <c r="L66" s="2125"/>
      <c r="M66" s="1400"/>
      <c r="N66" s="1112"/>
      <c r="R66" s="856">
        <f t="shared" si="2"/>
        <v>6</v>
      </c>
      <c r="S66" s="856">
        <f t="shared" si="6"/>
        <v>6</v>
      </c>
      <c r="T66" s="1369" t="str">
        <f t="shared" si="7"/>
        <v>_</v>
      </c>
      <c r="U66" s="1369" t="str">
        <f t="shared" si="8"/>
        <v>$AE$599:$AE$599</v>
      </c>
      <c r="V66" s="1369" t="str">
        <f t="shared" si="9"/>
        <v>_</v>
      </c>
      <c r="W66" s="1369" t="str">
        <f t="shared" si="3"/>
        <v>$AE$599:$AE$599</v>
      </c>
      <c r="X66" s="1113">
        <v>3</v>
      </c>
      <c r="Y66" s="1114" t="s">
        <v>1700</v>
      </c>
      <c r="Z66" s="1115">
        <v>1</v>
      </c>
      <c r="AA66" s="1388" t="s">
        <v>121</v>
      </c>
      <c r="AB66" s="1115">
        <v>4</v>
      </c>
      <c r="AC66" s="1388" t="s">
        <v>1185</v>
      </c>
      <c r="AE66" s="1363" t="str">
        <f t="shared" si="10"/>
        <v>03道路工(2)下層路盤工_材料</v>
      </c>
      <c r="AF66" s="1114"/>
      <c r="AG66" s="1375" t="s">
        <v>1246</v>
      </c>
      <c r="AH66" s="1116">
        <f t="shared" si="11"/>
        <v>5</v>
      </c>
      <c r="AI66" s="1386" t="s">
        <v>1753</v>
      </c>
      <c r="AJ66" s="1369" t="str">
        <f t="shared" si="12"/>
        <v>$AC$160:$AC$160</v>
      </c>
      <c r="AM66"/>
    </row>
    <row r="67" spans="1:39" ht="39" customHeight="1">
      <c r="A67" s="1091" t="str">
        <f t="shared" si="4"/>
        <v/>
      </c>
      <c r="B67" s="2135"/>
      <c r="C67" s="2136"/>
      <c r="D67" s="2124"/>
      <c r="E67" s="2125"/>
      <c r="F67" s="1400"/>
      <c r="G67" s="1111"/>
      <c r="H67" s="1091" t="str">
        <f t="shared" si="5"/>
        <v/>
      </c>
      <c r="I67" s="2135"/>
      <c r="J67" s="2136"/>
      <c r="K67" s="2124"/>
      <c r="L67" s="2125"/>
      <c r="M67" s="1400"/>
      <c r="N67" s="1112"/>
      <c r="R67" s="856">
        <f t="shared" si="2"/>
        <v>6</v>
      </c>
      <c r="S67" s="856">
        <f t="shared" si="6"/>
        <v>6</v>
      </c>
      <c r="T67" s="1369" t="str">
        <f t="shared" si="7"/>
        <v>_</v>
      </c>
      <c r="U67" s="1369" t="str">
        <f t="shared" si="8"/>
        <v>$AE$599:$AE$599</v>
      </c>
      <c r="V67" s="1369" t="str">
        <f t="shared" si="9"/>
        <v>_</v>
      </c>
      <c r="W67" s="1369" t="str">
        <f t="shared" si="3"/>
        <v>$AE$599:$AE$599</v>
      </c>
      <c r="X67" s="1113">
        <v>3</v>
      </c>
      <c r="Y67" s="1114" t="s">
        <v>1700</v>
      </c>
      <c r="Z67" s="1115">
        <v>1</v>
      </c>
      <c r="AA67" s="1388" t="s">
        <v>121</v>
      </c>
      <c r="AB67" s="1115">
        <v>5</v>
      </c>
      <c r="AC67" s="1388" t="s">
        <v>1186</v>
      </c>
      <c r="AE67" s="1363" t="str">
        <f t="shared" si="10"/>
        <v>03道路工(2)下層路盤工_材料</v>
      </c>
      <c r="AF67" s="1114"/>
      <c r="AG67" s="1375" t="s">
        <v>1754</v>
      </c>
      <c r="AH67" s="1116">
        <f t="shared" si="11"/>
        <v>5</v>
      </c>
      <c r="AI67" s="1386" t="s">
        <v>1755</v>
      </c>
      <c r="AJ67" s="1369" t="str">
        <f t="shared" si="12"/>
        <v>$AC$161:$AC$161</v>
      </c>
      <c r="AM67"/>
    </row>
    <row r="68" spans="1:39" ht="39" customHeight="1">
      <c r="A68" s="1091" t="str">
        <f t="shared" si="4"/>
        <v/>
      </c>
      <c r="B68" s="2135"/>
      <c r="C68" s="2136"/>
      <c r="D68" s="2124"/>
      <c r="E68" s="2125"/>
      <c r="F68" s="1400"/>
      <c r="G68" s="1111"/>
      <c r="H68" s="1091" t="str">
        <f t="shared" si="5"/>
        <v/>
      </c>
      <c r="I68" s="2135"/>
      <c r="J68" s="2136"/>
      <c r="K68" s="2124"/>
      <c r="L68" s="2125"/>
      <c r="M68" s="1400"/>
      <c r="N68" s="1112"/>
      <c r="R68" s="856">
        <f t="shared" si="2"/>
        <v>6</v>
      </c>
      <c r="S68" s="856">
        <f t="shared" si="6"/>
        <v>6</v>
      </c>
      <c r="T68" s="1369" t="str">
        <f t="shared" si="7"/>
        <v>_</v>
      </c>
      <c r="U68" s="1369" t="str">
        <f t="shared" si="8"/>
        <v>$AE$599:$AE$599</v>
      </c>
      <c r="V68" s="1369" t="str">
        <f t="shared" si="9"/>
        <v>_</v>
      </c>
      <c r="W68" s="1369" t="str">
        <f t="shared" si="3"/>
        <v>$AE$599:$AE$599</v>
      </c>
      <c r="X68" s="1113">
        <v>3</v>
      </c>
      <c r="Y68" s="1114" t="s">
        <v>1700</v>
      </c>
      <c r="Z68" s="1115">
        <v>1</v>
      </c>
      <c r="AA68" s="1389" t="s">
        <v>121</v>
      </c>
      <c r="AB68" s="1115">
        <v>6</v>
      </c>
      <c r="AC68" s="1390" t="s">
        <v>1187</v>
      </c>
      <c r="AE68" s="1363" t="str">
        <f t="shared" si="10"/>
        <v>03道路工(2)下層路盤工_材料</v>
      </c>
      <c r="AF68" s="1114"/>
      <c r="AG68" s="1375" t="s">
        <v>1756</v>
      </c>
      <c r="AH68" s="1116">
        <f t="shared" si="11"/>
        <v>5</v>
      </c>
      <c r="AI68" s="1386" t="s">
        <v>1757</v>
      </c>
      <c r="AJ68" s="1369" t="str">
        <f t="shared" si="12"/>
        <v>$AC$162:$AC$162</v>
      </c>
      <c r="AM68"/>
    </row>
    <row r="69" spans="1:39" ht="39" customHeight="1">
      <c r="A69" s="1091" t="str">
        <f t="shared" si="4"/>
        <v/>
      </c>
      <c r="B69" s="2135"/>
      <c r="C69" s="2136"/>
      <c r="D69" s="2124"/>
      <c r="E69" s="2125"/>
      <c r="F69" s="1400"/>
      <c r="G69" s="1111"/>
      <c r="H69" s="1091" t="str">
        <f t="shared" si="5"/>
        <v/>
      </c>
      <c r="I69" s="2135"/>
      <c r="J69" s="2136"/>
      <c r="K69" s="2124"/>
      <c r="L69" s="2125"/>
      <c r="M69" s="1400"/>
      <c r="N69" s="1112"/>
      <c r="R69" s="856">
        <f t="shared" si="2"/>
        <v>6</v>
      </c>
      <c r="S69" s="856">
        <f t="shared" si="6"/>
        <v>6</v>
      </c>
      <c r="T69" s="1369" t="str">
        <f t="shared" si="7"/>
        <v>_</v>
      </c>
      <c r="U69" s="1369" t="str">
        <f t="shared" si="8"/>
        <v>$AE$599:$AE$599</v>
      </c>
      <c r="V69" s="1369" t="str">
        <f t="shared" si="9"/>
        <v>_</v>
      </c>
      <c r="W69" s="1369" t="str">
        <f t="shared" si="3"/>
        <v>$AE$599:$AE$599</v>
      </c>
      <c r="X69" s="1113">
        <v>3</v>
      </c>
      <c r="Y69" s="1379" t="s">
        <v>1700</v>
      </c>
      <c r="Z69" s="1380">
        <v>2</v>
      </c>
      <c r="AA69" s="1383" t="s">
        <v>659</v>
      </c>
      <c r="AB69" s="1380">
        <v>1</v>
      </c>
      <c r="AC69" s="1383" t="s">
        <v>1179</v>
      </c>
      <c r="AE69" s="1363" t="str">
        <f t="shared" si="10"/>
        <v>03道路工(2)下層路盤工_施工</v>
      </c>
      <c r="AF69" s="1118"/>
      <c r="AG69" s="1384" t="s">
        <v>1758</v>
      </c>
      <c r="AH69" s="1116">
        <f t="shared" si="11"/>
        <v>6</v>
      </c>
      <c r="AI69" s="1386" t="s">
        <v>1759</v>
      </c>
      <c r="AJ69" s="1369" t="str">
        <f t="shared" si="12"/>
        <v>$AC$163:$AC$163</v>
      </c>
      <c r="AM69"/>
    </row>
    <row r="70" spans="1:39" ht="39" customHeight="1">
      <c r="A70" s="1091" t="str">
        <f t="shared" si="4"/>
        <v/>
      </c>
      <c r="B70" s="2135"/>
      <c r="C70" s="2136"/>
      <c r="D70" s="2124"/>
      <c r="E70" s="2125"/>
      <c r="F70" s="1400"/>
      <c r="G70" s="1111"/>
      <c r="H70" s="1091" t="str">
        <f t="shared" si="5"/>
        <v/>
      </c>
      <c r="I70" s="2135"/>
      <c r="J70" s="2136"/>
      <c r="K70" s="2124"/>
      <c r="L70" s="2125"/>
      <c r="M70" s="1400"/>
      <c r="N70" s="1112"/>
      <c r="R70" s="856">
        <f t="shared" si="2"/>
        <v>6</v>
      </c>
      <c r="S70" s="856">
        <f t="shared" si="6"/>
        <v>6</v>
      </c>
      <c r="T70" s="1369" t="str">
        <f t="shared" si="7"/>
        <v>_</v>
      </c>
      <c r="U70" s="1369" t="str">
        <f t="shared" si="8"/>
        <v>$AE$599:$AE$599</v>
      </c>
      <c r="V70" s="1369" t="str">
        <f t="shared" si="9"/>
        <v>_</v>
      </c>
      <c r="W70" s="1369" t="str">
        <f t="shared" si="3"/>
        <v>$AE$599:$AE$599</v>
      </c>
      <c r="X70" s="1113">
        <v>3</v>
      </c>
      <c r="Y70" s="1379" t="s">
        <v>1700</v>
      </c>
      <c r="Z70" s="1380">
        <v>2</v>
      </c>
      <c r="AA70" s="1383" t="s">
        <v>659</v>
      </c>
      <c r="AB70" s="1380">
        <v>2</v>
      </c>
      <c r="AC70" s="1383" t="s">
        <v>1182</v>
      </c>
      <c r="AE70" s="1363" t="str">
        <f t="shared" si="10"/>
        <v>03道路工(2)下層路盤工_施工</v>
      </c>
      <c r="AF70" s="1114"/>
      <c r="AG70" s="1375" t="s">
        <v>1760</v>
      </c>
      <c r="AH70" s="1116">
        <f t="shared" si="11"/>
        <v>6</v>
      </c>
      <c r="AI70" s="1386" t="s">
        <v>1761</v>
      </c>
      <c r="AJ70" s="1369" t="str">
        <f t="shared" si="12"/>
        <v>$AC$164:$AC$164</v>
      </c>
      <c r="AM70"/>
    </row>
    <row r="71" spans="1:39" ht="39" customHeight="1">
      <c r="A71" s="1091" t="str">
        <f t="shared" si="4"/>
        <v/>
      </c>
      <c r="B71" s="2135"/>
      <c r="C71" s="2136"/>
      <c r="D71" s="2124"/>
      <c r="E71" s="2125"/>
      <c r="F71" s="1400"/>
      <c r="G71" s="1111"/>
      <c r="H71" s="1091" t="str">
        <f t="shared" si="5"/>
        <v/>
      </c>
      <c r="I71" s="2135"/>
      <c r="J71" s="2136"/>
      <c r="K71" s="2124"/>
      <c r="L71" s="2125"/>
      <c r="M71" s="1400"/>
      <c r="N71" s="1112"/>
      <c r="R71" s="856">
        <f t="shared" si="2"/>
        <v>6</v>
      </c>
      <c r="S71" s="856">
        <f t="shared" si="6"/>
        <v>6</v>
      </c>
      <c r="T71" s="1369" t="str">
        <f t="shared" si="7"/>
        <v>_</v>
      </c>
      <c r="U71" s="1369" t="str">
        <f t="shared" si="8"/>
        <v>$AE$599:$AE$599</v>
      </c>
      <c r="V71" s="1369" t="str">
        <f t="shared" si="9"/>
        <v>_</v>
      </c>
      <c r="W71" s="1369" t="str">
        <f t="shared" si="3"/>
        <v>$AE$599:$AE$599</v>
      </c>
      <c r="X71" s="1113">
        <v>3</v>
      </c>
      <c r="Y71" s="1379" t="s">
        <v>1700</v>
      </c>
      <c r="Z71" s="1380">
        <v>2</v>
      </c>
      <c r="AA71" s="1383" t="s">
        <v>659</v>
      </c>
      <c r="AB71" s="1380">
        <v>3</v>
      </c>
      <c r="AC71" s="1391" t="s">
        <v>1181</v>
      </c>
      <c r="AE71" s="1363" t="str">
        <f t="shared" si="10"/>
        <v>03道路工(2)下層路盤工_施工</v>
      </c>
      <c r="AF71" s="1118"/>
      <c r="AG71" s="1384" t="s">
        <v>1762</v>
      </c>
      <c r="AH71" s="1116">
        <f t="shared" si="11"/>
        <v>6</v>
      </c>
      <c r="AI71" s="1386" t="s">
        <v>1763</v>
      </c>
      <c r="AJ71" s="1369" t="str">
        <f t="shared" si="12"/>
        <v>$AC$165:$AC$165</v>
      </c>
      <c r="AM71"/>
    </row>
    <row r="72" spans="1:39" ht="39" customHeight="1">
      <c r="A72" s="1091" t="str">
        <f t="shared" si="4"/>
        <v/>
      </c>
      <c r="B72" s="2135"/>
      <c r="C72" s="2136"/>
      <c r="D72" s="2124"/>
      <c r="E72" s="2125"/>
      <c r="F72" s="1400"/>
      <c r="G72" s="1111"/>
      <c r="H72" s="1091" t="str">
        <f t="shared" si="5"/>
        <v/>
      </c>
      <c r="I72" s="2135"/>
      <c r="J72" s="2136"/>
      <c r="K72" s="2124"/>
      <c r="L72" s="2125"/>
      <c r="M72" s="1400"/>
      <c r="N72" s="1112"/>
      <c r="R72" s="856">
        <f t="shared" si="2"/>
        <v>6</v>
      </c>
      <c r="S72" s="856">
        <f t="shared" si="6"/>
        <v>6</v>
      </c>
      <c r="T72" s="1369" t="str">
        <f t="shared" si="7"/>
        <v>_</v>
      </c>
      <c r="U72" s="1369" t="str">
        <f t="shared" si="8"/>
        <v>$AE$599:$AE$599</v>
      </c>
      <c r="V72" s="1369" t="str">
        <f t="shared" si="9"/>
        <v>_</v>
      </c>
      <c r="W72" s="1369" t="str">
        <f t="shared" si="3"/>
        <v>$AE$599:$AE$599</v>
      </c>
      <c r="X72" s="1113">
        <v>3</v>
      </c>
      <c r="Y72" s="1379" t="s">
        <v>1700</v>
      </c>
      <c r="Z72" s="1380">
        <v>2</v>
      </c>
      <c r="AA72" s="1383" t="s">
        <v>659</v>
      </c>
      <c r="AB72" s="1380">
        <v>4</v>
      </c>
      <c r="AC72" s="1383" t="s">
        <v>122</v>
      </c>
      <c r="AE72" s="1363" t="str">
        <f t="shared" si="10"/>
        <v>03道路工(2)下層路盤工_施工</v>
      </c>
      <c r="AF72" s="1118"/>
      <c r="AG72" s="1384" t="s">
        <v>1764</v>
      </c>
      <c r="AH72" s="1116">
        <f t="shared" si="11"/>
        <v>6</v>
      </c>
      <c r="AI72" s="1386" t="s">
        <v>1765</v>
      </c>
      <c r="AJ72" s="1369" t="str">
        <f t="shared" si="12"/>
        <v>$AC$166:$AC$166</v>
      </c>
      <c r="AM72"/>
    </row>
    <row r="73" spans="1:39" ht="39" customHeight="1">
      <c r="A73" s="1091" t="str">
        <f t="shared" si="4"/>
        <v/>
      </c>
      <c r="B73" s="2135"/>
      <c r="C73" s="2136"/>
      <c r="D73" s="2124"/>
      <c r="E73" s="2125"/>
      <c r="F73" s="1400"/>
      <c r="G73" s="1111"/>
      <c r="H73" s="1091" t="str">
        <f t="shared" si="5"/>
        <v/>
      </c>
      <c r="I73" s="2135"/>
      <c r="J73" s="2136"/>
      <c r="K73" s="2124"/>
      <c r="L73" s="2125"/>
      <c r="M73" s="1400"/>
      <c r="N73" s="1112"/>
      <c r="R73" s="856">
        <f t="shared" si="2"/>
        <v>6</v>
      </c>
      <c r="S73" s="856">
        <f t="shared" si="6"/>
        <v>6</v>
      </c>
      <c r="T73" s="1369" t="str">
        <f t="shared" si="7"/>
        <v>_</v>
      </c>
      <c r="U73" s="1369" t="str">
        <f t="shared" si="8"/>
        <v>$AE$599:$AE$599</v>
      </c>
      <c r="V73" s="1369" t="str">
        <f t="shared" si="9"/>
        <v>_</v>
      </c>
      <c r="W73" s="1369" t="str">
        <f t="shared" si="3"/>
        <v>$AE$599:$AE$599</v>
      </c>
      <c r="X73" s="1113">
        <v>3</v>
      </c>
      <c r="Y73" s="1379" t="s">
        <v>1700</v>
      </c>
      <c r="Z73" s="1380">
        <v>2</v>
      </c>
      <c r="AA73" s="1381" t="s">
        <v>659</v>
      </c>
      <c r="AB73" s="1380">
        <v>5</v>
      </c>
      <c r="AC73" s="1383" t="s">
        <v>1185</v>
      </c>
      <c r="AE73" s="1363" t="str">
        <f t="shared" si="10"/>
        <v>03道路工(2)下層路盤工_施工</v>
      </c>
      <c r="AF73" s="1118"/>
      <c r="AG73" s="1114" t="s">
        <v>923</v>
      </c>
      <c r="AH73" s="1116">
        <f t="shared" si="11"/>
        <v>6</v>
      </c>
      <c r="AI73" s="1386" t="s">
        <v>1766</v>
      </c>
      <c r="AJ73" s="1369" t="str">
        <f t="shared" si="12"/>
        <v>$AC$167:$AC$167</v>
      </c>
      <c r="AM73"/>
    </row>
    <row r="74" spans="1:39" ht="39" customHeight="1">
      <c r="A74" s="1091" t="str">
        <f t="shared" si="4"/>
        <v/>
      </c>
      <c r="B74" s="2130"/>
      <c r="C74" s="2131"/>
      <c r="D74" s="2126"/>
      <c r="E74" s="2127"/>
      <c r="F74" s="1401"/>
      <c r="G74" s="1120"/>
      <c r="H74" s="1091" t="str">
        <f t="shared" si="5"/>
        <v/>
      </c>
      <c r="I74" s="2130"/>
      <c r="J74" s="2131"/>
      <c r="K74" s="2126"/>
      <c r="L74" s="2127"/>
      <c r="M74" s="1403"/>
      <c r="N74" s="1136"/>
      <c r="R74" s="856">
        <f t="shared" si="2"/>
        <v>6</v>
      </c>
      <c r="S74" s="856">
        <f t="shared" si="6"/>
        <v>6</v>
      </c>
      <c r="T74" s="1369" t="str">
        <f t="shared" si="7"/>
        <v>_</v>
      </c>
      <c r="U74" s="1369" t="str">
        <f t="shared" si="8"/>
        <v>$AE$599:$AE$599</v>
      </c>
      <c r="V74" s="1369" t="str">
        <f t="shared" si="9"/>
        <v>_</v>
      </c>
      <c r="W74" s="1369" t="str">
        <f t="shared" si="3"/>
        <v>$AE$599:$AE$599</v>
      </c>
      <c r="X74" s="1113">
        <v>3</v>
      </c>
      <c r="Y74" s="1379" t="s">
        <v>1700</v>
      </c>
      <c r="Z74" s="1380">
        <v>2</v>
      </c>
      <c r="AA74" s="1381" t="s">
        <v>659</v>
      </c>
      <c r="AB74" s="1380">
        <v>6</v>
      </c>
      <c r="AC74" s="1383" t="s">
        <v>863</v>
      </c>
      <c r="AE74" s="1363" t="str">
        <f t="shared" si="10"/>
        <v>03道路工(2)下層路盤工_施工</v>
      </c>
      <c r="AF74" s="1369"/>
      <c r="AH74" s="1116">
        <f t="shared" si="11"/>
        <v>6</v>
      </c>
      <c r="AI74" s="1386" t="s">
        <v>1767</v>
      </c>
      <c r="AJ74" s="1369" t="str">
        <f t="shared" si="12"/>
        <v>$AC$168:$AC$168</v>
      </c>
      <c r="AM74"/>
    </row>
    <row r="75" spans="1:39" ht="24.75" customHeight="1">
      <c r="A75" s="1102"/>
      <c r="B75" s="1103"/>
      <c r="C75" s="1104"/>
      <c r="D75" s="1104"/>
      <c r="E75" s="1104"/>
      <c r="F75" s="1402"/>
      <c r="G75" s="1124">
        <f>SUM(G35:G74)</f>
        <v>0</v>
      </c>
      <c r="H75" s="1102"/>
      <c r="I75" s="1103"/>
      <c r="J75" s="1104"/>
      <c r="K75" s="1104"/>
      <c r="L75" s="1104"/>
      <c r="M75" s="1104"/>
      <c r="N75" s="1124">
        <f>SUM(N35:N74)</f>
        <v>0</v>
      </c>
      <c r="X75" s="1113">
        <v>4</v>
      </c>
      <c r="Y75" s="1114" t="s">
        <v>1702</v>
      </c>
      <c r="Z75" s="1115">
        <v>1</v>
      </c>
      <c r="AA75" s="1392" t="s">
        <v>121</v>
      </c>
      <c r="AB75" s="1115">
        <v>1</v>
      </c>
      <c r="AC75" s="1388" t="s">
        <v>1177</v>
      </c>
      <c r="AE75" s="1363" t="str">
        <f t="shared" si="10"/>
        <v>04道路工(3)粒度調整路盤工（上層路盤工）_材料</v>
      </c>
      <c r="AF75" s="1369"/>
      <c r="AH75" s="1116">
        <f t="shared" si="11"/>
        <v>7</v>
      </c>
      <c r="AI75" s="1386" t="s">
        <v>1768</v>
      </c>
      <c r="AJ75" s="1369" t="str">
        <f t="shared" si="12"/>
        <v>$AC$169:$AC$169</v>
      </c>
      <c r="AM75"/>
    </row>
    <row r="76" spans="1:39" ht="24">
      <c r="X76" s="1113">
        <v>4</v>
      </c>
      <c r="Y76" s="1114" t="s">
        <v>1702</v>
      </c>
      <c r="Z76" s="1115">
        <v>1</v>
      </c>
      <c r="AA76" s="1392" t="s">
        <v>121</v>
      </c>
      <c r="AB76" s="1115">
        <v>2</v>
      </c>
      <c r="AC76" s="1388" t="s">
        <v>122</v>
      </c>
      <c r="AE76" s="1363" t="str">
        <f t="shared" si="10"/>
        <v>04道路工(3)粒度調整路盤工（上層路盤工）_材料</v>
      </c>
      <c r="AF76" s="1369"/>
      <c r="AH76" s="1116">
        <f t="shared" si="11"/>
        <v>7</v>
      </c>
      <c r="AI76" s="1386" t="s">
        <v>1769</v>
      </c>
      <c r="AJ76" s="1369" t="str">
        <f t="shared" si="12"/>
        <v>$AC$170:$AC$170</v>
      </c>
      <c r="AM76"/>
    </row>
    <row r="77" spans="1:39" ht="24">
      <c r="X77" s="1113">
        <v>4</v>
      </c>
      <c r="Y77" s="1114" t="s">
        <v>1702</v>
      </c>
      <c r="Z77" s="1115">
        <v>1</v>
      </c>
      <c r="AA77" s="1392" t="s">
        <v>121</v>
      </c>
      <c r="AB77" s="1115">
        <v>3</v>
      </c>
      <c r="AC77" s="1388" t="s">
        <v>1184</v>
      </c>
      <c r="AE77" s="1363" t="str">
        <f t="shared" si="10"/>
        <v>04道路工(3)粒度調整路盤工（上層路盤工）_材料</v>
      </c>
      <c r="AF77" s="1369"/>
      <c r="AH77" s="1116">
        <f t="shared" si="11"/>
        <v>7</v>
      </c>
      <c r="AI77" s="1386" t="s">
        <v>1770</v>
      </c>
      <c r="AJ77" s="1369" t="str">
        <f t="shared" si="12"/>
        <v>$AC$171:$AC$171</v>
      </c>
      <c r="AM77"/>
    </row>
    <row r="78" spans="1:39" ht="33.75">
      <c r="X78" s="1113">
        <v>4</v>
      </c>
      <c r="Y78" s="1114" t="s">
        <v>1702</v>
      </c>
      <c r="Z78" s="1115">
        <v>1</v>
      </c>
      <c r="AA78" s="1392" t="s">
        <v>121</v>
      </c>
      <c r="AB78" s="1115">
        <v>4</v>
      </c>
      <c r="AC78" s="1388" t="s">
        <v>1185</v>
      </c>
      <c r="AE78" s="1363" t="str">
        <f t="shared" si="10"/>
        <v>04道路工(3)粒度調整路盤工（上層路盤工）_材料</v>
      </c>
      <c r="AF78" s="1369"/>
      <c r="AH78" s="1116">
        <f t="shared" si="11"/>
        <v>7</v>
      </c>
      <c r="AI78" s="1386" t="s">
        <v>1771</v>
      </c>
      <c r="AJ78" s="1369" t="str">
        <f t="shared" si="12"/>
        <v>$AC$172:$AC$172</v>
      </c>
      <c r="AM78"/>
    </row>
    <row r="79" spans="1:39" ht="24">
      <c r="X79" s="1113">
        <v>4</v>
      </c>
      <c r="Y79" s="1114" t="s">
        <v>1702</v>
      </c>
      <c r="Z79" s="1115">
        <v>1</v>
      </c>
      <c r="AA79" s="1392" t="s">
        <v>121</v>
      </c>
      <c r="AB79" s="1115">
        <v>5</v>
      </c>
      <c r="AC79" s="1388" t="s">
        <v>1189</v>
      </c>
      <c r="AE79" s="1363" t="str">
        <f t="shared" si="10"/>
        <v>04道路工(3)粒度調整路盤工（上層路盤工）_材料</v>
      </c>
      <c r="AF79" s="1369"/>
      <c r="AH79" s="1116">
        <f t="shared" si="11"/>
        <v>7</v>
      </c>
      <c r="AI79" s="1386" t="s">
        <v>1772</v>
      </c>
      <c r="AJ79" s="1369" t="str">
        <f t="shared" si="12"/>
        <v>$AC$173:$AC$173</v>
      </c>
      <c r="AM79"/>
    </row>
    <row r="80" spans="1:39" ht="33.75">
      <c r="X80" s="1113">
        <v>4</v>
      </c>
      <c r="Y80" s="1114" t="s">
        <v>1702</v>
      </c>
      <c r="Z80" s="1115">
        <v>1</v>
      </c>
      <c r="AA80" s="1392" t="s">
        <v>121</v>
      </c>
      <c r="AB80" s="1115">
        <v>6</v>
      </c>
      <c r="AC80" s="1388" t="s">
        <v>1186</v>
      </c>
      <c r="AE80" s="1363" t="str">
        <f t="shared" si="10"/>
        <v>04道路工(3)粒度調整路盤工（上層路盤工）_材料</v>
      </c>
      <c r="AF80" s="1369"/>
      <c r="AH80" s="1116">
        <f t="shared" si="11"/>
        <v>7</v>
      </c>
      <c r="AI80" s="1386" t="s">
        <v>1773</v>
      </c>
      <c r="AJ80" s="1369" t="str">
        <f t="shared" si="12"/>
        <v>$AC$174:$AC$174</v>
      </c>
      <c r="AM80"/>
    </row>
    <row r="81" spans="24:39" ht="33.75">
      <c r="X81" s="1113">
        <v>4</v>
      </c>
      <c r="Y81" s="1114" t="s">
        <v>1702</v>
      </c>
      <c r="Z81" s="1115">
        <v>1</v>
      </c>
      <c r="AA81" s="1392" t="s">
        <v>121</v>
      </c>
      <c r="AB81" s="1115">
        <v>7</v>
      </c>
      <c r="AC81" s="1388" t="s">
        <v>1187</v>
      </c>
      <c r="AE81" s="1363" t="str">
        <f t="shared" si="10"/>
        <v>04道路工(3)粒度調整路盤工（上層路盤工）_材料</v>
      </c>
      <c r="AF81" s="1369"/>
      <c r="AH81" s="1116">
        <f t="shared" si="11"/>
        <v>7</v>
      </c>
      <c r="AI81" s="1386" t="s">
        <v>1774</v>
      </c>
      <c r="AJ81" s="1369" t="str">
        <f t="shared" si="12"/>
        <v>$AC$175:$AC$175</v>
      </c>
      <c r="AM81"/>
    </row>
    <row r="82" spans="24:39" ht="33.75">
      <c r="X82" s="1113">
        <v>4</v>
      </c>
      <c r="Y82" s="1114" t="s">
        <v>1702</v>
      </c>
      <c r="Z82" s="1115">
        <v>1</v>
      </c>
      <c r="AA82" s="1392" t="s">
        <v>121</v>
      </c>
      <c r="AB82" s="1115">
        <v>8</v>
      </c>
      <c r="AC82" s="1388" t="s">
        <v>1190</v>
      </c>
      <c r="AE82" s="1363" t="str">
        <f t="shared" si="10"/>
        <v>04道路工(3)粒度調整路盤工（上層路盤工）_材料</v>
      </c>
      <c r="AF82" s="1369"/>
      <c r="AH82" s="1116">
        <f t="shared" si="11"/>
        <v>7</v>
      </c>
      <c r="AI82" s="1386" t="s">
        <v>1775</v>
      </c>
      <c r="AJ82" s="1369" t="str">
        <f t="shared" si="12"/>
        <v>$AC$176:$AC$176</v>
      </c>
      <c r="AM82"/>
    </row>
    <row r="83" spans="24:39" ht="33.75">
      <c r="X83" s="1113">
        <v>4</v>
      </c>
      <c r="Y83" s="1379" t="s">
        <v>1702</v>
      </c>
      <c r="Z83" s="1380">
        <v>2</v>
      </c>
      <c r="AA83" s="1381" t="s">
        <v>659</v>
      </c>
      <c r="AB83" s="1380">
        <v>1</v>
      </c>
      <c r="AC83" s="1383" t="s">
        <v>1179</v>
      </c>
      <c r="AE83" s="1363" t="str">
        <f t="shared" si="10"/>
        <v>04道路工(3)粒度調整路盤工（上層路盤工）_施工</v>
      </c>
      <c r="AF83" s="1369"/>
      <c r="AH83" s="1116">
        <f t="shared" si="11"/>
        <v>8</v>
      </c>
      <c r="AI83" s="1386" t="s">
        <v>1776</v>
      </c>
      <c r="AJ83" s="1369" t="str">
        <f t="shared" si="12"/>
        <v>$AC$177:$AC$177</v>
      </c>
      <c r="AM83"/>
    </row>
    <row r="84" spans="24:39" ht="45">
      <c r="X84" s="1113">
        <v>4</v>
      </c>
      <c r="Y84" s="1379" t="s">
        <v>1702</v>
      </c>
      <c r="Z84" s="1380">
        <v>2</v>
      </c>
      <c r="AA84" s="1381" t="s">
        <v>659</v>
      </c>
      <c r="AB84" s="1380">
        <v>2</v>
      </c>
      <c r="AC84" s="1383" t="s">
        <v>1777</v>
      </c>
      <c r="AE84" s="1363" t="str">
        <f t="shared" si="10"/>
        <v>04道路工(3)粒度調整路盤工（上層路盤工）_施工</v>
      </c>
      <c r="AF84" s="1369"/>
      <c r="AH84" s="1116">
        <f t="shared" si="11"/>
        <v>8</v>
      </c>
      <c r="AI84" s="1386" t="s">
        <v>1778</v>
      </c>
      <c r="AJ84" s="1369" t="str">
        <f t="shared" si="12"/>
        <v>$AC$178:$AC$178</v>
      </c>
      <c r="AM84"/>
    </row>
    <row r="85" spans="24:39" ht="45">
      <c r="X85" s="1113">
        <v>4</v>
      </c>
      <c r="Y85" s="1379" t="s">
        <v>1702</v>
      </c>
      <c r="Z85" s="1380">
        <v>2</v>
      </c>
      <c r="AA85" s="1381" t="s">
        <v>659</v>
      </c>
      <c r="AB85" s="1380">
        <v>3</v>
      </c>
      <c r="AC85" s="1383" t="s">
        <v>1779</v>
      </c>
      <c r="AE85" s="1363" t="str">
        <f t="shared" si="10"/>
        <v>04道路工(3)粒度調整路盤工（上層路盤工）_施工</v>
      </c>
      <c r="AF85" s="1369"/>
      <c r="AH85" s="1116">
        <f t="shared" si="11"/>
        <v>8</v>
      </c>
      <c r="AI85" s="1386" t="s">
        <v>1780</v>
      </c>
      <c r="AJ85" s="1369" t="str">
        <f t="shared" si="12"/>
        <v>$AC$179:$AC$179</v>
      </c>
      <c r="AM85"/>
    </row>
    <row r="86" spans="24:39" ht="24">
      <c r="X86" s="1113">
        <v>4</v>
      </c>
      <c r="Y86" s="1379" t="s">
        <v>1702</v>
      </c>
      <c r="Z86" s="1380">
        <v>2</v>
      </c>
      <c r="AA86" s="1381" t="s">
        <v>659</v>
      </c>
      <c r="AB86" s="1380">
        <v>4</v>
      </c>
      <c r="AC86" s="1383" t="s">
        <v>1181</v>
      </c>
      <c r="AE86" s="1363" t="str">
        <f t="shared" si="10"/>
        <v>04道路工(3)粒度調整路盤工（上層路盤工）_施工</v>
      </c>
      <c r="AF86" s="1369"/>
      <c r="AH86" s="1116">
        <f t="shared" si="11"/>
        <v>8</v>
      </c>
      <c r="AI86" s="1386" t="s">
        <v>1781</v>
      </c>
      <c r="AJ86" s="1369" t="str">
        <f t="shared" si="12"/>
        <v>$AC$180:$AC$180</v>
      </c>
      <c r="AM86"/>
    </row>
    <row r="87" spans="24:39" ht="33.75">
      <c r="X87" s="1113">
        <v>4</v>
      </c>
      <c r="Y87" s="1379" t="s">
        <v>1702</v>
      </c>
      <c r="Z87" s="1380">
        <v>2</v>
      </c>
      <c r="AA87" s="1381" t="s">
        <v>659</v>
      </c>
      <c r="AB87" s="1380">
        <v>5</v>
      </c>
      <c r="AC87" s="1383" t="s">
        <v>1185</v>
      </c>
      <c r="AE87" s="1363" t="str">
        <f t="shared" si="10"/>
        <v>04道路工(3)粒度調整路盤工（上層路盤工）_施工</v>
      </c>
      <c r="AF87" s="1369"/>
      <c r="AH87" s="1116">
        <f t="shared" si="11"/>
        <v>8</v>
      </c>
      <c r="AI87" s="1386" t="s">
        <v>1782</v>
      </c>
      <c r="AJ87" s="1369" t="str">
        <f t="shared" si="12"/>
        <v>$AC$181:$AC$181</v>
      </c>
      <c r="AM87"/>
    </row>
    <row r="88" spans="24:39" ht="24">
      <c r="X88" s="1113">
        <v>4</v>
      </c>
      <c r="Y88" s="1379" t="s">
        <v>1702</v>
      </c>
      <c r="Z88" s="1380">
        <v>2</v>
      </c>
      <c r="AA88" s="1381" t="s">
        <v>659</v>
      </c>
      <c r="AB88" s="1380">
        <v>6</v>
      </c>
      <c r="AC88" s="1383" t="s">
        <v>863</v>
      </c>
      <c r="AE88" s="1363" t="str">
        <f t="shared" si="10"/>
        <v>04道路工(3)粒度調整路盤工（上層路盤工）_施工</v>
      </c>
      <c r="AF88" s="1369"/>
      <c r="AH88" s="1116">
        <f t="shared" si="11"/>
        <v>8</v>
      </c>
      <c r="AI88" s="1386" t="s">
        <v>1783</v>
      </c>
      <c r="AJ88" s="1369" t="str">
        <f t="shared" si="12"/>
        <v>$AC$182:$AC$182</v>
      </c>
      <c r="AM88"/>
    </row>
    <row r="89" spans="24:39" ht="24">
      <c r="X89" s="1113">
        <v>5</v>
      </c>
      <c r="Y89" s="1114" t="s">
        <v>1704</v>
      </c>
      <c r="Z89" s="1115">
        <v>1</v>
      </c>
      <c r="AA89" s="1388" t="s">
        <v>121</v>
      </c>
      <c r="AB89" s="1115">
        <v>1</v>
      </c>
      <c r="AC89" s="1388" t="s">
        <v>1171</v>
      </c>
      <c r="AE89" s="1363" t="str">
        <f t="shared" si="10"/>
        <v>05道路工(4)セメント・石灰安定処理工_材料</v>
      </c>
      <c r="AH89" s="1116">
        <f t="shared" si="11"/>
        <v>9</v>
      </c>
      <c r="AL89"/>
      <c r="AM89"/>
    </row>
    <row r="90" spans="24:39" ht="24">
      <c r="X90" s="1113">
        <v>5</v>
      </c>
      <c r="Y90" s="1114" t="s">
        <v>1704</v>
      </c>
      <c r="Z90" s="1115">
        <v>1</v>
      </c>
      <c r="AA90" s="1388" t="s">
        <v>121</v>
      </c>
      <c r="AB90" s="1115">
        <v>2</v>
      </c>
      <c r="AC90" s="1388" t="s">
        <v>122</v>
      </c>
      <c r="AE90" s="1363" t="str">
        <f t="shared" si="10"/>
        <v>05道路工(4)セメント・石灰安定処理工_材料</v>
      </c>
      <c r="AH90" s="1116">
        <f t="shared" si="11"/>
        <v>9</v>
      </c>
      <c r="AL90"/>
      <c r="AM90"/>
    </row>
    <row r="91" spans="24:39" ht="24">
      <c r="X91" s="1113">
        <v>5</v>
      </c>
      <c r="Y91" s="1114" t="s">
        <v>1704</v>
      </c>
      <c r="Z91" s="1115">
        <v>1</v>
      </c>
      <c r="AA91" s="1388" t="s">
        <v>121</v>
      </c>
      <c r="AB91" s="1115">
        <v>3</v>
      </c>
      <c r="AC91" s="1388" t="s">
        <v>1184</v>
      </c>
      <c r="AE91" s="1363" t="str">
        <f t="shared" si="10"/>
        <v>05道路工(4)セメント・石灰安定処理工_材料</v>
      </c>
      <c r="AH91" s="1116">
        <f t="shared" si="11"/>
        <v>9</v>
      </c>
      <c r="AL91"/>
      <c r="AM91"/>
    </row>
    <row r="92" spans="24:39" ht="33.75">
      <c r="X92" s="1113">
        <v>5</v>
      </c>
      <c r="Y92" s="1114" t="s">
        <v>1704</v>
      </c>
      <c r="Z92" s="1115">
        <v>1</v>
      </c>
      <c r="AA92" s="1388" t="s">
        <v>121</v>
      </c>
      <c r="AB92" s="1115">
        <v>4</v>
      </c>
      <c r="AC92" s="1388" t="s">
        <v>1185</v>
      </c>
      <c r="AE92" s="1363" t="str">
        <f t="shared" si="10"/>
        <v>05道路工(4)セメント・石灰安定処理工_材料</v>
      </c>
      <c r="AH92" s="1116">
        <f t="shared" si="11"/>
        <v>9</v>
      </c>
      <c r="AL92"/>
      <c r="AM92"/>
    </row>
    <row r="93" spans="24:39" ht="33.75">
      <c r="X93" s="1113">
        <v>5</v>
      </c>
      <c r="Y93" s="1114" t="s">
        <v>1704</v>
      </c>
      <c r="Z93" s="1115">
        <v>1</v>
      </c>
      <c r="AA93" s="1388" t="s">
        <v>121</v>
      </c>
      <c r="AB93" s="1115">
        <v>5</v>
      </c>
      <c r="AC93" s="1388" t="s">
        <v>1177</v>
      </c>
      <c r="AE93" s="1363" t="str">
        <f t="shared" si="10"/>
        <v>05道路工(4)セメント・石灰安定処理工_材料</v>
      </c>
      <c r="AH93" s="1116">
        <f t="shared" si="11"/>
        <v>9</v>
      </c>
      <c r="AL93"/>
      <c r="AM93"/>
    </row>
    <row r="94" spans="24:39" ht="33.75">
      <c r="X94" s="1113">
        <v>5</v>
      </c>
      <c r="Y94" s="1114" t="s">
        <v>1704</v>
      </c>
      <c r="Z94" s="1115">
        <v>1</v>
      </c>
      <c r="AA94" s="1388" t="s">
        <v>121</v>
      </c>
      <c r="AB94" s="1115">
        <v>6</v>
      </c>
      <c r="AC94" s="1388" t="s">
        <v>1784</v>
      </c>
      <c r="AE94" s="1363" t="str">
        <f t="shared" si="10"/>
        <v>05道路工(4)セメント・石灰安定処理工_材料</v>
      </c>
      <c r="AH94" s="1116">
        <f t="shared" si="11"/>
        <v>9</v>
      </c>
      <c r="AL94"/>
      <c r="AM94"/>
    </row>
    <row r="95" spans="24:39" ht="45">
      <c r="X95" s="1113">
        <v>5</v>
      </c>
      <c r="Y95" s="1379" t="s">
        <v>1704</v>
      </c>
      <c r="Z95" s="1380">
        <v>2</v>
      </c>
      <c r="AA95" s="1383" t="s">
        <v>659</v>
      </c>
      <c r="AB95" s="1380">
        <v>1</v>
      </c>
      <c r="AC95" s="1383" t="s">
        <v>1192</v>
      </c>
      <c r="AE95" s="1363" t="str">
        <f t="shared" si="10"/>
        <v>05道路工(4)セメント・石灰安定処理工_施工</v>
      </c>
      <c r="AH95" s="1116">
        <f t="shared" si="11"/>
        <v>10</v>
      </c>
      <c r="AL95"/>
      <c r="AM95"/>
    </row>
    <row r="96" spans="24:39" ht="33.75">
      <c r="X96" s="1113">
        <v>5</v>
      </c>
      <c r="Y96" s="1379" t="s">
        <v>1704</v>
      </c>
      <c r="Z96" s="1380">
        <v>2</v>
      </c>
      <c r="AA96" s="1383" t="s">
        <v>659</v>
      </c>
      <c r="AB96" s="1380">
        <v>2</v>
      </c>
      <c r="AC96" s="1383" t="s">
        <v>1193</v>
      </c>
      <c r="AE96" s="1363" t="str">
        <f t="shared" si="10"/>
        <v>05道路工(4)セメント・石灰安定処理工_施工</v>
      </c>
      <c r="AH96" s="1116">
        <f t="shared" si="11"/>
        <v>10</v>
      </c>
      <c r="AL96"/>
      <c r="AM96"/>
    </row>
    <row r="97" spans="24:39" ht="33.75">
      <c r="X97" s="1113">
        <v>5</v>
      </c>
      <c r="Y97" s="1379" t="s">
        <v>1704</v>
      </c>
      <c r="Z97" s="1380">
        <v>2</v>
      </c>
      <c r="AA97" s="1385" t="s">
        <v>659</v>
      </c>
      <c r="AB97" s="1380">
        <v>3</v>
      </c>
      <c r="AC97" s="1383" t="s">
        <v>1179</v>
      </c>
      <c r="AE97" s="1363" t="str">
        <f t="shared" si="10"/>
        <v>05道路工(4)セメント・石灰安定処理工_施工</v>
      </c>
      <c r="AH97" s="1116">
        <f t="shared" si="11"/>
        <v>10</v>
      </c>
      <c r="AL97"/>
      <c r="AM97"/>
    </row>
    <row r="98" spans="24:39" ht="33.75">
      <c r="X98" s="1113">
        <v>5</v>
      </c>
      <c r="Y98" s="1393" t="s">
        <v>1704</v>
      </c>
      <c r="Z98" s="1380">
        <v>2</v>
      </c>
      <c r="AA98" s="1381" t="s">
        <v>659</v>
      </c>
      <c r="AB98" s="1382">
        <v>4</v>
      </c>
      <c r="AC98" s="1383" t="s">
        <v>1785</v>
      </c>
      <c r="AE98" s="1363" t="str">
        <f t="shared" si="10"/>
        <v>05道路工(4)セメント・石灰安定処理工_施工</v>
      </c>
      <c r="AH98" s="1116">
        <f t="shared" si="11"/>
        <v>10</v>
      </c>
      <c r="AL98"/>
      <c r="AM98"/>
    </row>
    <row r="99" spans="24:39" ht="24">
      <c r="X99" s="1113">
        <v>5</v>
      </c>
      <c r="Y99" s="1393" t="s">
        <v>1704</v>
      </c>
      <c r="Z99" s="1380">
        <v>2</v>
      </c>
      <c r="AA99" s="1381" t="s">
        <v>659</v>
      </c>
      <c r="AB99" s="1382">
        <v>5</v>
      </c>
      <c r="AC99" s="1383" t="s">
        <v>863</v>
      </c>
      <c r="AE99" s="1363" t="str">
        <f t="shared" si="10"/>
        <v>05道路工(4)セメント・石灰安定処理工_施工</v>
      </c>
      <c r="AH99" s="1116">
        <f t="shared" si="11"/>
        <v>10</v>
      </c>
      <c r="AL99"/>
      <c r="AM99"/>
    </row>
    <row r="100" spans="24:39" ht="33.75">
      <c r="X100" s="1113">
        <v>6</v>
      </c>
      <c r="Y100" s="1114" t="s">
        <v>1706</v>
      </c>
      <c r="Z100" s="1115">
        <v>1</v>
      </c>
      <c r="AA100" s="1392" t="s">
        <v>121</v>
      </c>
      <c r="AB100" s="1113">
        <v>1</v>
      </c>
      <c r="AC100" s="1388" t="s">
        <v>1177</v>
      </c>
      <c r="AE100" s="1363" t="str">
        <f t="shared" si="10"/>
        <v>06水路工（インバート下の盛土）（1）盛土_材料</v>
      </c>
      <c r="AH100" s="1116">
        <f t="shared" si="11"/>
        <v>11</v>
      </c>
      <c r="AL100"/>
      <c r="AM100"/>
    </row>
    <row r="101" spans="24:39" ht="24">
      <c r="X101" s="1113">
        <v>6</v>
      </c>
      <c r="Y101" s="1117" t="s">
        <v>1706</v>
      </c>
      <c r="Z101" s="1115">
        <v>1</v>
      </c>
      <c r="AA101" s="1392" t="s">
        <v>121</v>
      </c>
      <c r="AB101" s="1113">
        <v>2</v>
      </c>
      <c r="AC101" s="1388" t="s">
        <v>774</v>
      </c>
      <c r="AE101" s="1363" t="str">
        <f t="shared" ref="AE101:AE164" si="13">Y101&amp;"_"&amp;AA101</f>
        <v>06水路工（インバート下の盛土）（1）盛土_材料</v>
      </c>
      <c r="AH101" s="1116">
        <f t="shared" ref="AH101:AH164" si="14">IF(AE100&lt;&gt;AE101,AH100+1,AH100)</f>
        <v>11</v>
      </c>
      <c r="AL101"/>
      <c r="AM101"/>
    </row>
    <row r="102" spans="24:39" ht="24">
      <c r="X102" s="1113">
        <v>6</v>
      </c>
      <c r="Y102" s="1393" t="s">
        <v>1706</v>
      </c>
      <c r="Z102" s="1380">
        <v>2</v>
      </c>
      <c r="AA102" s="1381" t="s">
        <v>659</v>
      </c>
      <c r="AB102" s="1382">
        <v>1</v>
      </c>
      <c r="AC102" s="1383" t="s">
        <v>863</v>
      </c>
      <c r="AE102" s="1363" t="str">
        <f t="shared" si="13"/>
        <v>06水路工（インバート下の盛土）（1）盛土_施工</v>
      </c>
      <c r="AH102" s="1116">
        <f t="shared" si="14"/>
        <v>12</v>
      </c>
      <c r="AL102"/>
      <c r="AM102"/>
    </row>
    <row r="103" spans="24:39" ht="33.75">
      <c r="X103" s="1113">
        <v>6</v>
      </c>
      <c r="Y103" s="1393" t="s">
        <v>1706</v>
      </c>
      <c r="Z103" s="1380">
        <v>2</v>
      </c>
      <c r="AA103" s="1381" t="s">
        <v>659</v>
      </c>
      <c r="AB103" s="1382">
        <v>2</v>
      </c>
      <c r="AC103" s="1383" t="s">
        <v>1179</v>
      </c>
      <c r="AE103" s="1363" t="str">
        <f t="shared" si="13"/>
        <v>06水路工（インバート下の盛土）（1）盛土_施工</v>
      </c>
      <c r="AH103" s="1116">
        <f t="shared" si="14"/>
        <v>12</v>
      </c>
      <c r="AL103"/>
      <c r="AM103"/>
    </row>
    <row r="104" spans="24:39" ht="33.75">
      <c r="X104" s="1113">
        <v>7</v>
      </c>
      <c r="Y104" s="1117" t="s">
        <v>1708</v>
      </c>
      <c r="Z104" s="1115">
        <v>1</v>
      </c>
      <c r="AA104" s="1392" t="s">
        <v>121</v>
      </c>
      <c r="AB104" s="1113">
        <v>1</v>
      </c>
      <c r="AC104" s="1388" t="s">
        <v>1177</v>
      </c>
      <c r="AE104" s="1363" t="str">
        <f t="shared" si="13"/>
        <v>07水路工（管水路）(1)基礎（砂基礎等）_材料</v>
      </c>
      <c r="AH104" s="1116">
        <f t="shared" si="14"/>
        <v>13</v>
      </c>
      <c r="AL104"/>
      <c r="AM104"/>
    </row>
    <row r="105" spans="24:39" ht="24">
      <c r="X105" s="1113">
        <v>7</v>
      </c>
      <c r="Y105" s="1114" t="s">
        <v>1708</v>
      </c>
      <c r="Z105" s="1115">
        <v>1</v>
      </c>
      <c r="AA105" s="1388" t="s">
        <v>121</v>
      </c>
      <c r="AB105" s="1115">
        <v>2</v>
      </c>
      <c r="AC105" s="1388" t="s">
        <v>774</v>
      </c>
      <c r="AE105" s="1363" t="str">
        <f t="shared" si="13"/>
        <v>07水路工（管水路）(1)基礎（砂基礎等）_材料</v>
      </c>
      <c r="AH105" s="1116">
        <f t="shared" si="14"/>
        <v>13</v>
      </c>
      <c r="AL105"/>
      <c r="AM105"/>
    </row>
    <row r="106" spans="24:39" ht="24">
      <c r="X106" s="1113">
        <v>7</v>
      </c>
      <c r="Y106" s="1114" t="s">
        <v>1708</v>
      </c>
      <c r="Z106" s="1115">
        <v>1</v>
      </c>
      <c r="AA106" s="1388" t="s">
        <v>121</v>
      </c>
      <c r="AB106" s="1115">
        <v>3</v>
      </c>
      <c r="AC106" s="1388" t="s">
        <v>773</v>
      </c>
      <c r="AE106" s="1363" t="str">
        <f t="shared" si="13"/>
        <v>07水路工（管水路）(1)基礎（砂基礎等）_材料</v>
      </c>
      <c r="AH106" s="1116">
        <f t="shared" si="14"/>
        <v>13</v>
      </c>
      <c r="AL106"/>
      <c r="AM106"/>
    </row>
    <row r="107" spans="24:39" ht="33.75">
      <c r="X107" s="1113">
        <v>7</v>
      </c>
      <c r="Y107" s="1379" t="s">
        <v>1708</v>
      </c>
      <c r="Z107" s="1380">
        <v>2</v>
      </c>
      <c r="AA107" s="1383" t="s">
        <v>659</v>
      </c>
      <c r="AB107" s="1380">
        <v>1</v>
      </c>
      <c r="AC107" s="1383" t="s">
        <v>1179</v>
      </c>
      <c r="AE107" s="1363" t="str">
        <f t="shared" si="13"/>
        <v>07水路工（管水路）(1)基礎（砂基礎等）_施工</v>
      </c>
      <c r="AH107" s="1116">
        <f t="shared" si="14"/>
        <v>14</v>
      </c>
      <c r="AL107"/>
      <c r="AM107"/>
    </row>
    <row r="108" spans="24:39" ht="24">
      <c r="X108" s="1113">
        <v>7</v>
      </c>
      <c r="Y108" s="1393" t="s">
        <v>1708</v>
      </c>
      <c r="Z108" s="1380">
        <v>2</v>
      </c>
      <c r="AA108" s="1385" t="s">
        <v>659</v>
      </c>
      <c r="AB108" s="1380">
        <v>2</v>
      </c>
      <c r="AC108" s="1383" t="s">
        <v>863</v>
      </c>
      <c r="AE108" s="1363" t="str">
        <f t="shared" si="13"/>
        <v>07水路工（管水路）(1)基礎（砂基礎等）_施工</v>
      </c>
      <c r="AH108" s="1116">
        <f t="shared" si="14"/>
        <v>14</v>
      </c>
      <c r="AL108"/>
      <c r="AM108"/>
    </row>
    <row r="109" spans="24:39" ht="33.75">
      <c r="X109" s="1113">
        <v>8</v>
      </c>
      <c r="Y109" s="1117" t="s">
        <v>1711</v>
      </c>
      <c r="Z109" s="1115">
        <v>1</v>
      </c>
      <c r="AA109" s="1392" t="s">
        <v>121</v>
      </c>
      <c r="AB109" s="1113">
        <v>1</v>
      </c>
      <c r="AC109" s="1388" t="s">
        <v>1177</v>
      </c>
      <c r="AE109" s="1363" t="str">
        <f t="shared" si="13"/>
        <v>08堤防工(1)盛土_材料</v>
      </c>
      <c r="AH109" s="1116">
        <f t="shared" si="14"/>
        <v>15</v>
      </c>
      <c r="AL109"/>
      <c r="AM109"/>
    </row>
    <row r="110" spans="24:39" ht="22.5">
      <c r="X110" s="1113">
        <v>8</v>
      </c>
      <c r="Y110" s="1117" t="s">
        <v>1711</v>
      </c>
      <c r="Z110" s="1115">
        <v>1</v>
      </c>
      <c r="AA110" s="1392" t="s">
        <v>121</v>
      </c>
      <c r="AB110" s="1113">
        <v>2</v>
      </c>
      <c r="AC110" s="1388" t="s">
        <v>774</v>
      </c>
      <c r="AE110" s="1363" t="str">
        <f t="shared" si="13"/>
        <v>08堤防工(1)盛土_材料</v>
      </c>
      <c r="AH110" s="1116">
        <f t="shared" si="14"/>
        <v>15</v>
      </c>
      <c r="AL110"/>
      <c r="AM110"/>
    </row>
    <row r="111" spans="24:39" ht="22.5">
      <c r="X111" s="1113">
        <v>8</v>
      </c>
      <c r="Y111" s="1393" t="s">
        <v>1711</v>
      </c>
      <c r="Z111" s="1380">
        <v>2</v>
      </c>
      <c r="AA111" s="1381" t="s">
        <v>659</v>
      </c>
      <c r="AB111" s="1382">
        <v>1</v>
      </c>
      <c r="AC111" s="1383" t="s">
        <v>863</v>
      </c>
      <c r="AE111" s="1363" t="str">
        <f t="shared" si="13"/>
        <v>08堤防工(1)盛土_施工</v>
      </c>
      <c r="AH111" s="1116">
        <f t="shared" si="14"/>
        <v>16</v>
      </c>
      <c r="AL111"/>
      <c r="AM111"/>
    </row>
    <row r="112" spans="24:39" ht="33.75">
      <c r="X112" s="1113">
        <v>8</v>
      </c>
      <c r="Y112" s="1379" t="s">
        <v>1711</v>
      </c>
      <c r="Z112" s="1380">
        <v>2</v>
      </c>
      <c r="AA112" s="1385" t="s">
        <v>659</v>
      </c>
      <c r="AB112" s="1382">
        <v>2</v>
      </c>
      <c r="AC112" s="1383" t="s">
        <v>1179</v>
      </c>
      <c r="AE112" s="1363" t="str">
        <f t="shared" si="13"/>
        <v>08堤防工(1)盛土_施工</v>
      </c>
      <c r="AH112" s="1116">
        <f t="shared" si="14"/>
        <v>16</v>
      </c>
      <c r="AL112"/>
      <c r="AM112"/>
    </row>
    <row r="113" spans="24:39" ht="24">
      <c r="X113" s="1113">
        <v>9</v>
      </c>
      <c r="Y113" s="1117" t="s">
        <v>1714</v>
      </c>
      <c r="Z113" s="1115">
        <v>1</v>
      </c>
      <c r="AA113" s="1392" t="s">
        <v>121</v>
      </c>
      <c r="AB113" s="1113">
        <v>1</v>
      </c>
      <c r="AC113" s="1388" t="s">
        <v>1197</v>
      </c>
      <c r="AE113" s="1363" t="str">
        <f t="shared" si="13"/>
        <v>09捨石材・基礎割栗石材_材料</v>
      </c>
      <c r="AH113" s="1116">
        <f t="shared" si="14"/>
        <v>17</v>
      </c>
      <c r="AL113"/>
      <c r="AM113"/>
    </row>
    <row r="114" spans="24:39" ht="24">
      <c r="X114" s="1113">
        <v>9</v>
      </c>
      <c r="Y114" s="1117" t="s">
        <v>1714</v>
      </c>
      <c r="Z114" s="1115">
        <v>1</v>
      </c>
      <c r="AA114" s="1392" t="s">
        <v>121</v>
      </c>
      <c r="AB114" s="1113">
        <v>2</v>
      </c>
      <c r="AC114" s="1388" t="s">
        <v>1198</v>
      </c>
      <c r="AE114" s="1363" t="str">
        <f t="shared" si="13"/>
        <v>09捨石材・基礎割栗石材_材料</v>
      </c>
      <c r="AH114" s="1116">
        <f t="shared" si="14"/>
        <v>17</v>
      </c>
      <c r="AL114"/>
      <c r="AM114"/>
    </row>
    <row r="115" spans="24:39" ht="24">
      <c r="X115" s="1113">
        <v>9</v>
      </c>
      <c r="Y115" s="1117" t="s">
        <v>1714</v>
      </c>
      <c r="Z115" s="1115">
        <v>1</v>
      </c>
      <c r="AA115" s="1392" t="s">
        <v>121</v>
      </c>
      <c r="AB115" s="1113">
        <v>3</v>
      </c>
      <c r="AC115" s="1388" t="s">
        <v>1199</v>
      </c>
      <c r="AE115" s="1363" t="str">
        <f t="shared" si="13"/>
        <v>09捨石材・基礎割栗石材_材料</v>
      </c>
      <c r="AH115" s="1116">
        <f t="shared" si="14"/>
        <v>17</v>
      </c>
      <c r="AL115"/>
      <c r="AM115"/>
    </row>
    <row r="116" spans="24:39" ht="14.25">
      <c r="X116" s="1113">
        <v>10</v>
      </c>
      <c r="Y116" s="1393" t="s">
        <v>1717</v>
      </c>
      <c r="Z116" s="1380">
        <v>1</v>
      </c>
      <c r="AA116" s="1381" t="s">
        <v>121</v>
      </c>
      <c r="AB116" s="1382">
        <v>1</v>
      </c>
      <c r="AC116" s="1383" t="s">
        <v>133</v>
      </c>
      <c r="AE116" s="1363" t="str">
        <f t="shared" si="13"/>
        <v>10アスファルト_材料</v>
      </c>
      <c r="AH116" s="1116">
        <f t="shared" si="14"/>
        <v>18</v>
      </c>
      <c r="AL116"/>
      <c r="AM116"/>
    </row>
    <row r="117" spans="24:39" ht="14.25">
      <c r="X117" s="1113">
        <v>10</v>
      </c>
      <c r="Y117" s="1393" t="s">
        <v>1717</v>
      </c>
      <c r="Z117" s="1380">
        <v>1</v>
      </c>
      <c r="AA117" s="1381" t="s">
        <v>121</v>
      </c>
      <c r="AB117" s="1382">
        <v>2</v>
      </c>
      <c r="AC117" s="1383" t="s">
        <v>134</v>
      </c>
      <c r="AE117" s="1363" t="str">
        <f t="shared" si="13"/>
        <v>10アスファルト_材料</v>
      </c>
      <c r="AH117" s="1116">
        <f t="shared" si="14"/>
        <v>18</v>
      </c>
      <c r="AL117"/>
      <c r="AM117"/>
    </row>
    <row r="118" spans="24:39" ht="14.25">
      <c r="X118" s="1113">
        <v>10</v>
      </c>
      <c r="Y118" s="1393" t="s">
        <v>1717</v>
      </c>
      <c r="Z118" s="1380">
        <v>1</v>
      </c>
      <c r="AA118" s="1381" t="s">
        <v>121</v>
      </c>
      <c r="AB118" s="1382">
        <v>3</v>
      </c>
      <c r="AC118" s="1383" t="s">
        <v>135</v>
      </c>
      <c r="AE118" s="1363" t="str">
        <f t="shared" si="13"/>
        <v>10アスファルト_材料</v>
      </c>
      <c r="AH118" s="1116">
        <f t="shared" si="14"/>
        <v>18</v>
      </c>
      <c r="AL118"/>
      <c r="AM118"/>
    </row>
    <row r="119" spans="24:39" ht="22.5">
      <c r="X119" s="1113">
        <v>10</v>
      </c>
      <c r="Y119" s="1393" t="s">
        <v>1717</v>
      </c>
      <c r="Z119" s="1380">
        <v>1</v>
      </c>
      <c r="AA119" s="1381" t="s">
        <v>121</v>
      </c>
      <c r="AB119" s="1382">
        <v>4</v>
      </c>
      <c r="AC119" s="1383" t="s">
        <v>136</v>
      </c>
      <c r="AE119" s="1363" t="str">
        <f t="shared" si="13"/>
        <v>10アスファルト_材料</v>
      </c>
      <c r="AH119" s="1116">
        <f t="shared" si="14"/>
        <v>18</v>
      </c>
      <c r="AL119"/>
      <c r="AM119"/>
    </row>
    <row r="120" spans="24:39" ht="14.25">
      <c r="X120" s="1113">
        <v>10</v>
      </c>
      <c r="Y120" s="1379" t="s">
        <v>1717</v>
      </c>
      <c r="Z120" s="1380">
        <v>1</v>
      </c>
      <c r="AA120" s="1385" t="s">
        <v>121</v>
      </c>
      <c r="AB120" s="1380">
        <v>5</v>
      </c>
      <c r="AC120" s="1383" t="s">
        <v>137</v>
      </c>
      <c r="AE120" s="1363" t="str">
        <f t="shared" si="13"/>
        <v>10アスファルト_材料</v>
      </c>
      <c r="AH120" s="1116">
        <f t="shared" si="14"/>
        <v>18</v>
      </c>
      <c r="AL120"/>
      <c r="AM120"/>
    </row>
    <row r="121" spans="24:39" ht="22.5">
      <c r="X121" s="1113">
        <v>10</v>
      </c>
      <c r="Y121" s="1393" t="s">
        <v>1717</v>
      </c>
      <c r="Z121" s="1380">
        <v>1</v>
      </c>
      <c r="AA121" s="1381" t="s">
        <v>121</v>
      </c>
      <c r="AB121" s="1382">
        <v>6</v>
      </c>
      <c r="AC121" s="1383" t="s">
        <v>138</v>
      </c>
      <c r="AE121" s="1363" t="str">
        <f t="shared" si="13"/>
        <v>10アスファルト_材料</v>
      </c>
      <c r="AH121" s="1116">
        <f t="shared" si="14"/>
        <v>18</v>
      </c>
      <c r="AL121"/>
      <c r="AM121"/>
    </row>
    <row r="122" spans="24:39" ht="22.5">
      <c r="X122" s="1113">
        <v>10</v>
      </c>
      <c r="Y122" s="1393" t="s">
        <v>1717</v>
      </c>
      <c r="Z122" s="1382">
        <v>1</v>
      </c>
      <c r="AA122" s="1381" t="s">
        <v>121</v>
      </c>
      <c r="AB122" s="1382">
        <v>7</v>
      </c>
      <c r="AC122" s="1383" t="s">
        <v>155</v>
      </c>
      <c r="AE122" s="1363" t="str">
        <f t="shared" si="13"/>
        <v>10アスファルト_材料</v>
      </c>
      <c r="AH122" s="1116">
        <f t="shared" si="14"/>
        <v>18</v>
      </c>
      <c r="AL122"/>
      <c r="AM122"/>
    </row>
    <row r="123" spans="24:39" ht="14.25">
      <c r="X123" s="1113">
        <v>10</v>
      </c>
      <c r="Y123" s="1393" t="s">
        <v>1717</v>
      </c>
      <c r="Z123" s="1382">
        <v>1</v>
      </c>
      <c r="AA123" s="1381" t="s">
        <v>121</v>
      </c>
      <c r="AB123" s="1382">
        <v>8</v>
      </c>
      <c r="AC123" s="1383" t="s">
        <v>156</v>
      </c>
      <c r="AE123" s="1363" t="str">
        <f t="shared" si="13"/>
        <v>10アスファルト_材料</v>
      </c>
      <c r="AH123" s="1116">
        <f t="shared" si="14"/>
        <v>18</v>
      </c>
      <c r="AL123"/>
      <c r="AM123"/>
    </row>
    <row r="124" spans="24:39" ht="22.5">
      <c r="X124" s="1113">
        <v>10</v>
      </c>
      <c r="Y124" s="1393" t="s">
        <v>1717</v>
      </c>
      <c r="Z124" s="1382">
        <v>1</v>
      </c>
      <c r="AA124" s="1381" t="s">
        <v>121</v>
      </c>
      <c r="AB124" s="1382">
        <v>9</v>
      </c>
      <c r="AC124" s="1383" t="s">
        <v>157</v>
      </c>
      <c r="AE124" s="1363" t="str">
        <f t="shared" si="13"/>
        <v>10アスファルト_材料</v>
      </c>
      <c r="AH124" s="1116">
        <f t="shared" si="14"/>
        <v>18</v>
      </c>
      <c r="AL124"/>
      <c r="AM124"/>
    </row>
    <row r="125" spans="24:39" ht="22.5">
      <c r="X125" s="1113">
        <v>10</v>
      </c>
      <c r="Y125" s="1393" t="s">
        <v>1717</v>
      </c>
      <c r="Z125" s="1382">
        <v>1</v>
      </c>
      <c r="AA125" s="1385" t="s">
        <v>121</v>
      </c>
      <c r="AB125" s="1380">
        <v>10</v>
      </c>
      <c r="AC125" s="1383" t="s">
        <v>1575</v>
      </c>
      <c r="AE125" s="1363" t="str">
        <f t="shared" si="13"/>
        <v>10アスファルト_材料</v>
      </c>
      <c r="AH125" s="1116">
        <f t="shared" si="14"/>
        <v>18</v>
      </c>
      <c r="AL125"/>
      <c r="AM125"/>
    </row>
    <row r="126" spans="24:39" ht="22.5">
      <c r="X126" s="1113">
        <v>10</v>
      </c>
      <c r="Y126" s="1393" t="s">
        <v>1717</v>
      </c>
      <c r="Z126" s="1382">
        <v>1</v>
      </c>
      <c r="AA126" s="1381" t="s">
        <v>121</v>
      </c>
      <c r="AB126" s="1382">
        <v>11</v>
      </c>
      <c r="AC126" s="1383" t="s">
        <v>158</v>
      </c>
      <c r="AE126" s="1363" t="str">
        <f t="shared" si="13"/>
        <v>10アスファルト_材料</v>
      </c>
      <c r="AH126" s="1116">
        <f t="shared" si="14"/>
        <v>18</v>
      </c>
      <c r="AL126"/>
      <c r="AM126"/>
    </row>
    <row r="127" spans="24:39" ht="33.75">
      <c r="X127" s="1113">
        <v>10</v>
      </c>
      <c r="Y127" s="1393" t="s">
        <v>1717</v>
      </c>
      <c r="Z127" s="1382">
        <v>1</v>
      </c>
      <c r="AA127" s="1381" t="s">
        <v>121</v>
      </c>
      <c r="AB127" s="1382">
        <v>12</v>
      </c>
      <c r="AC127" s="1383" t="s">
        <v>1201</v>
      </c>
      <c r="AE127" s="1363" t="str">
        <f t="shared" si="13"/>
        <v>10アスファルト_材料</v>
      </c>
      <c r="AH127" s="1116">
        <f t="shared" si="14"/>
        <v>18</v>
      </c>
      <c r="AL127"/>
      <c r="AM127"/>
    </row>
    <row r="128" spans="24:39" ht="22.5">
      <c r="X128" s="1113">
        <v>10</v>
      </c>
      <c r="Y128" s="1379" t="s">
        <v>1717</v>
      </c>
      <c r="Z128" s="1380">
        <v>1</v>
      </c>
      <c r="AA128" s="1385" t="s">
        <v>121</v>
      </c>
      <c r="AB128" s="1382">
        <v>13</v>
      </c>
      <c r="AC128" s="1383" t="s">
        <v>122</v>
      </c>
      <c r="AE128" s="1363" t="str">
        <f t="shared" si="13"/>
        <v>10アスファルト_材料</v>
      </c>
      <c r="AH128" s="1116">
        <f t="shared" si="14"/>
        <v>18</v>
      </c>
      <c r="AL128"/>
      <c r="AM128"/>
    </row>
    <row r="129" spans="24:39" ht="33.75">
      <c r="X129" s="1113">
        <v>10</v>
      </c>
      <c r="Y129" s="1393" t="s">
        <v>1717</v>
      </c>
      <c r="Z129" s="1380">
        <v>1</v>
      </c>
      <c r="AA129" s="1385" t="s">
        <v>121</v>
      </c>
      <c r="AB129" s="1382">
        <v>14</v>
      </c>
      <c r="AC129" s="1383" t="s">
        <v>1166</v>
      </c>
      <c r="AE129" s="1363" t="str">
        <f t="shared" si="13"/>
        <v>10アスファルト_材料</v>
      </c>
      <c r="AH129" s="1116">
        <f t="shared" si="14"/>
        <v>18</v>
      </c>
      <c r="AL129"/>
      <c r="AM129"/>
    </row>
    <row r="130" spans="24:39" ht="33.75">
      <c r="X130" s="1113">
        <v>10</v>
      </c>
      <c r="Y130" s="1393" t="s">
        <v>1717</v>
      </c>
      <c r="Z130" s="1380">
        <v>1</v>
      </c>
      <c r="AA130" s="1385" t="s">
        <v>121</v>
      </c>
      <c r="AB130" s="1382">
        <v>15</v>
      </c>
      <c r="AC130" s="1383" t="s">
        <v>1167</v>
      </c>
      <c r="AE130" s="1363" t="str">
        <f t="shared" si="13"/>
        <v>10アスファルト_材料</v>
      </c>
      <c r="AH130" s="1116">
        <f t="shared" si="14"/>
        <v>18</v>
      </c>
      <c r="AL130"/>
      <c r="AM130"/>
    </row>
    <row r="131" spans="24:39" ht="22.5">
      <c r="X131" s="1113">
        <v>10</v>
      </c>
      <c r="Y131" s="1393" t="s">
        <v>1717</v>
      </c>
      <c r="Z131" s="1380">
        <v>1</v>
      </c>
      <c r="AA131" s="1385" t="s">
        <v>121</v>
      </c>
      <c r="AB131" s="1382">
        <v>16</v>
      </c>
      <c r="AC131" s="1383" t="s">
        <v>1202</v>
      </c>
      <c r="AE131" s="1363" t="str">
        <f t="shared" si="13"/>
        <v>10アスファルト_材料</v>
      </c>
      <c r="AH131" s="1116">
        <f t="shared" si="14"/>
        <v>18</v>
      </c>
      <c r="AL131"/>
      <c r="AM131"/>
    </row>
    <row r="132" spans="24:39" ht="22.5">
      <c r="X132" s="1113">
        <v>10</v>
      </c>
      <c r="Y132" s="1393" t="s">
        <v>1717</v>
      </c>
      <c r="Z132" s="1380">
        <v>1</v>
      </c>
      <c r="AA132" s="1385" t="s">
        <v>121</v>
      </c>
      <c r="AB132" s="1382">
        <v>17</v>
      </c>
      <c r="AC132" s="1383" t="s">
        <v>1203</v>
      </c>
      <c r="AE132" s="1363" t="str">
        <f t="shared" si="13"/>
        <v>10アスファルト_材料</v>
      </c>
      <c r="AH132" s="1116">
        <f t="shared" si="14"/>
        <v>18</v>
      </c>
      <c r="AL132"/>
      <c r="AM132"/>
    </row>
    <row r="133" spans="24:39" ht="22.5">
      <c r="X133" s="1113">
        <v>10</v>
      </c>
      <c r="Y133" s="1393" t="s">
        <v>1717</v>
      </c>
      <c r="Z133" s="1380">
        <v>1</v>
      </c>
      <c r="AA133" s="1385" t="s">
        <v>121</v>
      </c>
      <c r="AB133" s="1382">
        <v>18</v>
      </c>
      <c r="AC133" s="1383" t="s">
        <v>954</v>
      </c>
      <c r="AE133" s="1363" t="str">
        <f t="shared" si="13"/>
        <v>10アスファルト_材料</v>
      </c>
      <c r="AH133" s="1116">
        <f t="shared" si="14"/>
        <v>18</v>
      </c>
      <c r="AL133"/>
      <c r="AM133"/>
    </row>
    <row r="134" spans="24:39" ht="22.5">
      <c r="X134" s="1113">
        <v>10</v>
      </c>
      <c r="Y134" s="1379" t="s">
        <v>1717</v>
      </c>
      <c r="Z134" s="1380">
        <v>1</v>
      </c>
      <c r="AA134" s="1385" t="s">
        <v>121</v>
      </c>
      <c r="AB134" s="1380">
        <v>19</v>
      </c>
      <c r="AC134" s="1383" t="s">
        <v>955</v>
      </c>
      <c r="AE134" s="1363" t="str">
        <f t="shared" si="13"/>
        <v>10アスファルト_材料</v>
      </c>
      <c r="AH134" s="1116">
        <f t="shared" si="14"/>
        <v>18</v>
      </c>
      <c r="AL134"/>
      <c r="AM134"/>
    </row>
    <row r="135" spans="24:39" ht="22.5">
      <c r="X135" s="1113">
        <v>10</v>
      </c>
      <c r="Y135" s="1394" t="s">
        <v>1717</v>
      </c>
      <c r="Z135" s="1380">
        <v>1</v>
      </c>
      <c r="AA135" s="1385" t="s">
        <v>121</v>
      </c>
      <c r="AB135" s="1382">
        <v>20</v>
      </c>
      <c r="AC135" s="1383" t="s">
        <v>956</v>
      </c>
      <c r="AE135" s="1363" t="str">
        <f t="shared" si="13"/>
        <v>10アスファルト_材料</v>
      </c>
      <c r="AH135" s="1116">
        <f t="shared" si="14"/>
        <v>18</v>
      </c>
      <c r="AL135"/>
      <c r="AM135"/>
    </row>
    <row r="136" spans="24:39" ht="33.75">
      <c r="X136" s="1113">
        <v>10</v>
      </c>
      <c r="Y136" s="1393" t="s">
        <v>1717</v>
      </c>
      <c r="Z136" s="1380">
        <v>1</v>
      </c>
      <c r="AA136" s="1385" t="s">
        <v>121</v>
      </c>
      <c r="AB136" s="1380">
        <v>21</v>
      </c>
      <c r="AC136" s="1383" t="s">
        <v>842</v>
      </c>
      <c r="AE136" s="1363" t="str">
        <f t="shared" si="13"/>
        <v>10アスファルト_材料</v>
      </c>
      <c r="AH136" s="1116">
        <f t="shared" si="14"/>
        <v>18</v>
      </c>
      <c r="AL136"/>
      <c r="AM136"/>
    </row>
    <row r="137" spans="24:39" ht="33.75">
      <c r="X137" s="1113">
        <v>10</v>
      </c>
      <c r="Y137" s="1393" t="s">
        <v>1717</v>
      </c>
      <c r="Z137" s="1380">
        <v>1</v>
      </c>
      <c r="AA137" s="1385" t="s">
        <v>121</v>
      </c>
      <c r="AB137" s="1382">
        <v>22</v>
      </c>
      <c r="AC137" s="1383" t="s">
        <v>843</v>
      </c>
      <c r="AE137" s="1363" t="str">
        <f t="shared" si="13"/>
        <v>10アスファルト_材料</v>
      </c>
      <c r="AH137" s="1116">
        <f t="shared" si="14"/>
        <v>18</v>
      </c>
      <c r="AL137"/>
      <c r="AM137"/>
    </row>
    <row r="138" spans="24:39" ht="33.75">
      <c r="X138" s="1113">
        <v>10</v>
      </c>
      <c r="Y138" s="1393" t="s">
        <v>1717</v>
      </c>
      <c r="Z138" s="1380">
        <v>1</v>
      </c>
      <c r="AA138" s="1385" t="s">
        <v>121</v>
      </c>
      <c r="AB138" s="1380">
        <v>23</v>
      </c>
      <c r="AC138" s="1383" t="s">
        <v>1786</v>
      </c>
      <c r="AE138" s="1363" t="str">
        <f t="shared" si="13"/>
        <v>10アスファルト_材料</v>
      </c>
      <c r="AH138" s="1116">
        <f t="shared" si="14"/>
        <v>18</v>
      </c>
      <c r="AL138"/>
      <c r="AM138"/>
    </row>
    <row r="139" spans="24:39" ht="22.5">
      <c r="X139" s="1113">
        <v>10</v>
      </c>
      <c r="Y139" s="1393" t="s">
        <v>1717</v>
      </c>
      <c r="Z139" s="1380">
        <v>1</v>
      </c>
      <c r="AA139" s="1385" t="s">
        <v>121</v>
      </c>
      <c r="AB139" s="1382">
        <v>24</v>
      </c>
      <c r="AC139" s="1383" t="s">
        <v>1204</v>
      </c>
      <c r="AE139" s="1363" t="str">
        <f t="shared" si="13"/>
        <v>10アスファルト_材料</v>
      </c>
      <c r="AH139" s="1116">
        <f t="shared" si="14"/>
        <v>18</v>
      </c>
      <c r="AL139"/>
      <c r="AM139"/>
    </row>
    <row r="140" spans="24:39" ht="45">
      <c r="X140" s="1113">
        <v>10</v>
      </c>
      <c r="Y140" s="1393" t="s">
        <v>1717</v>
      </c>
      <c r="Z140" s="1380">
        <v>1</v>
      </c>
      <c r="AA140" s="1385" t="s">
        <v>121</v>
      </c>
      <c r="AB140" s="1380">
        <v>25</v>
      </c>
      <c r="AC140" s="1383" t="s">
        <v>126</v>
      </c>
      <c r="AE140" s="1363" t="str">
        <f t="shared" si="13"/>
        <v>10アスファルト_材料</v>
      </c>
      <c r="AH140" s="1116">
        <f t="shared" si="14"/>
        <v>18</v>
      </c>
      <c r="AL140"/>
      <c r="AM140"/>
    </row>
    <row r="141" spans="24:39" ht="22.5">
      <c r="X141" s="1113">
        <v>10</v>
      </c>
      <c r="Y141" s="1393" t="s">
        <v>1717</v>
      </c>
      <c r="Z141" s="1380">
        <v>1</v>
      </c>
      <c r="AA141" s="1385" t="s">
        <v>121</v>
      </c>
      <c r="AB141" s="1382">
        <v>26</v>
      </c>
      <c r="AC141" s="1383" t="s">
        <v>1205</v>
      </c>
      <c r="AE141" s="1363" t="str">
        <f t="shared" si="13"/>
        <v>10アスファルト_材料</v>
      </c>
      <c r="AH141" s="1116">
        <f t="shared" si="14"/>
        <v>18</v>
      </c>
      <c r="AL141"/>
      <c r="AM141"/>
    </row>
    <row r="142" spans="24:39" ht="33.75">
      <c r="X142" s="1113">
        <v>10</v>
      </c>
      <c r="Y142" s="1393" t="s">
        <v>1717</v>
      </c>
      <c r="Z142" s="1380">
        <v>1</v>
      </c>
      <c r="AA142" s="1385" t="s">
        <v>121</v>
      </c>
      <c r="AB142" s="1382">
        <v>27</v>
      </c>
      <c r="AC142" s="1383" t="s">
        <v>1206</v>
      </c>
      <c r="AE142" s="1363" t="str">
        <f t="shared" si="13"/>
        <v>10アスファルト_材料</v>
      </c>
      <c r="AH142" s="1116">
        <f t="shared" si="14"/>
        <v>18</v>
      </c>
      <c r="AL142"/>
      <c r="AM142"/>
    </row>
    <row r="143" spans="24:39" ht="22.5">
      <c r="X143" s="1113">
        <v>10</v>
      </c>
      <c r="Y143" s="1393" t="s">
        <v>1717</v>
      </c>
      <c r="Z143" s="1380">
        <v>1</v>
      </c>
      <c r="AA143" s="1385" t="s">
        <v>121</v>
      </c>
      <c r="AB143" s="1380">
        <v>28</v>
      </c>
      <c r="AC143" s="1383" t="s">
        <v>1207</v>
      </c>
      <c r="AE143" s="1363" t="str">
        <f t="shared" si="13"/>
        <v>10アスファルト_材料</v>
      </c>
      <c r="AH143" s="1116">
        <f t="shared" si="14"/>
        <v>18</v>
      </c>
      <c r="AL143"/>
      <c r="AM143"/>
    </row>
    <row r="144" spans="24:39" ht="14.25">
      <c r="X144" s="1113">
        <v>10</v>
      </c>
      <c r="Y144" s="1117" t="s">
        <v>1717</v>
      </c>
      <c r="Z144" s="1115">
        <v>2</v>
      </c>
      <c r="AA144" s="1389" t="s">
        <v>479</v>
      </c>
      <c r="AB144" s="1113">
        <v>1</v>
      </c>
      <c r="AC144" s="1388" t="s">
        <v>1171</v>
      </c>
      <c r="AE144" s="1363" t="str">
        <f t="shared" si="13"/>
        <v>10アスファルト_プラント</v>
      </c>
      <c r="AH144" s="1116">
        <f t="shared" si="14"/>
        <v>19</v>
      </c>
      <c r="AL144"/>
      <c r="AM144"/>
    </row>
    <row r="145" spans="24:39" ht="33.75">
      <c r="X145" s="1113">
        <v>10</v>
      </c>
      <c r="Y145" s="1117" t="s">
        <v>1717</v>
      </c>
      <c r="Z145" s="1115">
        <v>2</v>
      </c>
      <c r="AA145" s="1389" t="s">
        <v>479</v>
      </c>
      <c r="AB145" s="1115">
        <v>2</v>
      </c>
      <c r="AC145" s="1388" t="s">
        <v>1576</v>
      </c>
      <c r="AE145" s="1363" t="str">
        <f t="shared" si="13"/>
        <v>10アスファルト_プラント</v>
      </c>
      <c r="AH145" s="1116">
        <f t="shared" si="14"/>
        <v>19</v>
      </c>
      <c r="AL145"/>
      <c r="AM145"/>
    </row>
    <row r="146" spans="24:39" ht="45">
      <c r="X146" s="1113">
        <v>10</v>
      </c>
      <c r="Y146" s="1117" t="s">
        <v>1717</v>
      </c>
      <c r="Z146" s="1115">
        <v>2</v>
      </c>
      <c r="AA146" s="1389" t="s">
        <v>479</v>
      </c>
      <c r="AB146" s="1113">
        <v>3</v>
      </c>
      <c r="AC146" s="1388" t="s">
        <v>1208</v>
      </c>
      <c r="AE146" s="1363" t="str">
        <f t="shared" si="13"/>
        <v>10アスファルト_プラント</v>
      </c>
      <c r="AH146" s="1116">
        <f t="shared" si="14"/>
        <v>19</v>
      </c>
      <c r="AL146"/>
      <c r="AM146"/>
    </row>
    <row r="147" spans="24:39" ht="22.5">
      <c r="X147" s="1113">
        <v>10</v>
      </c>
      <c r="Y147" s="1117" t="s">
        <v>1717</v>
      </c>
      <c r="Z147" s="1115">
        <v>2</v>
      </c>
      <c r="AA147" s="1389" t="s">
        <v>479</v>
      </c>
      <c r="AB147" s="1115">
        <v>4</v>
      </c>
      <c r="AC147" s="1388" t="s">
        <v>1209</v>
      </c>
      <c r="AE147" s="1363" t="str">
        <f t="shared" si="13"/>
        <v>10アスファルト_プラント</v>
      </c>
      <c r="AH147" s="1116">
        <f t="shared" si="14"/>
        <v>19</v>
      </c>
      <c r="AL147"/>
      <c r="AM147"/>
    </row>
    <row r="148" spans="24:39" ht="22.5">
      <c r="X148" s="1113">
        <v>10</v>
      </c>
      <c r="Y148" s="1393" t="s">
        <v>1717</v>
      </c>
      <c r="Z148" s="1380">
        <v>3</v>
      </c>
      <c r="AA148" s="1385" t="s">
        <v>159</v>
      </c>
      <c r="AB148" s="1382">
        <v>1</v>
      </c>
      <c r="AC148" s="1383" t="s">
        <v>1210</v>
      </c>
      <c r="AE148" s="1363" t="str">
        <f t="shared" si="13"/>
        <v>10アスファルト_舗設現場</v>
      </c>
      <c r="AH148" s="1116">
        <f t="shared" si="14"/>
        <v>20</v>
      </c>
      <c r="AL148"/>
      <c r="AM148"/>
    </row>
    <row r="149" spans="24:39" ht="14.25">
      <c r="X149" s="1113">
        <v>10</v>
      </c>
      <c r="Y149" s="1393" t="s">
        <v>1717</v>
      </c>
      <c r="Z149" s="1380">
        <v>3</v>
      </c>
      <c r="AA149" s="1385" t="s">
        <v>159</v>
      </c>
      <c r="AB149" s="1380">
        <v>2</v>
      </c>
      <c r="AC149" s="1383" t="s">
        <v>1211</v>
      </c>
      <c r="AE149" s="1363" t="str">
        <f t="shared" si="13"/>
        <v>10アスファルト_舗設現場</v>
      </c>
      <c r="AH149" s="1116">
        <f t="shared" si="14"/>
        <v>20</v>
      </c>
      <c r="AL149"/>
      <c r="AM149"/>
    </row>
    <row r="150" spans="24:39" ht="45">
      <c r="X150" s="1113">
        <v>11</v>
      </c>
      <c r="Y150" s="1117" t="s">
        <v>1719</v>
      </c>
      <c r="Z150" s="1115">
        <v>1</v>
      </c>
      <c r="AA150" s="1389" t="s">
        <v>1213</v>
      </c>
      <c r="AB150" s="1113">
        <v>1</v>
      </c>
      <c r="AC150" s="1388" t="s">
        <v>1787</v>
      </c>
      <c r="AE150" s="1363" t="str">
        <f t="shared" si="13"/>
        <v>11コンクリート二次製品関係_無筋コンクリート管及び鉄筋コンクリート管</v>
      </c>
      <c r="AH150" s="1116">
        <f t="shared" si="14"/>
        <v>21</v>
      </c>
      <c r="AL150"/>
      <c r="AM150"/>
    </row>
    <row r="151" spans="24:39" ht="45">
      <c r="X151" s="1113">
        <v>11</v>
      </c>
      <c r="Y151" s="1393" t="s">
        <v>1719</v>
      </c>
      <c r="Z151" s="1380">
        <v>2</v>
      </c>
      <c r="AA151" s="1385" t="s">
        <v>1214</v>
      </c>
      <c r="AB151" s="1380">
        <v>1</v>
      </c>
      <c r="AC151" s="1383" t="s">
        <v>1215</v>
      </c>
      <c r="AE151" s="1363" t="str">
        <f t="shared" si="13"/>
        <v>11コンクリート二次製品関係_遠心力鉄筋コンクリート管（ヒューム管）</v>
      </c>
      <c r="AH151" s="1116">
        <f t="shared" si="14"/>
        <v>22</v>
      </c>
      <c r="AL151"/>
      <c r="AM151"/>
    </row>
    <row r="152" spans="24:39" ht="33.75">
      <c r="X152" s="1113">
        <v>11</v>
      </c>
      <c r="Y152" s="1117" t="s">
        <v>1719</v>
      </c>
      <c r="Z152" s="1115">
        <v>3</v>
      </c>
      <c r="AA152" s="1389" t="s">
        <v>1709</v>
      </c>
      <c r="AB152" s="1113">
        <v>1</v>
      </c>
      <c r="AC152" s="1388" t="s">
        <v>1215</v>
      </c>
      <c r="AE152" s="1363" t="str">
        <f t="shared" si="13"/>
        <v>11コンクリート二次製品関係_遠心力鉄筋コンクリート杭</v>
      </c>
      <c r="AH152" s="1116">
        <f t="shared" si="14"/>
        <v>23</v>
      </c>
      <c r="AL152"/>
      <c r="AM152"/>
    </row>
    <row r="153" spans="24:39" ht="67.5">
      <c r="X153" s="1113">
        <v>11</v>
      </c>
      <c r="Y153" s="1393" t="s">
        <v>1719</v>
      </c>
      <c r="Z153" s="1382">
        <v>4</v>
      </c>
      <c r="AA153" s="1381" t="s">
        <v>1712</v>
      </c>
      <c r="AB153" s="1382">
        <v>1</v>
      </c>
      <c r="AC153" s="1383" t="s">
        <v>1216</v>
      </c>
      <c r="AE153" s="1363" t="str">
        <f t="shared" si="13"/>
        <v>11コンクリート二次製品関係_プレテンション方式遠心力高強度プレストレストコンクリート杭（ＰＨＣ杭）</v>
      </c>
      <c r="AH153" s="1116">
        <f t="shared" si="14"/>
        <v>24</v>
      </c>
      <c r="AL153"/>
      <c r="AM153"/>
    </row>
    <row r="154" spans="24:39" ht="24">
      <c r="X154" s="1113">
        <v>11</v>
      </c>
      <c r="Y154" s="1117" t="s">
        <v>1719</v>
      </c>
      <c r="Z154" s="1113">
        <v>5</v>
      </c>
      <c r="AA154" s="1389" t="s">
        <v>1217</v>
      </c>
      <c r="AB154" s="1113">
        <v>1</v>
      </c>
      <c r="AC154" s="1388" t="s">
        <v>1788</v>
      </c>
      <c r="AE154" s="1363" t="str">
        <f t="shared" si="13"/>
        <v>11コンクリート二次製品関係_コンクリート矢板</v>
      </c>
      <c r="AH154" s="1116">
        <f t="shared" si="14"/>
        <v>25</v>
      </c>
      <c r="AL154"/>
      <c r="AM154"/>
    </row>
    <row r="155" spans="24:39" ht="67.5">
      <c r="X155" s="1113">
        <v>11</v>
      </c>
      <c r="Y155" s="1393" t="s">
        <v>1719</v>
      </c>
      <c r="Z155" s="1382">
        <v>6</v>
      </c>
      <c r="AA155" s="1385" t="s">
        <v>1218</v>
      </c>
      <c r="AB155" s="1382">
        <v>1</v>
      </c>
      <c r="AC155" s="1383" t="s">
        <v>1215</v>
      </c>
      <c r="AE155" s="1363" t="str">
        <f t="shared" si="13"/>
        <v>11コンクリート二次製品関係_鉄筋コンクリートフリューム及び鉄筋コンクリートベンチフリューム</v>
      </c>
      <c r="AH155" s="1116">
        <f t="shared" si="14"/>
        <v>26</v>
      </c>
      <c r="AL155"/>
      <c r="AM155"/>
    </row>
    <row r="156" spans="24:39" ht="33.75">
      <c r="X156" s="1113">
        <v>11</v>
      </c>
      <c r="Y156" s="1117" t="s">
        <v>1719</v>
      </c>
      <c r="Z156" s="1113">
        <v>7</v>
      </c>
      <c r="AA156" s="1389" t="s">
        <v>1720</v>
      </c>
      <c r="AB156" s="1113">
        <v>1</v>
      </c>
      <c r="AC156" s="1388" t="s">
        <v>1215</v>
      </c>
      <c r="AE156" s="1363" t="str">
        <f t="shared" si="13"/>
        <v>11コンクリート二次製品関係_鉄筋コンクリート組立土止め</v>
      </c>
      <c r="AH156" s="1116">
        <f t="shared" si="14"/>
        <v>27</v>
      </c>
      <c r="AL156"/>
      <c r="AM156"/>
    </row>
    <row r="157" spans="24:39" ht="33.75">
      <c r="X157" s="1113">
        <v>11</v>
      </c>
      <c r="Y157" s="1393" t="s">
        <v>1719</v>
      </c>
      <c r="Z157" s="1382">
        <v>8</v>
      </c>
      <c r="AA157" s="1385" t="s">
        <v>1219</v>
      </c>
      <c r="AB157" s="1380">
        <v>1</v>
      </c>
      <c r="AC157" s="1383" t="s">
        <v>1215</v>
      </c>
      <c r="AE157" s="1363" t="str">
        <f t="shared" si="13"/>
        <v>11コンクリート二次製品関係_鉄筋コンクリートＵ形（Ｕ字溝）</v>
      </c>
      <c r="AH157" s="1116">
        <f t="shared" si="14"/>
        <v>28</v>
      </c>
      <c r="AL157"/>
      <c r="AM157"/>
    </row>
    <row r="158" spans="24:39" ht="33.75">
      <c r="X158" s="1113">
        <v>11</v>
      </c>
      <c r="Y158" s="1117" t="s">
        <v>1719</v>
      </c>
      <c r="Z158" s="1113">
        <v>9</v>
      </c>
      <c r="AA158" s="1389" t="s">
        <v>1220</v>
      </c>
      <c r="AB158" s="1113">
        <v>1</v>
      </c>
      <c r="AC158" s="1388" t="s">
        <v>1215</v>
      </c>
      <c r="AE158" s="1363" t="str">
        <f t="shared" si="13"/>
        <v>11コンクリート二次製品関係_道路用鉄筋コンクリート側溝</v>
      </c>
      <c r="AH158" s="1116">
        <f t="shared" si="14"/>
        <v>29</v>
      </c>
      <c r="AL158"/>
      <c r="AM158"/>
    </row>
    <row r="159" spans="24:39" ht="24">
      <c r="X159" s="1113">
        <v>11</v>
      </c>
      <c r="Y159" s="1393" t="s">
        <v>1719</v>
      </c>
      <c r="Z159" s="1382">
        <v>10</v>
      </c>
      <c r="AA159" s="1385" t="s">
        <v>1221</v>
      </c>
      <c r="AB159" s="1382">
        <v>1</v>
      </c>
      <c r="AC159" s="1383" t="s">
        <v>1222</v>
      </c>
      <c r="AE159" s="1363" t="str">
        <f t="shared" si="13"/>
        <v>11コンクリート二次製品関係_舗装用コンクリート平板</v>
      </c>
      <c r="AH159" s="1116">
        <f t="shared" si="14"/>
        <v>30</v>
      </c>
      <c r="AL159"/>
      <c r="AM159"/>
    </row>
    <row r="160" spans="24:39" ht="56.25">
      <c r="X160" s="1113">
        <v>11</v>
      </c>
      <c r="Y160" s="1117" t="s">
        <v>1719</v>
      </c>
      <c r="Z160" s="1113">
        <v>11</v>
      </c>
      <c r="AA160" s="1388" t="s">
        <v>1729</v>
      </c>
      <c r="AB160" s="1113">
        <v>1</v>
      </c>
      <c r="AC160" s="1388" t="s">
        <v>1222</v>
      </c>
      <c r="AE160" s="1363" t="str">
        <f t="shared" si="13"/>
        <v>11コンクリート二次製品関係_コンクリート境界ブロック（地先境界及び歩車道境界）</v>
      </c>
      <c r="AH160" s="1116">
        <f t="shared" si="14"/>
        <v>31</v>
      </c>
      <c r="AL160"/>
      <c r="AM160"/>
    </row>
    <row r="161" spans="24:39" ht="45">
      <c r="X161" s="1113">
        <v>11</v>
      </c>
      <c r="Y161" s="1393" t="s">
        <v>1719</v>
      </c>
      <c r="Z161" s="1382">
        <v>12</v>
      </c>
      <c r="AA161" s="1385" t="s">
        <v>1223</v>
      </c>
      <c r="AB161" s="1382">
        <v>1</v>
      </c>
      <c r="AC161" s="1383" t="s">
        <v>1787</v>
      </c>
      <c r="AE161" s="1363" t="str">
        <f t="shared" si="13"/>
        <v>11コンクリート二次製品関係_コンクリートＬ形及び鉄筋コンクリートＬ形</v>
      </c>
      <c r="AH161" s="1116">
        <f t="shared" si="14"/>
        <v>32</v>
      </c>
      <c r="AL161"/>
      <c r="AM161"/>
    </row>
    <row r="162" spans="24:39" ht="24">
      <c r="X162" s="1113">
        <v>11</v>
      </c>
      <c r="Y162" s="1117" t="s">
        <v>1719</v>
      </c>
      <c r="Z162" s="1113">
        <v>13</v>
      </c>
      <c r="AA162" s="1389" t="s">
        <v>1224</v>
      </c>
      <c r="AB162" s="1113">
        <v>1</v>
      </c>
      <c r="AC162" s="1388" t="s">
        <v>1215</v>
      </c>
      <c r="AE162" s="1363" t="str">
        <f t="shared" si="13"/>
        <v>11コンクリート二次製品関係_組合せ暗渠ブロック</v>
      </c>
      <c r="AH162" s="1116">
        <f t="shared" si="14"/>
        <v>33</v>
      </c>
      <c r="AL162"/>
      <c r="AM162"/>
    </row>
    <row r="163" spans="24:39" ht="24">
      <c r="X163" s="1113">
        <v>11</v>
      </c>
      <c r="Y163" s="1393" t="s">
        <v>1719</v>
      </c>
      <c r="Z163" s="1382">
        <v>14</v>
      </c>
      <c r="AA163" s="1385" t="s">
        <v>1225</v>
      </c>
      <c r="AB163" s="1380">
        <v>1</v>
      </c>
      <c r="AC163" s="1383" t="s">
        <v>1222</v>
      </c>
      <c r="AE163" s="1363" t="str">
        <f t="shared" si="13"/>
        <v>11コンクリート二次製品関係_コンクリート積みブロック</v>
      </c>
      <c r="AH163" s="1116">
        <f t="shared" si="14"/>
        <v>34</v>
      </c>
      <c r="AL163"/>
      <c r="AM163"/>
    </row>
    <row r="164" spans="24:39" ht="33.75">
      <c r="X164" s="1113">
        <v>11</v>
      </c>
      <c r="Y164" s="1114" t="s">
        <v>1719</v>
      </c>
      <c r="Z164" s="1115">
        <v>15</v>
      </c>
      <c r="AA164" s="1388" t="s">
        <v>1226</v>
      </c>
      <c r="AB164" s="1115">
        <v>1</v>
      </c>
      <c r="AC164" s="1388" t="s">
        <v>1227</v>
      </c>
      <c r="AE164" s="1363" t="str">
        <f t="shared" si="13"/>
        <v>11コンクリート二次製品関係_建築用コンクリートブロック</v>
      </c>
      <c r="AH164" s="1116">
        <f t="shared" si="14"/>
        <v>35</v>
      </c>
      <c r="AL164"/>
      <c r="AM164"/>
    </row>
    <row r="165" spans="24:39" ht="14.25">
      <c r="X165" s="1113">
        <v>12</v>
      </c>
      <c r="Y165" s="1393" t="s">
        <v>1722</v>
      </c>
      <c r="Z165" s="1382">
        <v>1</v>
      </c>
      <c r="AA165" s="1383" t="s">
        <v>1737</v>
      </c>
      <c r="AB165" s="1380">
        <v>1</v>
      </c>
      <c r="AC165" s="1383" t="s">
        <v>1229</v>
      </c>
      <c r="AE165" s="1363" t="str">
        <f t="shared" ref="AE165:AE182" si="15">Y165&amp;"_"&amp;AA165</f>
        <v>12鋼材関係_鋼管杭</v>
      </c>
      <c r="AH165" s="1116">
        <f t="shared" ref="AH165:AH182" si="16">IF(AE164&lt;&gt;AE165,AH164+1,AH164)</f>
        <v>36</v>
      </c>
      <c r="AL165"/>
      <c r="AM165"/>
    </row>
    <row r="166" spans="24:39" ht="14.25">
      <c r="X166" s="1113">
        <v>12</v>
      </c>
      <c r="Y166" s="1117" t="s">
        <v>1722</v>
      </c>
      <c r="Z166" s="1113">
        <v>2</v>
      </c>
      <c r="AA166" s="1388" t="s">
        <v>1739</v>
      </c>
      <c r="AB166" s="1115">
        <v>1</v>
      </c>
      <c r="AC166" s="1388" t="s">
        <v>1230</v>
      </c>
      <c r="AE166" s="1363" t="str">
        <f t="shared" si="15"/>
        <v>12鋼材関係_Ｈ形鋼杭</v>
      </c>
      <c r="AH166" s="1116">
        <f t="shared" si="16"/>
        <v>37</v>
      </c>
      <c r="AL166"/>
      <c r="AM166"/>
    </row>
    <row r="167" spans="24:39" ht="22.5">
      <c r="X167" s="1113">
        <v>12</v>
      </c>
      <c r="Y167" s="1393" t="s">
        <v>1722</v>
      </c>
      <c r="Z167" s="1382">
        <v>3</v>
      </c>
      <c r="AA167" s="1383" t="s">
        <v>1741</v>
      </c>
      <c r="AB167" s="1380">
        <v>1</v>
      </c>
      <c r="AC167" s="1383" t="s">
        <v>1231</v>
      </c>
      <c r="AE167" s="1363" t="str">
        <f t="shared" si="15"/>
        <v>12鋼材関係_熱間圧延鋼矢板</v>
      </c>
      <c r="AH167" s="1116">
        <f t="shared" si="16"/>
        <v>38</v>
      </c>
      <c r="AL167"/>
      <c r="AM167"/>
    </row>
    <row r="168" spans="24:39" ht="24">
      <c r="X168" s="1113">
        <v>12</v>
      </c>
      <c r="Y168" s="1117" t="s">
        <v>1722</v>
      </c>
      <c r="Z168" s="1113">
        <v>4</v>
      </c>
      <c r="AA168" s="1388" t="s">
        <v>1232</v>
      </c>
      <c r="AB168" s="1115">
        <v>1</v>
      </c>
      <c r="AC168" s="1388" t="s">
        <v>1233</v>
      </c>
      <c r="AE168" s="1363" t="str">
        <f t="shared" si="15"/>
        <v>12鋼材関係_一般構造用圧延鋼材</v>
      </c>
      <c r="AH168" s="1116">
        <f t="shared" si="16"/>
        <v>39</v>
      </c>
      <c r="AL168"/>
      <c r="AM168"/>
    </row>
    <row r="169" spans="24:39" ht="14.25">
      <c r="X169" s="1113">
        <v>12</v>
      </c>
      <c r="Y169" s="1393" t="s">
        <v>1722</v>
      </c>
      <c r="Z169" s="1382">
        <v>5</v>
      </c>
      <c r="AA169" s="1383" t="s">
        <v>1234</v>
      </c>
      <c r="AB169" s="1380">
        <v>1</v>
      </c>
      <c r="AC169" s="1383" t="s">
        <v>1235</v>
      </c>
      <c r="AE169" s="1363" t="str">
        <f t="shared" si="15"/>
        <v>12鋼材関係_再生鋼材</v>
      </c>
      <c r="AH169" s="1116">
        <f t="shared" si="16"/>
        <v>40</v>
      </c>
      <c r="AL169"/>
      <c r="AM169"/>
    </row>
    <row r="170" spans="24:39" ht="24">
      <c r="X170" s="1113">
        <v>12</v>
      </c>
      <c r="Y170" s="1114" t="s">
        <v>1722</v>
      </c>
      <c r="Z170" s="1113">
        <v>6</v>
      </c>
      <c r="AA170" s="1389" t="s">
        <v>1236</v>
      </c>
      <c r="AB170" s="1115">
        <v>1</v>
      </c>
      <c r="AC170" s="1388" t="s">
        <v>1237</v>
      </c>
      <c r="AE170" s="1363" t="str">
        <f t="shared" si="15"/>
        <v>12鋼材関係_鉄筋コンクリート用棒鋼</v>
      </c>
      <c r="AH170" s="1116">
        <f t="shared" si="16"/>
        <v>41</v>
      </c>
      <c r="AL170"/>
      <c r="AM170"/>
    </row>
    <row r="171" spans="24:39" ht="24">
      <c r="X171" s="1113">
        <v>13</v>
      </c>
      <c r="Y171" s="1393" t="s">
        <v>1724</v>
      </c>
      <c r="Z171" s="1382">
        <v>1</v>
      </c>
      <c r="AA171" s="1381" t="s">
        <v>1238</v>
      </c>
      <c r="AB171" s="1382">
        <v>1</v>
      </c>
      <c r="AC171" s="1383" t="s">
        <v>1239</v>
      </c>
      <c r="AE171" s="1363" t="str">
        <f t="shared" si="15"/>
        <v>13ダクタイル鋳鉄管_ダクタイル鋳鉄管</v>
      </c>
      <c r="AH171" s="1116">
        <f t="shared" si="16"/>
        <v>42</v>
      </c>
      <c r="AL171"/>
      <c r="AM171"/>
    </row>
    <row r="172" spans="24:39" ht="24">
      <c r="X172" s="1113">
        <v>13</v>
      </c>
      <c r="Y172" s="1114" t="s">
        <v>1724</v>
      </c>
      <c r="Z172" s="1115">
        <v>2</v>
      </c>
      <c r="AA172" s="1389" t="s">
        <v>1240</v>
      </c>
      <c r="AB172" s="1113">
        <v>1</v>
      </c>
      <c r="AC172" s="1388" t="s">
        <v>1241</v>
      </c>
      <c r="AE172" s="1363" t="str">
        <f t="shared" si="15"/>
        <v>13ダクタイル鋳鉄管_ダクタイル鋳鉄異形管</v>
      </c>
      <c r="AH172" s="1116">
        <f t="shared" si="16"/>
        <v>43</v>
      </c>
      <c r="AL172"/>
      <c r="AM172"/>
    </row>
    <row r="173" spans="24:39" ht="78.75">
      <c r="X173" s="1113">
        <v>13</v>
      </c>
      <c r="Y173" s="1393" t="s">
        <v>1724</v>
      </c>
      <c r="Z173" s="1380">
        <v>3</v>
      </c>
      <c r="AA173" s="1381" t="s">
        <v>1748</v>
      </c>
      <c r="AB173" s="1382">
        <v>1</v>
      </c>
      <c r="AC173" s="1383" t="s">
        <v>1242</v>
      </c>
      <c r="AE173" s="1363" t="str">
        <f t="shared" si="15"/>
        <v>13ダクタイル鋳鉄管_ダクタイル鋳鉄直管・ダクタイル鋳鉄異形管・ダクタイル鋳鉄管継手・（農業用水用）</v>
      </c>
      <c r="AH173" s="1116">
        <f t="shared" si="16"/>
        <v>44</v>
      </c>
      <c r="AL173"/>
      <c r="AM173"/>
    </row>
    <row r="174" spans="24:39" ht="24">
      <c r="X174" s="1113">
        <v>14</v>
      </c>
      <c r="Y174" s="1117" t="s">
        <v>1726</v>
      </c>
      <c r="Z174" s="1115">
        <v>1</v>
      </c>
      <c r="AA174" s="1392" t="s">
        <v>1244</v>
      </c>
      <c r="AB174" s="1113">
        <v>1</v>
      </c>
      <c r="AC174" s="1388" t="s">
        <v>1243</v>
      </c>
      <c r="AE174" s="1363" t="str">
        <f t="shared" si="15"/>
        <v>14硬質ポリ塩化ビニル管_硬質ポリ塩化ビニル管</v>
      </c>
      <c r="AH174" s="1116">
        <f t="shared" si="16"/>
        <v>45</v>
      </c>
      <c r="AL174"/>
      <c r="AM174"/>
    </row>
    <row r="175" spans="24:39" ht="33.75">
      <c r="X175" s="1113">
        <v>14</v>
      </c>
      <c r="Y175" s="1393" t="s">
        <v>1726</v>
      </c>
      <c r="Z175" s="1380">
        <v>2</v>
      </c>
      <c r="AA175" s="1381" t="s">
        <v>1751</v>
      </c>
      <c r="AB175" s="1382">
        <v>1</v>
      </c>
      <c r="AC175" s="1383" t="s">
        <v>1245</v>
      </c>
      <c r="AE175" s="1363" t="str">
        <f t="shared" si="15"/>
        <v>14硬質ポリ塩化ビニル管_水道用硬質ポリ塩化ビニル管</v>
      </c>
      <c r="AH175" s="1116">
        <f t="shared" si="16"/>
        <v>46</v>
      </c>
      <c r="AL175"/>
      <c r="AM175"/>
    </row>
    <row r="176" spans="24:39" ht="24">
      <c r="X176" s="1113">
        <v>15</v>
      </c>
      <c r="Y176" s="1117" t="s">
        <v>1728</v>
      </c>
      <c r="Z176" s="1115">
        <v>1</v>
      </c>
      <c r="AA176" s="1392" t="s">
        <v>1246</v>
      </c>
      <c r="AB176" s="1113">
        <v>1</v>
      </c>
      <c r="AC176" s="1388" t="s">
        <v>1247</v>
      </c>
      <c r="AE176" s="1363" t="str">
        <f t="shared" si="15"/>
        <v>15強化プラスチック複合管_強化プラスチック複合管</v>
      </c>
      <c r="AH176" s="1116">
        <f t="shared" si="16"/>
        <v>47</v>
      </c>
      <c r="AL176"/>
      <c r="AM176"/>
    </row>
    <row r="177" spans="24:39" ht="22.5">
      <c r="X177" s="1113">
        <v>16</v>
      </c>
      <c r="Y177" s="1393" t="s">
        <v>1731</v>
      </c>
      <c r="Z177" s="1380">
        <v>1</v>
      </c>
      <c r="AA177" s="1381" t="s">
        <v>1754</v>
      </c>
      <c r="AB177" s="1382">
        <v>1</v>
      </c>
      <c r="AC177" s="1383" t="s">
        <v>1248</v>
      </c>
      <c r="AE177" s="1363" t="str">
        <f t="shared" si="15"/>
        <v>16鋼管_水輸送用塗覆装鋼管</v>
      </c>
      <c r="AH177" s="1116">
        <f t="shared" si="16"/>
        <v>48</v>
      </c>
      <c r="AL177"/>
      <c r="AM177"/>
    </row>
    <row r="178" spans="24:39" ht="22.5">
      <c r="X178" s="1113">
        <v>16</v>
      </c>
      <c r="Y178" s="1114" t="s">
        <v>1731</v>
      </c>
      <c r="Z178" s="1115">
        <v>2</v>
      </c>
      <c r="AA178" s="1389" t="s">
        <v>1756</v>
      </c>
      <c r="AB178" s="1115">
        <v>1</v>
      </c>
      <c r="AC178" s="1388" t="s">
        <v>1250</v>
      </c>
      <c r="AE178" s="1363" t="str">
        <f t="shared" si="15"/>
        <v>16鋼管_配管用炭素鋼鋼管</v>
      </c>
      <c r="AH178" s="1116">
        <f t="shared" si="16"/>
        <v>49</v>
      </c>
      <c r="AL178"/>
      <c r="AM178"/>
    </row>
    <row r="179" spans="24:39" ht="24">
      <c r="X179" s="1113">
        <v>16</v>
      </c>
      <c r="Y179" s="1394" t="s">
        <v>1731</v>
      </c>
      <c r="Z179" s="1380">
        <v>3</v>
      </c>
      <c r="AA179" s="1381" t="s">
        <v>1758</v>
      </c>
      <c r="AB179" s="1382">
        <v>1</v>
      </c>
      <c r="AC179" s="1383" t="s">
        <v>1251</v>
      </c>
      <c r="AE179" s="1363" t="str">
        <f t="shared" si="15"/>
        <v>16鋼管_圧力配管用炭素鋼鋼管</v>
      </c>
      <c r="AH179" s="1116">
        <f t="shared" si="16"/>
        <v>50</v>
      </c>
      <c r="AL179"/>
      <c r="AM179"/>
    </row>
    <row r="180" spans="24:39" ht="33.75">
      <c r="X180" s="1113">
        <v>16</v>
      </c>
      <c r="Y180" s="1117" t="s">
        <v>1731</v>
      </c>
      <c r="Z180" s="1115">
        <v>4</v>
      </c>
      <c r="AA180" s="1392" t="s">
        <v>1760</v>
      </c>
      <c r="AB180" s="1115">
        <v>1</v>
      </c>
      <c r="AC180" s="1388" t="s">
        <v>1252</v>
      </c>
      <c r="AE180" s="1363" t="str">
        <f t="shared" si="15"/>
        <v>16鋼管_配管用アーク溶接炭素鋼鋼管</v>
      </c>
      <c r="AH180" s="1116">
        <f t="shared" si="16"/>
        <v>51</v>
      </c>
      <c r="AL180"/>
      <c r="AM180"/>
    </row>
    <row r="181" spans="24:39" ht="33.75">
      <c r="X181" s="1113">
        <v>16</v>
      </c>
      <c r="Y181" s="1393" t="s">
        <v>1731</v>
      </c>
      <c r="Z181" s="1380">
        <v>5</v>
      </c>
      <c r="AA181" s="1381" t="s">
        <v>1762</v>
      </c>
      <c r="AB181" s="1382">
        <v>1</v>
      </c>
      <c r="AC181" s="1383" t="s">
        <v>1789</v>
      </c>
      <c r="AE181" s="1363" t="str">
        <f t="shared" si="15"/>
        <v>16鋼管_水輸送用塗覆装鋼管の異形管</v>
      </c>
      <c r="AH181" s="1116">
        <f t="shared" si="16"/>
        <v>52</v>
      </c>
      <c r="AL181"/>
      <c r="AM181"/>
    </row>
    <row r="182" spans="24:39" ht="33.75">
      <c r="X182" s="1113">
        <v>16</v>
      </c>
      <c r="Y182" s="1117" t="s">
        <v>1731</v>
      </c>
      <c r="Z182" s="1115">
        <v>6</v>
      </c>
      <c r="AA182" s="1392" t="s">
        <v>1764</v>
      </c>
      <c r="AB182" s="1115">
        <v>1</v>
      </c>
      <c r="AC182" s="1388" t="s">
        <v>1790</v>
      </c>
      <c r="AE182" s="1363" t="str">
        <f t="shared" si="15"/>
        <v>16鋼管_農業用プラスチック被覆鋼管</v>
      </c>
      <c r="AH182" s="1116">
        <f t="shared" si="16"/>
        <v>53</v>
      </c>
      <c r="AL182"/>
      <c r="AM182"/>
    </row>
    <row r="183" spans="24:39">
      <c r="X183" s="1125">
        <v>17</v>
      </c>
      <c r="Y183" s="1119" t="s">
        <v>1577</v>
      </c>
      <c r="Z183" s="1126">
        <v>1</v>
      </c>
      <c r="AA183" s="1395" t="s">
        <v>923</v>
      </c>
      <c r="AB183" s="1125">
        <v>1</v>
      </c>
      <c r="AC183" s="1396" t="s">
        <v>1542</v>
      </c>
      <c r="AH183" s="1116"/>
    </row>
  </sheetData>
  <sheetProtection algorithmName="SHA-512" hashValue="3oNEs/ZZYSMa0LaOzKBlpqMyy4KWF6I7b84ipLc4vT65oCuh/4MIYHyVgQN8PDEXSu3M4hr+9zL8wLOt/garoQ==" saltValue="AZ/Bzh6e/5QLGIJF5sJbCg==" spinCount="100000" sheet="1" objects="1" scenarios="1"/>
  <mergeCells count="204">
    <mergeCell ref="A2:B2"/>
    <mergeCell ref="A4:F5"/>
    <mergeCell ref="G4:H4"/>
    <mergeCell ref="B6:F7"/>
    <mergeCell ref="B11:G11"/>
    <mergeCell ref="C15:F15"/>
    <mergeCell ref="J15:M15"/>
    <mergeCell ref="C16:F16"/>
    <mergeCell ref="J16:M16"/>
    <mergeCell ref="C17:F17"/>
    <mergeCell ref="J17:M17"/>
    <mergeCell ref="I11:N11"/>
    <mergeCell ref="B12:F12"/>
    <mergeCell ref="I12:M12"/>
    <mergeCell ref="C13:F13"/>
    <mergeCell ref="J13:M13"/>
    <mergeCell ref="C14:F14"/>
    <mergeCell ref="J14:M14"/>
    <mergeCell ref="C21:F21"/>
    <mergeCell ref="J21:M21"/>
    <mergeCell ref="C22:F22"/>
    <mergeCell ref="J22:M22"/>
    <mergeCell ref="C23:F23"/>
    <mergeCell ref="J23:M23"/>
    <mergeCell ref="C18:F18"/>
    <mergeCell ref="J18:M18"/>
    <mergeCell ref="C19:F19"/>
    <mergeCell ref="J19:M19"/>
    <mergeCell ref="C20:F20"/>
    <mergeCell ref="J20:M20"/>
    <mergeCell ref="B34:C34"/>
    <mergeCell ref="I34:J34"/>
    <mergeCell ref="X34:Y34"/>
    <mergeCell ref="Z34:AA34"/>
    <mergeCell ref="AB34:AC34"/>
    <mergeCell ref="C24:F24"/>
    <mergeCell ref="J24:M24"/>
    <mergeCell ref="C25:F25"/>
    <mergeCell ref="J25:M25"/>
    <mergeCell ref="B33:G33"/>
    <mergeCell ref="I33:N33"/>
    <mergeCell ref="D34:E34"/>
    <mergeCell ref="K34:L34"/>
    <mergeCell ref="B38:C38"/>
    <mergeCell ref="I38:J38"/>
    <mergeCell ref="B39:C39"/>
    <mergeCell ref="I39:J39"/>
    <mergeCell ref="B40:C40"/>
    <mergeCell ref="I40:J40"/>
    <mergeCell ref="B35:C35"/>
    <mergeCell ref="I35:J35"/>
    <mergeCell ref="B36:C36"/>
    <mergeCell ref="I36:J36"/>
    <mergeCell ref="B37:C37"/>
    <mergeCell ref="I37:J37"/>
    <mergeCell ref="D35:E35"/>
    <mergeCell ref="D36:E36"/>
    <mergeCell ref="D37:E37"/>
    <mergeCell ref="D38:E38"/>
    <mergeCell ref="D39:E39"/>
    <mergeCell ref="D40:E40"/>
    <mergeCell ref="B44:C44"/>
    <mergeCell ref="I44:J44"/>
    <mergeCell ref="B45:C45"/>
    <mergeCell ref="I45:J45"/>
    <mergeCell ref="B46:C46"/>
    <mergeCell ref="I46:J46"/>
    <mergeCell ref="B41:C41"/>
    <mergeCell ref="I41:J41"/>
    <mergeCell ref="B42:C42"/>
    <mergeCell ref="I42:J42"/>
    <mergeCell ref="B43:C43"/>
    <mergeCell ref="I43:J43"/>
    <mergeCell ref="D41:E41"/>
    <mergeCell ref="D42:E42"/>
    <mergeCell ref="D43:E43"/>
    <mergeCell ref="D44:E44"/>
    <mergeCell ref="D45:E45"/>
    <mergeCell ref="D46:E46"/>
    <mergeCell ref="B50:C50"/>
    <mergeCell ref="I50:J50"/>
    <mergeCell ref="B51:C51"/>
    <mergeCell ref="I51:J51"/>
    <mergeCell ref="B52:C52"/>
    <mergeCell ref="I52:J52"/>
    <mergeCell ref="B47:C47"/>
    <mergeCell ref="I47:J47"/>
    <mergeCell ref="B48:C48"/>
    <mergeCell ref="I48:J48"/>
    <mergeCell ref="B49:C49"/>
    <mergeCell ref="I49:J49"/>
    <mergeCell ref="D47:E47"/>
    <mergeCell ref="D48:E48"/>
    <mergeCell ref="D49:E49"/>
    <mergeCell ref="D50:E50"/>
    <mergeCell ref="D51:E51"/>
    <mergeCell ref="D52:E52"/>
    <mergeCell ref="B56:C56"/>
    <mergeCell ref="I56:J56"/>
    <mergeCell ref="B57:C57"/>
    <mergeCell ref="I57:J57"/>
    <mergeCell ref="B58:C58"/>
    <mergeCell ref="I58:J58"/>
    <mergeCell ref="B53:C53"/>
    <mergeCell ref="I53:J53"/>
    <mergeCell ref="B54:C54"/>
    <mergeCell ref="I54:J54"/>
    <mergeCell ref="B55:C55"/>
    <mergeCell ref="I55:J55"/>
    <mergeCell ref="D53:E53"/>
    <mergeCell ref="D54:E54"/>
    <mergeCell ref="D55:E55"/>
    <mergeCell ref="D56:E56"/>
    <mergeCell ref="D57:E57"/>
    <mergeCell ref="D58:E58"/>
    <mergeCell ref="I63:J63"/>
    <mergeCell ref="B64:C64"/>
    <mergeCell ref="I64:J64"/>
    <mergeCell ref="B59:C59"/>
    <mergeCell ref="I59:J59"/>
    <mergeCell ref="B60:C60"/>
    <mergeCell ref="I60:J60"/>
    <mergeCell ref="B61:C61"/>
    <mergeCell ref="I61:J61"/>
    <mergeCell ref="D59:E59"/>
    <mergeCell ref="D60:E60"/>
    <mergeCell ref="D61:E61"/>
    <mergeCell ref="D62:E62"/>
    <mergeCell ref="D63:E63"/>
    <mergeCell ref="D64:E64"/>
    <mergeCell ref="B74:C74"/>
    <mergeCell ref="I74:J74"/>
    <mergeCell ref="C2:H2"/>
    <mergeCell ref="B71:C71"/>
    <mergeCell ref="I71:J71"/>
    <mergeCell ref="B72:C72"/>
    <mergeCell ref="I72:J72"/>
    <mergeCell ref="B73:C73"/>
    <mergeCell ref="I73:J73"/>
    <mergeCell ref="B68:C68"/>
    <mergeCell ref="I68:J68"/>
    <mergeCell ref="B69:C69"/>
    <mergeCell ref="I69:J69"/>
    <mergeCell ref="B70:C70"/>
    <mergeCell ref="I70:J70"/>
    <mergeCell ref="B65:C65"/>
    <mergeCell ref="I65:J65"/>
    <mergeCell ref="B66:C66"/>
    <mergeCell ref="I66:J66"/>
    <mergeCell ref="B67:C67"/>
    <mergeCell ref="I67:J67"/>
    <mergeCell ref="B62:C62"/>
    <mergeCell ref="I62:J62"/>
    <mergeCell ref="B63:C63"/>
    <mergeCell ref="D65:E65"/>
    <mergeCell ref="D66:E66"/>
    <mergeCell ref="D67:E67"/>
    <mergeCell ref="D68:E68"/>
    <mergeCell ref="D69:E69"/>
    <mergeCell ref="D70:E70"/>
    <mergeCell ref="D71:E71"/>
    <mergeCell ref="D72:E72"/>
    <mergeCell ref="D73:E73"/>
    <mergeCell ref="D74:E74"/>
    <mergeCell ref="K35:L35"/>
    <mergeCell ref="K36:L36"/>
    <mergeCell ref="K37:L37"/>
    <mergeCell ref="K38:L38"/>
    <mergeCell ref="K39:L39"/>
    <mergeCell ref="K40:L40"/>
    <mergeCell ref="K41:L41"/>
    <mergeCell ref="K42:L42"/>
    <mergeCell ref="K43:L43"/>
    <mergeCell ref="K44:L44"/>
    <mergeCell ref="K45:L45"/>
    <mergeCell ref="K46:L46"/>
    <mergeCell ref="K47:L47"/>
    <mergeCell ref="K48:L48"/>
    <mergeCell ref="K49:L49"/>
    <mergeCell ref="K50:L50"/>
    <mergeCell ref="K51:L51"/>
    <mergeCell ref="K52:L52"/>
    <mergeCell ref="K53:L53"/>
    <mergeCell ref="K54:L54"/>
    <mergeCell ref="K55:L55"/>
    <mergeCell ref="K56:L56"/>
    <mergeCell ref="K57:L57"/>
    <mergeCell ref="K67:L67"/>
    <mergeCell ref="K68:L68"/>
    <mergeCell ref="K69:L69"/>
    <mergeCell ref="K70:L70"/>
    <mergeCell ref="K71:L71"/>
    <mergeCell ref="K72:L72"/>
    <mergeCell ref="K73:L73"/>
    <mergeCell ref="K74:L74"/>
    <mergeCell ref="K58:L58"/>
    <mergeCell ref="K59:L59"/>
    <mergeCell ref="K60:L60"/>
    <mergeCell ref="K61:L61"/>
    <mergeCell ref="K62:L62"/>
    <mergeCell ref="K63:L63"/>
    <mergeCell ref="K64:L64"/>
    <mergeCell ref="K65:L65"/>
    <mergeCell ref="K66:L66"/>
  </mergeCells>
  <phoneticPr fontId="41"/>
  <dataValidations count="5">
    <dataValidation type="list" allowBlank="1" showInputMessage="1" promptTitle="試験項目" prompt="リストに無い場合は、直接入力して下さい。" sqref="M35:M74" xr:uid="{F5525A74-183D-48DA-A9CD-C1150FF44B8A}">
      <formula1>INDIRECT(W35)</formula1>
    </dataValidation>
    <dataValidation type="list" allowBlank="1" showInputMessage="1" promptTitle="試験項目" prompt="リストに無い場合は、直接入力して下さい。" sqref="F35:F74" xr:uid="{CD3701D5-B866-473D-94B5-B21C35D0F720}">
      <formula1>INDIRECT(U35)</formula1>
    </dataValidation>
    <dataValidation type="whole" operator="greaterThanOrEqual" allowBlank="1" showInputMessage="1" showErrorMessage="1" error="整数値を入力してください。" sqref="G35:G74 N35:N74 G14:G28 N14:N28" xr:uid="{8731CD79-FA30-4F95-AD0C-E3DCFB577A75}">
      <formula1>0</formula1>
    </dataValidation>
    <dataValidation type="list" allowBlank="1" showInputMessage="1" sqref="B35:C74 I35:J74" xr:uid="{5D983926-45A3-4E68-BBDE-2553BA9C8CD4}">
      <formula1>$AF$36:$AF$52</formula1>
    </dataValidation>
    <dataValidation type="list" allowBlank="1" showInputMessage="1" sqref="D35:E74 K35:L74" xr:uid="{B1C8498E-6AE3-4408-8224-17F3BA07E610}">
      <formula1>$AG$36:$AG$73</formula1>
    </dataValidation>
  </dataValidations>
  <pageMargins left="0.95" right="0.43" top="0.70866141732283472" bottom="0.47244094488188981" header="0.31496062992125984" footer="0.51181102362204722"/>
  <pageSetup paperSize="9" scale="5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E4E91-29D8-435D-92FD-650DBE55392B}">
  <sheetPr codeName="Sheet16">
    <tabColor rgb="FFFFFF99"/>
    <pageSetUpPr autoPageBreaks="0"/>
  </sheetPr>
  <dimension ref="A1:AC48"/>
  <sheetViews>
    <sheetView showGridLines="0" topLeftCell="A3" zoomScaleNormal="100" workbookViewId="0"/>
  </sheetViews>
  <sheetFormatPr defaultRowHeight="12"/>
  <cols>
    <col min="1" max="1" width="8.25" style="1077" customWidth="1"/>
    <col min="2" max="2" width="5" style="1077" customWidth="1"/>
    <col min="3" max="3" width="9.625" style="1077" customWidth="1"/>
    <col min="4" max="4" width="30.625" style="1077" customWidth="1"/>
    <col min="5" max="5" width="13.125" style="1077" customWidth="1"/>
    <col min="6" max="6" width="9.25" style="1077" customWidth="1"/>
    <col min="7" max="7" width="4.75" style="1077" customWidth="1"/>
    <col min="8" max="8" width="9.625" style="1077" customWidth="1"/>
    <col min="9" max="9" width="30.625" style="1077" customWidth="1"/>
    <col min="10" max="10" width="13.125" style="1077" customWidth="1"/>
    <col min="11" max="11" width="7.25" style="1077" customWidth="1"/>
    <col min="12" max="13" width="9" style="1077"/>
    <col min="14" max="15" width="9" style="1077" hidden="1" customWidth="1"/>
    <col min="16" max="16384" width="9" style="1077"/>
  </cols>
  <sheetData>
    <row r="1" spans="1:29" s="1074" customFormat="1" ht="15" hidden="1" customHeight="1">
      <c r="A1" s="1038" t="s">
        <v>1477</v>
      </c>
      <c r="B1" s="1038">
        <f>30-COUNTIF(A18:A47,"")</f>
        <v>0</v>
      </c>
      <c r="C1" s="1039" t="s">
        <v>1478</v>
      </c>
      <c r="D1" s="1039"/>
      <c r="E1" s="1038">
        <f>COUNTIF(F7,"エラー")</f>
        <v>0</v>
      </c>
      <c r="G1" s="1038" t="s">
        <v>1477</v>
      </c>
      <c r="H1" s="1038"/>
      <c r="I1" s="1038">
        <f>30-COUNTIF(F18:F47,"")</f>
        <v>0</v>
      </c>
      <c r="J1" s="1075"/>
      <c r="N1" s="1040"/>
      <c r="O1" s="1127"/>
    </row>
    <row r="2" spans="1:29" s="1042" customFormat="1" ht="21" hidden="1" customHeight="1">
      <c r="A2" s="2153" t="s">
        <v>1544</v>
      </c>
      <c r="B2" s="2154"/>
      <c r="C2" s="2168"/>
      <c r="D2" s="2169"/>
      <c r="E2" s="2170"/>
      <c r="F2" s="1128"/>
      <c r="G2" s="1129"/>
      <c r="H2" s="1129"/>
      <c r="K2" s="1043"/>
      <c r="M2" s="1043"/>
      <c r="V2" s="1043"/>
      <c r="AB2" s="1043"/>
      <c r="AC2" s="1043"/>
    </row>
    <row r="3" spans="1:29" s="1042" customFormat="1" ht="21" customHeight="1">
      <c r="A3" s="1130"/>
      <c r="B3" s="1130"/>
      <c r="E3" s="1131" t="s">
        <v>1290</v>
      </c>
      <c r="F3" s="1129"/>
      <c r="I3" s="1043"/>
      <c r="K3" s="1043"/>
      <c r="T3" s="1043"/>
      <c r="Z3" s="1043"/>
      <c r="AA3" s="1043"/>
    </row>
    <row r="4" spans="1:29" s="1042" customFormat="1" ht="180" customHeight="1">
      <c r="A4" s="1130"/>
      <c r="B4" s="1130"/>
      <c r="E4" s="1074"/>
      <c r="F4" s="1129"/>
      <c r="I4" s="1043"/>
      <c r="K4" s="1043"/>
      <c r="T4" s="1043"/>
      <c r="Z4" s="1043"/>
      <c r="AA4" s="1043"/>
    </row>
    <row r="5" spans="1:29" s="1042" customFormat="1" ht="21" customHeight="1">
      <c r="A5" s="1130"/>
      <c r="B5" s="1130"/>
      <c r="E5" s="1131" t="s">
        <v>2116</v>
      </c>
      <c r="F5" s="1129"/>
      <c r="I5" s="1043"/>
      <c r="K5" s="1043"/>
      <c r="T5" s="1043"/>
      <c r="Z5" s="1043"/>
      <c r="AA5" s="1043"/>
    </row>
    <row r="6" spans="1:29" s="1042" customFormat="1" ht="21" customHeight="1">
      <c r="A6" s="1130"/>
      <c r="B6" s="1130"/>
      <c r="E6" s="1131"/>
      <c r="F6" s="1129"/>
      <c r="I6" s="1043"/>
      <c r="K6" s="1043"/>
      <c r="T6" s="1043"/>
      <c r="Z6" s="1043"/>
      <c r="AA6" s="1043"/>
    </row>
    <row r="7" spans="1:29" ht="17.25">
      <c r="A7" s="1076" t="s">
        <v>1578</v>
      </c>
      <c r="E7" s="1109" t="s">
        <v>165</v>
      </c>
      <c r="F7" s="1044" t="str">
        <f>IF(E8&lt;&gt;"","エラー","OK")</f>
        <v>OK</v>
      </c>
      <c r="G7" s="1080">
        <v>1</v>
      </c>
      <c r="H7" s="1080"/>
    </row>
    <row r="8" spans="1:29" s="1076" customFormat="1" ht="21" customHeight="1">
      <c r="A8" s="2182" t="s">
        <v>1579</v>
      </c>
      <c r="B8" s="2182"/>
      <c r="C8" s="2182"/>
      <c r="D8" s="2182"/>
      <c r="E8" s="2156" t="str">
        <f>IF(AND(E11&lt;&gt;E15,J11&lt;&gt;J15)=TRUE,"A1とA2・B1とB2の両方で金額が一致してません",IF(E11&lt;&gt;E15,"A1とA2の金額が一致してません",IF(J11&lt;&gt;J15,"B1とB2の金額が一致してません","")))</f>
        <v/>
      </c>
      <c r="F8" s="2177"/>
    </row>
    <row r="9" spans="1:29" ht="20.25" customHeight="1" thickBot="1">
      <c r="A9" s="2182"/>
      <c r="B9" s="2182"/>
      <c r="C9" s="2182"/>
      <c r="D9" s="2182"/>
    </row>
    <row r="10" spans="1:29" ht="24" customHeight="1" thickBot="1">
      <c r="B10" s="2158" t="s">
        <v>1830</v>
      </c>
      <c r="C10" s="2159"/>
      <c r="D10" s="2160"/>
      <c r="E10" s="1083" t="s">
        <v>407</v>
      </c>
      <c r="F10" s="1082"/>
      <c r="J10" s="1083" t="s">
        <v>189</v>
      </c>
    </row>
    <row r="11" spans="1:29" ht="24" customHeight="1" thickBot="1">
      <c r="B11" s="2178"/>
      <c r="C11" s="2179"/>
      <c r="D11" s="2180"/>
      <c r="E11" s="1086">
        <f>'6_工事費'!H85</f>
        <v>0</v>
      </c>
      <c r="F11" s="1085" t="s">
        <v>805</v>
      </c>
      <c r="J11" s="1086">
        <f>'6_工事費'!EB85-E11</f>
        <v>0</v>
      </c>
      <c r="K11" s="1082" t="s">
        <v>806</v>
      </c>
    </row>
    <row r="12" spans="1:29" ht="15.75" customHeight="1">
      <c r="E12" s="1082"/>
      <c r="F12" s="1082"/>
    </row>
    <row r="13" spans="1:29" s="1087" customFormat="1" ht="13.5">
      <c r="B13" s="1087" t="s">
        <v>369</v>
      </c>
    </row>
    <row r="14" spans="1:29" s="1087" customFormat="1" ht="13.5">
      <c r="E14" s="1132"/>
    </row>
    <row r="15" spans="1:29" ht="18.75" customHeight="1">
      <c r="B15" s="1103"/>
      <c r="C15" s="1133" t="s">
        <v>370</v>
      </c>
      <c r="D15" s="1133"/>
      <c r="E15" s="1134">
        <f>SUM(E18:E47)</f>
        <v>0</v>
      </c>
      <c r="F15" s="1085" t="s">
        <v>128</v>
      </c>
      <c r="G15" s="1103"/>
      <c r="H15" s="1104"/>
      <c r="I15" s="1133" t="s">
        <v>370</v>
      </c>
      <c r="J15" s="1134">
        <f>SUM(J18:J47)</f>
        <v>0</v>
      </c>
      <c r="K15" s="1082" t="s">
        <v>129</v>
      </c>
    </row>
    <row r="16" spans="1:29" s="1087" customFormat="1" ht="18" customHeight="1">
      <c r="B16" s="2145" t="s">
        <v>407</v>
      </c>
      <c r="C16" s="2181"/>
      <c r="D16" s="2181"/>
      <c r="E16" s="2147"/>
      <c r="G16" s="2145" t="s">
        <v>408</v>
      </c>
      <c r="H16" s="2146"/>
      <c r="I16" s="2176"/>
      <c r="J16" s="2148"/>
      <c r="N16" s="856" t="s">
        <v>1125</v>
      </c>
      <c r="O16" s="856"/>
    </row>
    <row r="17" spans="1:15" ht="18" customHeight="1">
      <c r="B17" s="2145" t="s">
        <v>1580</v>
      </c>
      <c r="C17" s="2173"/>
      <c r="D17" s="1100" t="s">
        <v>1572</v>
      </c>
      <c r="E17" s="1089" t="s">
        <v>849</v>
      </c>
      <c r="G17" s="2145" t="s">
        <v>1580</v>
      </c>
      <c r="H17" s="2173"/>
      <c r="I17" s="1100" t="s">
        <v>1572</v>
      </c>
      <c r="J17" s="1089" t="s">
        <v>849</v>
      </c>
      <c r="N17" s="856" t="s">
        <v>1126</v>
      </c>
      <c r="O17" s="856" t="s">
        <v>408</v>
      </c>
    </row>
    <row r="18" spans="1:15" ht="24" customHeight="1">
      <c r="A18" s="1091" t="str">
        <f>IF(OR(N18=1,N18=4),"","未入力があります")</f>
        <v/>
      </c>
      <c r="B18" s="2174"/>
      <c r="C18" s="2175"/>
      <c r="D18" s="1299"/>
      <c r="E18" s="1108"/>
      <c r="F18" s="1091" t="str">
        <f>IF(OR(O18=1,O18=4),"","未入力があります")</f>
        <v/>
      </c>
      <c r="G18" s="2174"/>
      <c r="H18" s="2175"/>
      <c r="I18" s="1299"/>
      <c r="J18" s="1135"/>
      <c r="N18" s="856">
        <f>COUNTBLANK(B18:E18)</f>
        <v>4</v>
      </c>
      <c r="O18" s="856">
        <f>COUNTBLANK(G18:J18)</f>
        <v>4</v>
      </c>
    </row>
    <row r="19" spans="1:15" ht="24" customHeight="1">
      <c r="A19" s="1091" t="str">
        <f t="shared" ref="A19:A47" si="0">IF(OR(N19=1,N19=4),"","未入力があります")</f>
        <v/>
      </c>
      <c r="B19" s="2171"/>
      <c r="C19" s="2172"/>
      <c r="D19" s="1300"/>
      <c r="E19" s="1111"/>
      <c r="F19" s="1091" t="str">
        <f t="shared" ref="F19:F47" si="1">IF(OR(O19=1,O19=4),"","未入力があります")</f>
        <v/>
      </c>
      <c r="G19" s="2171"/>
      <c r="H19" s="2172"/>
      <c r="I19" s="1300"/>
      <c r="J19" s="1095"/>
      <c r="N19" s="856">
        <f t="shared" ref="N19:N47" si="2">COUNTBLANK(B19:E19)</f>
        <v>4</v>
      </c>
      <c r="O19" s="856">
        <f t="shared" ref="O19:O47" si="3">COUNTBLANK(G19:J19)</f>
        <v>4</v>
      </c>
    </row>
    <row r="20" spans="1:15" ht="24" customHeight="1">
      <c r="A20" s="1091" t="str">
        <f t="shared" si="0"/>
        <v/>
      </c>
      <c r="B20" s="2171"/>
      <c r="C20" s="2172"/>
      <c r="D20" s="1300"/>
      <c r="E20" s="1111"/>
      <c r="F20" s="1091" t="str">
        <f t="shared" si="1"/>
        <v/>
      </c>
      <c r="G20" s="2171"/>
      <c r="H20" s="2172"/>
      <c r="I20" s="1300"/>
      <c r="J20" s="1095"/>
      <c r="N20" s="856">
        <f t="shared" si="2"/>
        <v>4</v>
      </c>
      <c r="O20" s="856">
        <f t="shared" si="3"/>
        <v>4</v>
      </c>
    </row>
    <row r="21" spans="1:15" ht="24" customHeight="1">
      <c r="A21" s="1091" t="str">
        <f t="shared" si="0"/>
        <v/>
      </c>
      <c r="B21" s="2171"/>
      <c r="C21" s="2172"/>
      <c r="D21" s="1300"/>
      <c r="E21" s="1111"/>
      <c r="F21" s="1091" t="str">
        <f t="shared" si="1"/>
        <v/>
      </c>
      <c r="G21" s="2171"/>
      <c r="H21" s="2172"/>
      <c r="I21" s="1300"/>
      <c r="J21" s="1095"/>
      <c r="N21" s="856">
        <f t="shared" si="2"/>
        <v>4</v>
      </c>
      <c r="O21" s="856">
        <f t="shared" si="3"/>
        <v>4</v>
      </c>
    </row>
    <row r="22" spans="1:15" ht="24" customHeight="1">
      <c r="A22" s="1091" t="str">
        <f t="shared" si="0"/>
        <v/>
      </c>
      <c r="B22" s="2171"/>
      <c r="C22" s="2172"/>
      <c r="D22" s="1300"/>
      <c r="E22" s="1111"/>
      <c r="F22" s="1091" t="str">
        <f t="shared" si="1"/>
        <v/>
      </c>
      <c r="G22" s="2171"/>
      <c r="H22" s="2172"/>
      <c r="I22" s="1300"/>
      <c r="J22" s="1095"/>
      <c r="N22" s="856">
        <f t="shared" si="2"/>
        <v>4</v>
      </c>
      <c r="O22" s="856">
        <f t="shared" si="3"/>
        <v>4</v>
      </c>
    </row>
    <row r="23" spans="1:15" ht="24" customHeight="1">
      <c r="A23" s="1091" t="str">
        <f t="shared" si="0"/>
        <v/>
      </c>
      <c r="B23" s="2171"/>
      <c r="C23" s="2172"/>
      <c r="D23" s="1300"/>
      <c r="E23" s="1111"/>
      <c r="F23" s="1091" t="str">
        <f t="shared" si="1"/>
        <v/>
      </c>
      <c r="G23" s="2171"/>
      <c r="H23" s="2172"/>
      <c r="I23" s="1300"/>
      <c r="J23" s="1095"/>
      <c r="N23" s="856">
        <f t="shared" si="2"/>
        <v>4</v>
      </c>
      <c r="O23" s="856">
        <f t="shared" si="3"/>
        <v>4</v>
      </c>
    </row>
    <row r="24" spans="1:15" ht="24" customHeight="1">
      <c r="A24" s="1091" t="str">
        <f t="shared" si="0"/>
        <v/>
      </c>
      <c r="B24" s="2171"/>
      <c r="C24" s="2172"/>
      <c r="D24" s="1300"/>
      <c r="E24" s="1111"/>
      <c r="F24" s="1091" t="str">
        <f t="shared" si="1"/>
        <v/>
      </c>
      <c r="G24" s="2171"/>
      <c r="H24" s="2172"/>
      <c r="I24" s="1300"/>
      <c r="J24" s="1095"/>
      <c r="N24" s="856">
        <f t="shared" si="2"/>
        <v>4</v>
      </c>
      <c r="O24" s="856">
        <f t="shared" si="3"/>
        <v>4</v>
      </c>
    </row>
    <row r="25" spans="1:15" ht="24" customHeight="1">
      <c r="A25" s="1091" t="str">
        <f t="shared" si="0"/>
        <v/>
      </c>
      <c r="B25" s="2171"/>
      <c r="C25" s="2172"/>
      <c r="D25" s="1300"/>
      <c r="E25" s="1111"/>
      <c r="F25" s="1091" t="str">
        <f t="shared" si="1"/>
        <v/>
      </c>
      <c r="G25" s="2171"/>
      <c r="H25" s="2172"/>
      <c r="I25" s="1300"/>
      <c r="J25" s="1095"/>
      <c r="N25" s="856">
        <f t="shared" si="2"/>
        <v>4</v>
      </c>
      <c r="O25" s="856">
        <f t="shared" si="3"/>
        <v>4</v>
      </c>
    </row>
    <row r="26" spans="1:15" ht="24" customHeight="1">
      <c r="A26" s="1091" t="str">
        <f t="shared" si="0"/>
        <v/>
      </c>
      <c r="B26" s="2171"/>
      <c r="C26" s="2172"/>
      <c r="D26" s="1300"/>
      <c r="E26" s="1111"/>
      <c r="F26" s="1091" t="str">
        <f t="shared" si="1"/>
        <v/>
      </c>
      <c r="G26" s="2171"/>
      <c r="H26" s="2172"/>
      <c r="I26" s="1300"/>
      <c r="J26" s="1095"/>
      <c r="N26" s="856">
        <f t="shared" si="2"/>
        <v>4</v>
      </c>
      <c r="O26" s="856">
        <f t="shared" si="3"/>
        <v>4</v>
      </c>
    </row>
    <row r="27" spans="1:15" ht="24" customHeight="1">
      <c r="A27" s="1091" t="str">
        <f t="shared" si="0"/>
        <v/>
      </c>
      <c r="B27" s="2171"/>
      <c r="C27" s="2172"/>
      <c r="D27" s="1300"/>
      <c r="E27" s="1111"/>
      <c r="F27" s="1091" t="str">
        <f t="shared" si="1"/>
        <v/>
      </c>
      <c r="G27" s="2171"/>
      <c r="H27" s="2172"/>
      <c r="I27" s="1300"/>
      <c r="J27" s="1095"/>
      <c r="N27" s="856">
        <f t="shared" si="2"/>
        <v>4</v>
      </c>
      <c r="O27" s="856">
        <f t="shared" si="3"/>
        <v>4</v>
      </c>
    </row>
    <row r="28" spans="1:15" ht="24" customHeight="1">
      <c r="A28" s="1091" t="str">
        <f t="shared" si="0"/>
        <v/>
      </c>
      <c r="B28" s="2171"/>
      <c r="C28" s="2172"/>
      <c r="D28" s="1300"/>
      <c r="E28" s="1111"/>
      <c r="F28" s="1091" t="str">
        <f t="shared" si="1"/>
        <v/>
      </c>
      <c r="G28" s="2171"/>
      <c r="H28" s="2172"/>
      <c r="I28" s="1300"/>
      <c r="J28" s="1095"/>
      <c r="N28" s="856">
        <f t="shared" si="2"/>
        <v>4</v>
      </c>
      <c r="O28" s="856">
        <f t="shared" si="3"/>
        <v>4</v>
      </c>
    </row>
    <row r="29" spans="1:15" ht="24" customHeight="1">
      <c r="A29" s="1091" t="str">
        <f t="shared" si="0"/>
        <v/>
      </c>
      <c r="B29" s="2171"/>
      <c r="C29" s="2172"/>
      <c r="D29" s="1300"/>
      <c r="E29" s="1111"/>
      <c r="F29" s="1091" t="str">
        <f t="shared" si="1"/>
        <v/>
      </c>
      <c r="G29" s="2171"/>
      <c r="H29" s="2172"/>
      <c r="I29" s="1300"/>
      <c r="J29" s="1095"/>
      <c r="N29" s="856">
        <f t="shared" si="2"/>
        <v>4</v>
      </c>
      <c r="O29" s="856">
        <f t="shared" si="3"/>
        <v>4</v>
      </c>
    </row>
    <row r="30" spans="1:15" ht="24" customHeight="1">
      <c r="A30" s="1091" t="str">
        <f t="shared" si="0"/>
        <v/>
      </c>
      <c r="B30" s="2171"/>
      <c r="C30" s="2172"/>
      <c r="D30" s="1300"/>
      <c r="E30" s="1111"/>
      <c r="F30" s="1091" t="str">
        <f t="shared" si="1"/>
        <v/>
      </c>
      <c r="G30" s="2171"/>
      <c r="H30" s="2172"/>
      <c r="I30" s="1300"/>
      <c r="J30" s="1095"/>
      <c r="N30" s="856">
        <f t="shared" si="2"/>
        <v>4</v>
      </c>
      <c r="O30" s="856">
        <f t="shared" si="3"/>
        <v>4</v>
      </c>
    </row>
    <row r="31" spans="1:15" ht="24" customHeight="1">
      <c r="A31" s="1091" t="str">
        <f t="shared" si="0"/>
        <v/>
      </c>
      <c r="B31" s="2171"/>
      <c r="C31" s="2172"/>
      <c r="D31" s="1300"/>
      <c r="E31" s="1111"/>
      <c r="F31" s="1091" t="str">
        <f t="shared" si="1"/>
        <v/>
      </c>
      <c r="G31" s="2171"/>
      <c r="H31" s="2172"/>
      <c r="I31" s="1300"/>
      <c r="J31" s="1095"/>
      <c r="N31" s="856">
        <f t="shared" si="2"/>
        <v>4</v>
      </c>
      <c r="O31" s="856">
        <f t="shared" si="3"/>
        <v>4</v>
      </c>
    </row>
    <row r="32" spans="1:15" ht="24" customHeight="1">
      <c r="A32" s="1091" t="str">
        <f t="shared" si="0"/>
        <v/>
      </c>
      <c r="B32" s="2171"/>
      <c r="C32" s="2172"/>
      <c r="D32" s="1300"/>
      <c r="E32" s="1111"/>
      <c r="F32" s="1091" t="str">
        <f t="shared" si="1"/>
        <v/>
      </c>
      <c r="G32" s="2171"/>
      <c r="H32" s="2172"/>
      <c r="I32" s="1300"/>
      <c r="J32" s="1095"/>
      <c r="N32" s="856">
        <f t="shared" si="2"/>
        <v>4</v>
      </c>
      <c r="O32" s="856">
        <f t="shared" si="3"/>
        <v>4</v>
      </c>
    </row>
    <row r="33" spans="1:15" ht="24" customHeight="1">
      <c r="A33" s="1091" t="str">
        <f t="shared" si="0"/>
        <v/>
      </c>
      <c r="B33" s="2171"/>
      <c r="C33" s="2172"/>
      <c r="D33" s="1300"/>
      <c r="E33" s="1111"/>
      <c r="F33" s="1091" t="str">
        <f t="shared" si="1"/>
        <v/>
      </c>
      <c r="G33" s="2171"/>
      <c r="H33" s="2172"/>
      <c r="I33" s="1300"/>
      <c r="J33" s="1095"/>
      <c r="N33" s="856">
        <f t="shared" si="2"/>
        <v>4</v>
      </c>
      <c r="O33" s="856">
        <f t="shared" si="3"/>
        <v>4</v>
      </c>
    </row>
    <row r="34" spans="1:15" ht="24" customHeight="1">
      <c r="A34" s="1091" t="str">
        <f t="shared" si="0"/>
        <v/>
      </c>
      <c r="B34" s="2171"/>
      <c r="C34" s="2172"/>
      <c r="D34" s="1300"/>
      <c r="E34" s="1111"/>
      <c r="F34" s="1091" t="str">
        <f t="shared" si="1"/>
        <v/>
      </c>
      <c r="G34" s="2171"/>
      <c r="H34" s="2172"/>
      <c r="I34" s="1300"/>
      <c r="J34" s="1095"/>
      <c r="N34" s="856">
        <f t="shared" si="2"/>
        <v>4</v>
      </c>
      <c r="O34" s="856">
        <f t="shared" si="3"/>
        <v>4</v>
      </c>
    </row>
    <row r="35" spans="1:15" ht="24" customHeight="1">
      <c r="A35" s="1091" t="str">
        <f t="shared" si="0"/>
        <v/>
      </c>
      <c r="B35" s="2171"/>
      <c r="C35" s="2172"/>
      <c r="D35" s="1300"/>
      <c r="E35" s="1111"/>
      <c r="F35" s="1091" t="str">
        <f t="shared" si="1"/>
        <v/>
      </c>
      <c r="G35" s="2171"/>
      <c r="H35" s="2172"/>
      <c r="I35" s="1300"/>
      <c r="J35" s="1095"/>
      <c r="N35" s="856">
        <f t="shared" si="2"/>
        <v>4</v>
      </c>
      <c r="O35" s="856">
        <f t="shared" si="3"/>
        <v>4</v>
      </c>
    </row>
    <row r="36" spans="1:15" ht="24" customHeight="1">
      <c r="A36" s="1091" t="str">
        <f t="shared" si="0"/>
        <v/>
      </c>
      <c r="B36" s="2171"/>
      <c r="C36" s="2172"/>
      <c r="D36" s="1300"/>
      <c r="E36" s="1111"/>
      <c r="F36" s="1091" t="str">
        <f t="shared" si="1"/>
        <v/>
      </c>
      <c r="G36" s="2171"/>
      <c r="H36" s="2172"/>
      <c r="I36" s="1300"/>
      <c r="J36" s="1095"/>
      <c r="N36" s="856">
        <f t="shared" si="2"/>
        <v>4</v>
      </c>
      <c r="O36" s="856">
        <f t="shared" si="3"/>
        <v>4</v>
      </c>
    </row>
    <row r="37" spans="1:15" ht="24" customHeight="1">
      <c r="A37" s="1091" t="str">
        <f t="shared" si="0"/>
        <v/>
      </c>
      <c r="B37" s="2171"/>
      <c r="C37" s="2172"/>
      <c r="D37" s="1300"/>
      <c r="E37" s="1111"/>
      <c r="F37" s="1091" t="str">
        <f t="shared" si="1"/>
        <v/>
      </c>
      <c r="G37" s="2171"/>
      <c r="H37" s="2172"/>
      <c r="I37" s="1300"/>
      <c r="J37" s="1095"/>
      <c r="N37" s="856">
        <f t="shared" si="2"/>
        <v>4</v>
      </c>
      <c r="O37" s="856">
        <f t="shared" si="3"/>
        <v>4</v>
      </c>
    </row>
    <row r="38" spans="1:15" ht="24" customHeight="1">
      <c r="A38" s="1091" t="str">
        <f t="shared" si="0"/>
        <v/>
      </c>
      <c r="B38" s="2171"/>
      <c r="C38" s="2172"/>
      <c r="D38" s="1300"/>
      <c r="E38" s="1111"/>
      <c r="F38" s="1091" t="str">
        <f t="shared" si="1"/>
        <v/>
      </c>
      <c r="G38" s="2171"/>
      <c r="H38" s="2172"/>
      <c r="I38" s="1300"/>
      <c r="J38" s="1095"/>
      <c r="N38" s="856">
        <f t="shared" si="2"/>
        <v>4</v>
      </c>
      <c r="O38" s="856">
        <f t="shared" si="3"/>
        <v>4</v>
      </c>
    </row>
    <row r="39" spans="1:15" ht="24" customHeight="1">
      <c r="A39" s="1091" t="str">
        <f t="shared" si="0"/>
        <v/>
      </c>
      <c r="B39" s="2171"/>
      <c r="C39" s="2172"/>
      <c r="D39" s="1300"/>
      <c r="E39" s="1111"/>
      <c r="F39" s="1091" t="str">
        <f t="shared" si="1"/>
        <v/>
      </c>
      <c r="G39" s="2171"/>
      <c r="H39" s="2172"/>
      <c r="I39" s="1300"/>
      <c r="J39" s="1095"/>
      <c r="N39" s="856">
        <f t="shared" si="2"/>
        <v>4</v>
      </c>
      <c r="O39" s="856">
        <f t="shared" si="3"/>
        <v>4</v>
      </c>
    </row>
    <row r="40" spans="1:15" ht="24" customHeight="1">
      <c r="A40" s="1091" t="str">
        <f t="shared" si="0"/>
        <v/>
      </c>
      <c r="B40" s="2171"/>
      <c r="C40" s="2172"/>
      <c r="D40" s="1300"/>
      <c r="E40" s="1111"/>
      <c r="F40" s="1091" t="str">
        <f t="shared" si="1"/>
        <v/>
      </c>
      <c r="G40" s="2171"/>
      <c r="H40" s="2172"/>
      <c r="I40" s="1300"/>
      <c r="J40" s="1095"/>
      <c r="N40" s="856">
        <f t="shared" si="2"/>
        <v>4</v>
      </c>
      <c r="O40" s="856">
        <f t="shared" si="3"/>
        <v>4</v>
      </c>
    </row>
    <row r="41" spans="1:15" ht="24" customHeight="1">
      <c r="A41" s="1091" t="str">
        <f t="shared" si="0"/>
        <v/>
      </c>
      <c r="B41" s="2171"/>
      <c r="C41" s="2172"/>
      <c r="D41" s="1300"/>
      <c r="E41" s="1111"/>
      <c r="F41" s="1091" t="str">
        <f t="shared" si="1"/>
        <v/>
      </c>
      <c r="G41" s="2171"/>
      <c r="H41" s="2172"/>
      <c r="I41" s="1300"/>
      <c r="J41" s="1095"/>
      <c r="N41" s="856">
        <f t="shared" si="2"/>
        <v>4</v>
      </c>
      <c r="O41" s="856">
        <f t="shared" si="3"/>
        <v>4</v>
      </c>
    </row>
    <row r="42" spans="1:15" ht="24" customHeight="1">
      <c r="A42" s="1091" t="str">
        <f t="shared" si="0"/>
        <v/>
      </c>
      <c r="B42" s="2171"/>
      <c r="C42" s="2172"/>
      <c r="D42" s="1300"/>
      <c r="E42" s="1111"/>
      <c r="F42" s="1091" t="str">
        <f t="shared" si="1"/>
        <v/>
      </c>
      <c r="G42" s="2171"/>
      <c r="H42" s="2172"/>
      <c r="I42" s="1300"/>
      <c r="J42" s="1095"/>
      <c r="N42" s="856">
        <f t="shared" si="2"/>
        <v>4</v>
      </c>
      <c r="O42" s="856">
        <f t="shared" si="3"/>
        <v>4</v>
      </c>
    </row>
    <row r="43" spans="1:15" ht="24" customHeight="1">
      <c r="A43" s="1091" t="str">
        <f t="shared" si="0"/>
        <v/>
      </c>
      <c r="B43" s="2171"/>
      <c r="C43" s="2172"/>
      <c r="D43" s="1300"/>
      <c r="E43" s="1111"/>
      <c r="F43" s="1091" t="str">
        <f t="shared" si="1"/>
        <v/>
      </c>
      <c r="G43" s="2171"/>
      <c r="H43" s="2172"/>
      <c r="I43" s="1300"/>
      <c r="J43" s="1095"/>
      <c r="N43" s="856">
        <f t="shared" si="2"/>
        <v>4</v>
      </c>
      <c r="O43" s="856">
        <f t="shared" si="3"/>
        <v>4</v>
      </c>
    </row>
    <row r="44" spans="1:15" ht="24" customHeight="1">
      <c r="A44" s="1091" t="str">
        <f t="shared" si="0"/>
        <v/>
      </c>
      <c r="B44" s="2171"/>
      <c r="C44" s="2172"/>
      <c r="D44" s="1300"/>
      <c r="E44" s="1111"/>
      <c r="F44" s="1091" t="str">
        <f t="shared" si="1"/>
        <v/>
      </c>
      <c r="G44" s="2171"/>
      <c r="H44" s="2172"/>
      <c r="I44" s="1300"/>
      <c r="J44" s="1095"/>
      <c r="N44" s="856">
        <f t="shared" si="2"/>
        <v>4</v>
      </c>
      <c r="O44" s="856">
        <f t="shared" si="3"/>
        <v>4</v>
      </c>
    </row>
    <row r="45" spans="1:15" ht="24" customHeight="1">
      <c r="A45" s="1091" t="str">
        <f t="shared" si="0"/>
        <v/>
      </c>
      <c r="B45" s="2171"/>
      <c r="C45" s="2172"/>
      <c r="D45" s="1300"/>
      <c r="E45" s="1111"/>
      <c r="F45" s="1091" t="str">
        <f t="shared" si="1"/>
        <v/>
      </c>
      <c r="G45" s="2171"/>
      <c r="H45" s="2172"/>
      <c r="I45" s="1300"/>
      <c r="J45" s="1095"/>
      <c r="N45" s="856">
        <f t="shared" si="2"/>
        <v>4</v>
      </c>
      <c r="O45" s="856">
        <f t="shared" si="3"/>
        <v>4</v>
      </c>
    </row>
    <row r="46" spans="1:15" ht="24" customHeight="1">
      <c r="A46" s="1091" t="str">
        <f t="shared" si="0"/>
        <v/>
      </c>
      <c r="B46" s="2171"/>
      <c r="C46" s="2172"/>
      <c r="D46" s="1300"/>
      <c r="E46" s="1111"/>
      <c r="F46" s="1091" t="str">
        <f t="shared" si="1"/>
        <v/>
      </c>
      <c r="G46" s="2171"/>
      <c r="H46" s="2172"/>
      <c r="I46" s="1300"/>
      <c r="J46" s="1095"/>
      <c r="N46" s="856">
        <f t="shared" si="2"/>
        <v>4</v>
      </c>
      <c r="O46" s="856">
        <f t="shared" si="3"/>
        <v>4</v>
      </c>
    </row>
    <row r="47" spans="1:15" ht="24" customHeight="1">
      <c r="A47" s="1091" t="str">
        <f t="shared" si="0"/>
        <v/>
      </c>
      <c r="B47" s="2164"/>
      <c r="C47" s="2165"/>
      <c r="D47" s="1301"/>
      <c r="E47" s="1120"/>
      <c r="F47" s="1091" t="str">
        <f t="shared" si="1"/>
        <v/>
      </c>
      <c r="G47" s="2166"/>
      <c r="H47" s="2167"/>
      <c r="I47" s="1314"/>
      <c r="J47" s="1136"/>
      <c r="N47" s="856">
        <f t="shared" si="2"/>
        <v>4</v>
      </c>
      <c r="O47" s="856">
        <f t="shared" si="3"/>
        <v>4</v>
      </c>
    </row>
    <row r="48" spans="1:15">
      <c r="B48" s="1137"/>
      <c r="C48" s="1137"/>
      <c r="D48" s="1137"/>
      <c r="E48" s="1137"/>
    </row>
  </sheetData>
  <sheetProtection algorithmName="SHA-512" hashValue="g/GiYg7OoaWivOkT5L1h9dXU/nQgsesgWg8YcXur53VuWFjjJjpS4Y7dEkxDWjheBYp9c2VODu1CsT245+66eA==" saltValue="TlY45Le2mEISPWZcS9i/Pw==" spinCount="100000" sheet="1" objects="1" scenarios="1"/>
  <mergeCells count="69">
    <mergeCell ref="G16:J16"/>
    <mergeCell ref="A2:B2"/>
    <mergeCell ref="E8:F8"/>
    <mergeCell ref="B10:D11"/>
    <mergeCell ref="B16:E16"/>
    <mergeCell ref="A8:D9"/>
    <mergeCell ref="B17:C17"/>
    <mergeCell ref="G17:H17"/>
    <mergeCell ref="B18:C18"/>
    <mergeCell ref="G18:H18"/>
    <mergeCell ref="B19:C19"/>
    <mergeCell ref="G19:H19"/>
    <mergeCell ref="B20:C20"/>
    <mergeCell ref="G20:H20"/>
    <mergeCell ref="B21:C21"/>
    <mergeCell ref="G21:H21"/>
    <mergeCell ref="B22:C22"/>
    <mergeCell ref="G22:H22"/>
    <mergeCell ref="B23:C23"/>
    <mergeCell ref="G23:H23"/>
    <mergeCell ref="B24:C24"/>
    <mergeCell ref="G24:H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B33:C33"/>
    <mergeCell ref="G33:H33"/>
    <mergeCell ref="B34:C34"/>
    <mergeCell ref="G34:H34"/>
    <mergeCell ref="B35:C35"/>
    <mergeCell ref="G35:H35"/>
    <mergeCell ref="B36:C36"/>
    <mergeCell ref="G36:H36"/>
    <mergeCell ref="B37:C37"/>
    <mergeCell ref="G37:H37"/>
    <mergeCell ref="G38:H38"/>
    <mergeCell ref="B39:C39"/>
    <mergeCell ref="G39:H39"/>
    <mergeCell ref="B40:C40"/>
    <mergeCell ref="G40:H40"/>
    <mergeCell ref="B47:C47"/>
    <mergeCell ref="G47:H47"/>
    <mergeCell ref="C2:E2"/>
    <mergeCell ref="B44:C44"/>
    <mergeCell ref="G44:H44"/>
    <mergeCell ref="B45:C45"/>
    <mergeCell ref="G45:H45"/>
    <mergeCell ref="B46:C46"/>
    <mergeCell ref="G46:H46"/>
    <mergeCell ref="B41:C41"/>
    <mergeCell ref="G41:H41"/>
    <mergeCell ref="B42:C42"/>
    <mergeCell ref="G42:H42"/>
    <mergeCell ref="B43:C43"/>
    <mergeCell ref="G43:H43"/>
    <mergeCell ref="B38:C38"/>
  </mergeCells>
  <phoneticPr fontId="41"/>
  <dataValidations disablePrompts="1" count="3">
    <dataValidation type="whole" operator="greaterThanOrEqual" allowBlank="1" showInputMessage="1" showErrorMessage="1" error="整数値を入力してください。" sqref="E18:E47 J18:J47" xr:uid="{CA4E6F4F-38CE-40FE-868E-ED51E7A35FEC}">
      <formula1>0</formula1>
    </dataValidation>
    <dataValidation type="list" allowBlank="1" showInputMessage="1" sqref="B18:C47 G18:H47" xr:uid="{3D95F0F3-3D13-4B61-AB7F-DB9ADB51FE5F}">
      <formula1>特殊な品質管理</formula1>
    </dataValidation>
    <dataValidation type="list" allowBlank="1" showInputMessage="1" sqref="D18:D47 I18:I47" xr:uid="{73453020-D87B-4C61-AC92-64AD11CA9710}">
      <formula1>INDIRECT(B18)</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3A81F-F103-4781-9683-F6903005C54E}">
  <sheetPr codeName="Sheet24">
    <tabColor rgb="FFFFFF99"/>
    <pageSetUpPr autoPageBreaks="0"/>
  </sheetPr>
  <dimension ref="A1:AD48"/>
  <sheetViews>
    <sheetView showGridLines="0" topLeftCell="A3" zoomScaleNormal="100" workbookViewId="0"/>
  </sheetViews>
  <sheetFormatPr defaultRowHeight="12"/>
  <cols>
    <col min="1" max="1" width="8.25" style="1077" customWidth="1"/>
    <col min="2" max="2" width="5" style="1077" customWidth="1"/>
    <col min="3" max="3" width="18.25" style="1077" customWidth="1"/>
    <col min="4" max="4" width="23.125" style="1077" customWidth="1"/>
    <col min="5" max="5" width="13.125" style="1077" customWidth="1"/>
    <col min="6" max="6" width="9.25" style="1077" customWidth="1"/>
    <col min="7" max="7" width="5" style="1077" customWidth="1"/>
    <col min="8" max="8" width="18.25" style="1077" customWidth="1"/>
    <col min="9" max="9" width="23.125" style="1077" customWidth="1"/>
    <col min="10" max="10" width="13.125" style="1077" customWidth="1"/>
    <col min="11" max="11" width="5" style="1077" customWidth="1"/>
    <col min="12" max="13" width="9" style="1077"/>
    <col min="14" max="15" width="9" style="1077" hidden="1" customWidth="1"/>
    <col min="16" max="16384" width="9" style="1077"/>
  </cols>
  <sheetData>
    <row r="1" spans="1:30" s="1074" customFormat="1" ht="12" hidden="1" customHeight="1">
      <c r="A1" s="1038" t="s">
        <v>1477</v>
      </c>
      <c r="B1" s="1038">
        <f>30-COUNTIF(A18:A47,"")</f>
        <v>1</v>
      </c>
      <c r="C1" s="1038"/>
      <c r="D1" s="1039" t="s">
        <v>1478</v>
      </c>
      <c r="E1" s="1038">
        <f>COUNTIF(F7,"エラー")</f>
        <v>0</v>
      </c>
      <c r="G1" s="1038" t="s">
        <v>1477</v>
      </c>
      <c r="H1" s="1038"/>
      <c r="I1" s="1038">
        <f>30-COUNTIF(F18:F47,"")</f>
        <v>1</v>
      </c>
      <c r="J1" s="1075"/>
      <c r="N1" s="1138"/>
      <c r="O1" s="1139"/>
    </row>
    <row r="2" spans="1:30" s="1042" customFormat="1" ht="21" hidden="1" customHeight="1">
      <c r="A2" s="2153" t="s">
        <v>1544</v>
      </c>
      <c r="B2" s="2154"/>
      <c r="C2" s="2168"/>
      <c r="D2" s="2169"/>
      <c r="E2" s="2170"/>
      <c r="F2" s="1128"/>
      <c r="G2" s="1129"/>
      <c r="H2" s="1129"/>
      <c r="K2" s="1043"/>
      <c r="M2" s="1043"/>
      <c r="W2" s="1043"/>
      <c r="AC2" s="1043"/>
      <c r="AD2" s="1043"/>
    </row>
    <row r="3" spans="1:30" s="1042" customFormat="1" ht="21" customHeight="1">
      <c r="A3" s="1130"/>
      <c r="B3" s="1130"/>
      <c r="E3" s="1140" t="s">
        <v>1291</v>
      </c>
      <c r="F3" s="1074"/>
      <c r="G3" s="1129"/>
      <c r="H3" s="1129"/>
      <c r="K3" s="1043"/>
      <c r="M3" s="1043"/>
      <c r="W3" s="1043"/>
      <c r="AC3" s="1043"/>
      <c r="AD3" s="1043"/>
    </row>
    <row r="4" spans="1:30" s="1042" customFormat="1" ht="180" customHeight="1">
      <c r="A4" s="1130"/>
      <c r="B4" s="1130"/>
      <c r="F4" s="1074"/>
      <c r="G4" s="1129"/>
      <c r="H4" s="1129"/>
      <c r="K4" s="1043"/>
      <c r="M4" s="1043"/>
      <c r="W4" s="1043"/>
      <c r="AC4" s="1043"/>
      <c r="AD4" s="1043"/>
    </row>
    <row r="5" spans="1:30" s="1042" customFormat="1" ht="21" customHeight="1">
      <c r="A5" s="1130"/>
      <c r="B5" s="1130"/>
      <c r="E5" s="1131" t="s">
        <v>2117</v>
      </c>
      <c r="F5" s="1074"/>
      <c r="G5" s="1129"/>
      <c r="H5" s="1129"/>
      <c r="K5" s="1043"/>
      <c r="M5" s="1043"/>
      <c r="W5" s="1043"/>
      <c r="AC5" s="1043"/>
      <c r="AD5" s="1043"/>
    </row>
    <row r="6" spans="1:30" s="1042" customFormat="1" ht="21" customHeight="1">
      <c r="A6" s="1130"/>
      <c r="B6" s="1130"/>
      <c r="E6" s="1141"/>
      <c r="F6" s="1074"/>
      <c r="G6" s="1129"/>
      <c r="H6" s="1129"/>
      <c r="K6" s="1043"/>
      <c r="M6" s="1043"/>
      <c r="W6" s="1043"/>
      <c r="AC6" s="1043"/>
      <c r="AD6" s="1043"/>
    </row>
    <row r="7" spans="1:30" ht="17.25">
      <c r="A7" s="1076" t="s">
        <v>1578</v>
      </c>
      <c r="E7" s="1078" t="s">
        <v>165</v>
      </c>
      <c r="F7" s="1044" t="str">
        <f>IF(E8&lt;&gt;"","エラー","OK")</f>
        <v>OK</v>
      </c>
      <c r="G7" s="1080">
        <v>1</v>
      </c>
      <c r="H7" s="1080"/>
    </row>
    <row r="8" spans="1:30" s="1076" customFormat="1" ht="21" customHeight="1">
      <c r="A8" s="2155" t="s">
        <v>1581</v>
      </c>
      <c r="B8" s="2155"/>
      <c r="C8" s="2155"/>
      <c r="D8" s="2155"/>
      <c r="E8" s="2156" t="str">
        <f>IF(AND(E11&lt;&gt;E15,J11&lt;&gt;J15)=TRUE,"A1とA2・B1とB2の両方で金額が一致してません",IF(E11&lt;&gt;E15,"A1とA2の金額が一致してません",IF(J11&lt;&gt;J15,"B1とB2の金額が一致してません","")))</f>
        <v/>
      </c>
      <c r="F8" s="2177"/>
    </row>
    <row r="9" spans="1:30" ht="21" customHeight="1" thickBot="1">
      <c r="A9" s="2155"/>
      <c r="B9" s="2155"/>
      <c r="C9" s="2155"/>
      <c r="D9" s="2155"/>
    </row>
    <row r="10" spans="1:30" ht="24" customHeight="1" thickBot="1">
      <c r="B10" s="2158" t="s">
        <v>1831</v>
      </c>
      <c r="C10" s="2159"/>
      <c r="D10" s="2187"/>
      <c r="E10" s="1083" t="s">
        <v>407</v>
      </c>
      <c r="F10" s="1082"/>
      <c r="J10" s="1083" t="s">
        <v>189</v>
      </c>
    </row>
    <row r="11" spans="1:30" ht="24" customHeight="1" thickBot="1">
      <c r="B11" s="2161"/>
      <c r="C11" s="2162"/>
      <c r="D11" s="2163"/>
      <c r="E11" s="1086">
        <f>'6_工事費'!H86</f>
        <v>0</v>
      </c>
      <c r="F11" s="1085" t="s">
        <v>805</v>
      </c>
      <c r="J11" s="1086">
        <f>'6_工事費'!EB86-E11</f>
        <v>0</v>
      </c>
      <c r="K11" s="1082" t="s">
        <v>806</v>
      </c>
    </row>
    <row r="12" spans="1:30" ht="15.75" customHeight="1">
      <c r="E12" s="1082"/>
      <c r="F12" s="1082"/>
    </row>
    <row r="13" spans="1:30" s="1087" customFormat="1" ht="13.5">
      <c r="B13" s="1087" t="s">
        <v>369</v>
      </c>
    </row>
    <row r="14" spans="1:30" s="1087" customFormat="1" ht="13.5"/>
    <row r="15" spans="1:30" ht="18" customHeight="1">
      <c r="B15" s="1103"/>
      <c r="C15" s="1104"/>
      <c r="D15" s="1133" t="s">
        <v>370</v>
      </c>
      <c r="E15" s="1134">
        <f>SUM(E18:E47)</f>
        <v>0</v>
      </c>
      <c r="F15" s="1085" t="s">
        <v>128</v>
      </c>
      <c r="G15" s="1103"/>
      <c r="H15" s="1104"/>
      <c r="I15" s="1133" t="s">
        <v>370</v>
      </c>
      <c r="J15" s="1134">
        <f>SUM(J18:J47)</f>
        <v>0</v>
      </c>
      <c r="K15" s="1082" t="s">
        <v>129</v>
      </c>
    </row>
    <row r="16" spans="1:30" s="1087" customFormat="1" ht="18" customHeight="1">
      <c r="B16" s="2145" t="s">
        <v>407</v>
      </c>
      <c r="C16" s="2181"/>
      <c r="D16" s="2181"/>
      <c r="E16" s="2147"/>
      <c r="G16" s="2145" t="s">
        <v>408</v>
      </c>
      <c r="H16" s="2146"/>
      <c r="I16" s="2176"/>
      <c r="J16" s="2148"/>
      <c r="N16" s="856" t="s">
        <v>1125</v>
      </c>
      <c r="O16" s="856"/>
    </row>
    <row r="17" spans="1:15" ht="18" customHeight="1">
      <c r="B17" s="2145" t="s">
        <v>1580</v>
      </c>
      <c r="C17" s="2173"/>
      <c r="D17" s="1100" t="s">
        <v>850</v>
      </c>
      <c r="E17" s="1089" t="s">
        <v>849</v>
      </c>
      <c r="G17" s="2145" t="s">
        <v>1580</v>
      </c>
      <c r="H17" s="2173"/>
      <c r="I17" s="1100" t="s">
        <v>850</v>
      </c>
      <c r="J17" s="1089" t="s">
        <v>849</v>
      </c>
      <c r="N17" s="856" t="s">
        <v>1126</v>
      </c>
      <c r="O17" s="856" t="s">
        <v>408</v>
      </c>
    </row>
    <row r="18" spans="1:15" ht="24" customHeight="1">
      <c r="A18" s="1315" t="str">
        <f>IF((N18=1),"","未入力があります")</f>
        <v>未入力があります</v>
      </c>
      <c r="B18" s="2188" t="s">
        <v>1667</v>
      </c>
      <c r="C18" s="2189"/>
      <c r="D18" s="1302" t="s">
        <v>1668</v>
      </c>
      <c r="E18" s="1303"/>
      <c r="F18" s="1315" t="str">
        <f>IF((O18=1),"","未入力があります")</f>
        <v>未入力があります</v>
      </c>
      <c r="G18" s="2188" t="s">
        <v>1667</v>
      </c>
      <c r="H18" s="2189"/>
      <c r="I18" s="1302" t="s">
        <v>1668</v>
      </c>
      <c r="J18" s="1303"/>
      <c r="N18" s="856">
        <f>COUNTBLANK(B18:E18)</f>
        <v>2</v>
      </c>
      <c r="O18" s="856">
        <f>COUNTBLANK(G18:J18)</f>
        <v>2</v>
      </c>
    </row>
    <row r="19" spans="1:15" ht="24" customHeight="1">
      <c r="A19" s="1315" t="str">
        <f>IF(OR(N19=1,N19=4),"","未入力があります")</f>
        <v/>
      </c>
      <c r="B19" s="2185"/>
      <c r="C19" s="2186"/>
      <c r="D19" s="1304"/>
      <c r="E19" s="1305"/>
      <c r="F19" s="1315" t="str">
        <f>IF(OR(O19=1,O19=4),"","未入力があります")</f>
        <v/>
      </c>
      <c r="G19" s="2185"/>
      <c r="H19" s="2186"/>
      <c r="I19" s="1304"/>
      <c r="J19" s="1305"/>
      <c r="N19" s="856">
        <f t="shared" ref="N19:N47" si="0">COUNTBLANK(B19:E19)</f>
        <v>4</v>
      </c>
      <c r="O19" s="856">
        <f t="shared" ref="O19:O47" si="1">COUNTBLANK(G19:J19)</f>
        <v>4</v>
      </c>
    </row>
    <row r="20" spans="1:15" ht="24" customHeight="1">
      <c r="A20" s="1315" t="str">
        <f t="shared" ref="A20:A47" si="2">IF(OR(N20=1,N20=4),"","未入力があります")</f>
        <v/>
      </c>
      <c r="B20" s="2185"/>
      <c r="C20" s="2186"/>
      <c r="D20" s="1304"/>
      <c r="E20" s="1305"/>
      <c r="F20" s="1315" t="str">
        <f t="shared" ref="F20:F47" si="3">IF(OR(O20=1,O20=4),"","未入力があります")</f>
        <v/>
      </c>
      <c r="G20" s="2185"/>
      <c r="H20" s="2186"/>
      <c r="I20" s="1304"/>
      <c r="J20" s="1305"/>
      <c r="N20" s="856">
        <f t="shared" si="0"/>
        <v>4</v>
      </c>
      <c r="O20" s="856">
        <f t="shared" si="1"/>
        <v>4</v>
      </c>
    </row>
    <row r="21" spans="1:15" ht="24" customHeight="1">
      <c r="A21" s="1315" t="str">
        <f t="shared" si="2"/>
        <v/>
      </c>
      <c r="B21" s="2185"/>
      <c r="C21" s="2186"/>
      <c r="D21" s="1304"/>
      <c r="E21" s="1305"/>
      <c r="F21" s="1315" t="str">
        <f t="shared" si="3"/>
        <v/>
      </c>
      <c r="G21" s="2185"/>
      <c r="H21" s="2186"/>
      <c r="I21" s="1304"/>
      <c r="J21" s="1305"/>
      <c r="N21" s="856">
        <f t="shared" si="0"/>
        <v>4</v>
      </c>
      <c r="O21" s="856">
        <f t="shared" si="1"/>
        <v>4</v>
      </c>
    </row>
    <row r="22" spans="1:15" ht="24" customHeight="1">
      <c r="A22" s="1315" t="str">
        <f t="shared" si="2"/>
        <v/>
      </c>
      <c r="B22" s="2185"/>
      <c r="C22" s="2186"/>
      <c r="D22" s="1304"/>
      <c r="E22" s="1305"/>
      <c r="F22" s="1315" t="str">
        <f t="shared" si="3"/>
        <v/>
      </c>
      <c r="G22" s="2185"/>
      <c r="H22" s="2186"/>
      <c r="I22" s="1304"/>
      <c r="J22" s="1305"/>
      <c r="N22" s="856">
        <f t="shared" si="0"/>
        <v>4</v>
      </c>
      <c r="O22" s="856">
        <f t="shared" si="1"/>
        <v>4</v>
      </c>
    </row>
    <row r="23" spans="1:15" ht="24" customHeight="1">
      <c r="A23" s="1315" t="str">
        <f t="shared" si="2"/>
        <v/>
      </c>
      <c r="B23" s="2185"/>
      <c r="C23" s="2186"/>
      <c r="D23" s="1304"/>
      <c r="E23" s="1305"/>
      <c r="F23" s="1315" t="str">
        <f t="shared" si="3"/>
        <v/>
      </c>
      <c r="G23" s="2185"/>
      <c r="H23" s="2186"/>
      <c r="I23" s="1304"/>
      <c r="J23" s="1305"/>
      <c r="N23" s="856">
        <f t="shared" si="0"/>
        <v>4</v>
      </c>
      <c r="O23" s="856">
        <f t="shared" si="1"/>
        <v>4</v>
      </c>
    </row>
    <row r="24" spans="1:15" ht="24" customHeight="1">
      <c r="A24" s="1315" t="str">
        <f t="shared" si="2"/>
        <v/>
      </c>
      <c r="B24" s="2185"/>
      <c r="C24" s="2186"/>
      <c r="D24" s="1304"/>
      <c r="E24" s="1305"/>
      <c r="F24" s="1315" t="str">
        <f t="shared" si="3"/>
        <v/>
      </c>
      <c r="G24" s="2185"/>
      <c r="H24" s="2186"/>
      <c r="I24" s="1304"/>
      <c r="J24" s="1305"/>
      <c r="N24" s="856">
        <f t="shared" si="0"/>
        <v>4</v>
      </c>
      <c r="O24" s="856">
        <f t="shared" si="1"/>
        <v>4</v>
      </c>
    </row>
    <row r="25" spans="1:15" ht="24" customHeight="1">
      <c r="A25" s="1315" t="str">
        <f t="shared" si="2"/>
        <v/>
      </c>
      <c r="B25" s="2185"/>
      <c r="C25" s="2186"/>
      <c r="D25" s="1304"/>
      <c r="E25" s="1305"/>
      <c r="F25" s="1315" t="str">
        <f t="shared" si="3"/>
        <v/>
      </c>
      <c r="G25" s="2185"/>
      <c r="H25" s="2186"/>
      <c r="I25" s="1304"/>
      <c r="J25" s="1305"/>
      <c r="N25" s="856">
        <f t="shared" si="0"/>
        <v>4</v>
      </c>
      <c r="O25" s="856">
        <f t="shared" si="1"/>
        <v>4</v>
      </c>
    </row>
    <row r="26" spans="1:15" ht="24" customHeight="1">
      <c r="A26" s="1315" t="str">
        <f t="shared" si="2"/>
        <v/>
      </c>
      <c r="B26" s="2185"/>
      <c r="C26" s="2186"/>
      <c r="D26" s="1304"/>
      <c r="E26" s="1305"/>
      <c r="F26" s="1315" t="str">
        <f t="shared" si="3"/>
        <v/>
      </c>
      <c r="G26" s="2185"/>
      <c r="H26" s="2186"/>
      <c r="I26" s="1304"/>
      <c r="J26" s="1305"/>
      <c r="N26" s="856">
        <f t="shared" si="0"/>
        <v>4</v>
      </c>
      <c r="O26" s="856">
        <f t="shared" si="1"/>
        <v>4</v>
      </c>
    </row>
    <row r="27" spans="1:15" ht="24" customHeight="1">
      <c r="A27" s="1315" t="str">
        <f t="shared" si="2"/>
        <v/>
      </c>
      <c r="B27" s="2185"/>
      <c r="C27" s="2186"/>
      <c r="D27" s="1304"/>
      <c r="E27" s="1305"/>
      <c r="F27" s="1315" t="str">
        <f t="shared" si="3"/>
        <v/>
      </c>
      <c r="G27" s="2185"/>
      <c r="H27" s="2186"/>
      <c r="I27" s="1304"/>
      <c r="J27" s="1305"/>
      <c r="N27" s="856">
        <f t="shared" si="0"/>
        <v>4</v>
      </c>
      <c r="O27" s="856">
        <f t="shared" si="1"/>
        <v>4</v>
      </c>
    </row>
    <row r="28" spans="1:15" ht="24" customHeight="1">
      <c r="A28" s="1315" t="str">
        <f t="shared" si="2"/>
        <v/>
      </c>
      <c r="B28" s="2185"/>
      <c r="C28" s="2186"/>
      <c r="D28" s="1304"/>
      <c r="E28" s="1305"/>
      <c r="F28" s="1315" t="str">
        <f t="shared" si="3"/>
        <v/>
      </c>
      <c r="G28" s="2185"/>
      <c r="H28" s="2186"/>
      <c r="I28" s="1304"/>
      <c r="J28" s="1305"/>
      <c r="N28" s="856">
        <f t="shared" si="0"/>
        <v>4</v>
      </c>
      <c r="O28" s="856">
        <f t="shared" si="1"/>
        <v>4</v>
      </c>
    </row>
    <row r="29" spans="1:15" ht="24" customHeight="1">
      <c r="A29" s="1315" t="str">
        <f t="shared" si="2"/>
        <v/>
      </c>
      <c r="B29" s="2185"/>
      <c r="C29" s="2186"/>
      <c r="D29" s="1304"/>
      <c r="E29" s="1305"/>
      <c r="F29" s="1315" t="str">
        <f t="shared" si="3"/>
        <v/>
      </c>
      <c r="G29" s="2185"/>
      <c r="H29" s="2186"/>
      <c r="I29" s="1304"/>
      <c r="J29" s="1305"/>
      <c r="N29" s="856">
        <f t="shared" si="0"/>
        <v>4</v>
      </c>
      <c r="O29" s="856">
        <f t="shared" si="1"/>
        <v>4</v>
      </c>
    </row>
    <row r="30" spans="1:15" ht="24" customHeight="1">
      <c r="A30" s="1315" t="str">
        <f t="shared" si="2"/>
        <v/>
      </c>
      <c r="B30" s="2185"/>
      <c r="C30" s="2186"/>
      <c r="D30" s="1304"/>
      <c r="E30" s="1305"/>
      <c r="F30" s="1315" t="str">
        <f t="shared" si="3"/>
        <v/>
      </c>
      <c r="G30" s="2185"/>
      <c r="H30" s="2186"/>
      <c r="I30" s="1304"/>
      <c r="J30" s="1305"/>
      <c r="N30" s="856">
        <f t="shared" si="0"/>
        <v>4</v>
      </c>
      <c r="O30" s="856">
        <f t="shared" si="1"/>
        <v>4</v>
      </c>
    </row>
    <row r="31" spans="1:15" ht="24" customHeight="1">
      <c r="A31" s="1315" t="str">
        <f t="shared" si="2"/>
        <v/>
      </c>
      <c r="B31" s="2185"/>
      <c r="C31" s="2186"/>
      <c r="D31" s="1304"/>
      <c r="E31" s="1305"/>
      <c r="F31" s="1315" t="str">
        <f t="shared" si="3"/>
        <v/>
      </c>
      <c r="G31" s="2185"/>
      <c r="H31" s="2186"/>
      <c r="I31" s="1304"/>
      <c r="J31" s="1305"/>
      <c r="N31" s="856">
        <f t="shared" si="0"/>
        <v>4</v>
      </c>
      <c r="O31" s="856">
        <f t="shared" si="1"/>
        <v>4</v>
      </c>
    </row>
    <row r="32" spans="1:15" ht="24" customHeight="1">
      <c r="A32" s="1315" t="str">
        <f t="shared" si="2"/>
        <v/>
      </c>
      <c r="B32" s="2185"/>
      <c r="C32" s="2186"/>
      <c r="D32" s="1304"/>
      <c r="E32" s="1305"/>
      <c r="F32" s="1315" t="str">
        <f t="shared" si="3"/>
        <v/>
      </c>
      <c r="G32" s="2185"/>
      <c r="H32" s="2186"/>
      <c r="I32" s="1304"/>
      <c r="J32" s="1305"/>
      <c r="N32" s="856">
        <f t="shared" si="0"/>
        <v>4</v>
      </c>
      <c r="O32" s="856">
        <f t="shared" si="1"/>
        <v>4</v>
      </c>
    </row>
    <row r="33" spans="1:15" ht="24" customHeight="1">
      <c r="A33" s="1315" t="str">
        <f t="shared" si="2"/>
        <v/>
      </c>
      <c r="B33" s="2185"/>
      <c r="C33" s="2186"/>
      <c r="D33" s="1304"/>
      <c r="E33" s="1305"/>
      <c r="F33" s="1315" t="str">
        <f t="shared" si="3"/>
        <v/>
      </c>
      <c r="G33" s="2185"/>
      <c r="H33" s="2186"/>
      <c r="I33" s="1304"/>
      <c r="J33" s="1305"/>
      <c r="N33" s="856">
        <f t="shared" si="0"/>
        <v>4</v>
      </c>
      <c r="O33" s="856">
        <f t="shared" si="1"/>
        <v>4</v>
      </c>
    </row>
    <row r="34" spans="1:15" ht="24" customHeight="1">
      <c r="A34" s="1315" t="str">
        <f t="shared" si="2"/>
        <v/>
      </c>
      <c r="B34" s="2185"/>
      <c r="C34" s="2186"/>
      <c r="D34" s="1304"/>
      <c r="E34" s="1305"/>
      <c r="F34" s="1315" t="str">
        <f t="shared" si="3"/>
        <v/>
      </c>
      <c r="G34" s="2185"/>
      <c r="H34" s="2186"/>
      <c r="I34" s="1304"/>
      <c r="J34" s="1305"/>
      <c r="N34" s="856">
        <f t="shared" si="0"/>
        <v>4</v>
      </c>
      <c r="O34" s="856">
        <f t="shared" si="1"/>
        <v>4</v>
      </c>
    </row>
    <row r="35" spans="1:15" ht="24" customHeight="1">
      <c r="A35" s="1315" t="str">
        <f t="shared" si="2"/>
        <v/>
      </c>
      <c r="B35" s="2185"/>
      <c r="C35" s="2186"/>
      <c r="D35" s="1304"/>
      <c r="E35" s="1305"/>
      <c r="F35" s="1315" t="str">
        <f t="shared" si="3"/>
        <v/>
      </c>
      <c r="G35" s="2185"/>
      <c r="H35" s="2186"/>
      <c r="I35" s="1304"/>
      <c r="J35" s="1305"/>
      <c r="N35" s="856">
        <f t="shared" si="0"/>
        <v>4</v>
      </c>
      <c r="O35" s="856">
        <f t="shared" si="1"/>
        <v>4</v>
      </c>
    </row>
    <row r="36" spans="1:15" ht="24" customHeight="1">
      <c r="A36" s="1315" t="str">
        <f t="shared" si="2"/>
        <v/>
      </c>
      <c r="B36" s="2185"/>
      <c r="C36" s="2186"/>
      <c r="D36" s="1304"/>
      <c r="E36" s="1305"/>
      <c r="F36" s="1315" t="str">
        <f t="shared" si="3"/>
        <v/>
      </c>
      <c r="G36" s="2185"/>
      <c r="H36" s="2186"/>
      <c r="I36" s="1304"/>
      <c r="J36" s="1305"/>
      <c r="N36" s="856">
        <f t="shared" si="0"/>
        <v>4</v>
      </c>
      <c r="O36" s="856">
        <f t="shared" si="1"/>
        <v>4</v>
      </c>
    </row>
    <row r="37" spans="1:15" ht="24" customHeight="1">
      <c r="A37" s="1315" t="str">
        <f t="shared" si="2"/>
        <v/>
      </c>
      <c r="B37" s="2185"/>
      <c r="C37" s="2186"/>
      <c r="D37" s="1304"/>
      <c r="E37" s="1305"/>
      <c r="F37" s="1315" t="str">
        <f t="shared" si="3"/>
        <v/>
      </c>
      <c r="G37" s="2185"/>
      <c r="H37" s="2186"/>
      <c r="I37" s="1304"/>
      <c r="J37" s="1305"/>
      <c r="N37" s="856">
        <f t="shared" si="0"/>
        <v>4</v>
      </c>
      <c r="O37" s="856">
        <f t="shared" si="1"/>
        <v>4</v>
      </c>
    </row>
    <row r="38" spans="1:15" ht="24" customHeight="1">
      <c r="A38" s="1315" t="str">
        <f t="shared" si="2"/>
        <v/>
      </c>
      <c r="B38" s="2185"/>
      <c r="C38" s="2186"/>
      <c r="D38" s="1304"/>
      <c r="E38" s="1305"/>
      <c r="F38" s="1315" t="str">
        <f t="shared" si="3"/>
        <v/>
      </c>
      <c r="G38" s="2185"/>
      <c r="H38" s="2186"/>
      <c r="I38" s="1304"/>
      <c r="J38" s="1305"/>
      <c r="N38" s="856">
        <f t="shared" si="0"/>
        <v>4</v>
      </c>
      <c r="O38" s="856">
        <f t="shared" si="1"/>
        <v>4</v>
      </c>
    </row>
    <row r="39" spans="1:15" ht="24" customHeight="1">
      <c r="A39" s="1315" t="str">
        <f t="shared" si="2"/>
        <v/>
      </c>
      <c r="B39" s="2185"/>
      <c r="C39" s="2186"/>
      <c r="D39" s="1304"/>
      <c r="E39" s="1305"/>
      <c r="F39" s="1315" t="str">
        <f t="shared" si="3"/>
        <v/>
      </c>
      <c r="G39" s="2185"/>
      <c r="H39" s="2186"/>
      <c r="I39" s="1304"/>
      <c r="J39" s="1305"/>
      <c r="N39" s="856">
        <f t="shared" si="0"/>
        <v>4</v>
      </c>
      <c r="O39" s="856">
        <f t="shared" si="1"/>
        <v>4</v>
      </c>
    </row>
    <row r="40" spans="1:15" ht="24" customHeight="1">
      <c r="A40" s="1315" t="str">
        <f t="shared" si="2"/>
        <v/>
      </c>
      <c r="B40" s="2185"/>
      <c r="C40" s="2186"/>
      <c r="D40" s="1304"/>
      <c r="E40" s="1305"/>
      <c r="F40" s="1315" t="str">
        <f t="shared" si="3"/>
        <v/>
      </c>
      <c r="G40" s="2185"/>
      <c r="H40" s="2186"/>
      <c r="I40" s="1304"/>
      <c r="J40" s="1305"/>
      <c r="N40" s="856">
        <f t="shared" si="0"/>
        <v>4</v>
      </c>
      <c r="O40" s="856">
        <f t="shared" si="1"/>
        <v>4</v>
      </c>
    </row>
    <row r="41" spans="1:15" ht="24" customHeight="1">
      <c r="A41" s="1315" t="str">
        <f t="shared" si="2"/>
        <v/>
      </c>
      <c r="B41" s="2185"/>
      <c r="C41" s="2186"/>
      <c r="D41" s="1304"/>
      <c r="E41" s="1305"/>
      <c r="F41" s="1315" t="str">
        <f t="shared" si="3"/>
        <v/>
      </c>
      <c r="G41" s="2185"/>
      <c r="H41" s="2186"/>
      <c r="I41" s="1304"/>
      <c r="J41" s="1305"/>
      <c r="N41" s="856">
        <f t="shared" si="0"/>
        <v>4</v>
      </c>
      <c r="O41" s="856">
        <f t="shared" si="1"/>
        <v>4</v>
      </c>
    </row>
    <row r="42" spans="1:15" ht="24" customHeight="1">
      <c r="A42" s="1315" t="str">
        <f t="shared" si="2"/>
        <v/>
      </c>
      <c r="B42" s="2185"/>
      <c r="C42" s="2186"/>
      <c r="D42" s="1304"/>
      <c r="E42" s="1305"/>
      <c r="F42" s="1315" t="str">
        <f t="shared" si="3"/>
        <v/>
      </c>
      <c r="G42" s="2185"/>
      <c r="H42" s="2186"/>
      <c r="I42" s="1304"/>
      <c r="J42" s="1305"/>
      <c r="N42" s="856">
        <f t="shared" si="0"/>
        <v>4</v>
      </c>
      <c r="O42" s="856">
        <f t="shared" si="1"/>
        <v>4</v>
      </c>
    </row>
    <row r="43" spans="1:15" ht="24" customHeight="1">
      <c r="A43" s="1315" t="str">
        <f t="shared" si="2"/>
        <v/>
      </c>
      <c r="B43" s="2185"/>
      <c r="C43" s="2186"/>
      <c r="D43" s="1304"/>
      <c r="E43" s="1305"/>
      <c r="F43" s="1315" t="str">
        <f t="shared" si="3"/>
        <v/>
      </c>
      <c r="G43" s="2185"/>
      <c r="H43" s="2186"/>
      <c r="I43" s="1304"/>
      <c r="J43" s="1305"/>
      <c r="N43" s="856">
        <f t="shared" si="0"/>
        <v>4</v>
      </c>
      <c r="O43" s="856">
        <f t="shared" si="1"/>
        <v>4</v>
      </c>
    </row>
    <row r="44" spans="1:15" ht="24" customHeight="1">
      <c r="A44" s="1315" t="str">
        <f t="shared" si="2"/>
        <v/>
      </c>
      <c r="B44" s="2185"/>
      <c r="C44" s="2186"/>
      <c r="D44" s="1304"/>
      <c r="E44" s="1305"/>
      <c r="F44" s="1315" t="str">
        <f t="shared" si="3"/>
        <v/>
      </c>
      <c r="G44" s="2185"/>
      <c r="H44" s="2186"/>
      <c r="I44" s="1304"/>
      <c r="J44" s="1305"/>
      <c r="N44" s="856">
        <f t="shared" si="0"/>
        <v>4</v>
      </c>
      <c r="O44" s="856">
        <f t="shared" si="1"/>
        <v>4</v>
      </c>
    </row>
    <row r="45" spans="1:15" ht="24" customHeight="1">
      <c r="A45" s="1315" t="str">
        <f t="shared" si="2"/>
        <v/>
      </c>
      <c r="B45" s="2185"/>
      <c r="C45" s="2186"/>
      <c r="D45" s="1304"/>
      <c r="E45" s="1305"/>
      <c r="F45" s="1315" t="str">
        <f t="shared" si="3"/>
        <v/>
      </c>
      <c r="G45" s="2185"/>
      <c r="H45" s="2186"/>
      <c r="I45" s="1304"/>
      <c r="J45" s="1305"/>
      <c r="N45" s="856">
        <f t="shared" si="0"/>
        <v>4</v>
      </c>
      <c r="O45" s="856">
        <f t="shared" si="1"/>
        <v>4</v>
      </c>
    </row>
    <row r="46" spans="1:15" ht="24" customHeight="1">
      <c r="A46" s="1315" t="str">
        <f t="shared" si="2"/>
        <v/>
      </c>
      <c r="B46" s="2185"/>
      <c r="C46" s="2186"/>
      <c r="D46" s="1304"/>
      <c r="E46" s="1305"/>
      <c r="F46" s="1315" t="str">
        <f t="shared" si="3"/>
        <v/>
      </c>
      <c r="G46" s="2185"/>
      <c r="H46" s="2186"/>
      <c r="I46" s="1304"/>
      <c r="J46" s="1305"/>
      <c r="N46" s="856">
        <f t="shared" si="0"/>
        <v>4</v>
      </c>
      <c r="O46" s="856">
        <f t="shared" si="1"/>
        <v>4</v>
      </c>
    </row>
    <row r="47" spans="1:15" ht="24" customHeight="1">
      <c r="A47" s="1315" t="str">
        <f t="shared" si="2"/>
        <v/>
      </c>
      <c r="B47" s="2183"/>
      <c r="C47" s="2184"/>
      <c r="D47" s="1306"/>
      <c r="E47" s="1307"/>
      <c r="F47" s="1315" t="str">
        <f t="shared" si="3"/>
        <v/>
      </c>
      <c r="G47" s="2183"/>
      <c r="H47" s="2184"/>
      <c r="I47" s="1306"/>
      <c r="J47" s="1307"/>
      <c r="N47" s="856">
        <f t="shared" si="0"/>
        <v>4</v>
      </c>
      <c r="O47" s="856">
        <f t="shared" si="1"/>
        <v>4</v>
      </c>
    </row>
    <row r="48" spans="1:15">
      <c r="G48" s="1137"/>
      <c r="H48" s="1137"/>
      <c r="I48" s="1137"/>
      <c r="J48" s="1137"/>
    </row>
  </sheetData>
  <sheetProtection algorithmName="SHA-512" hashValue="Fb4T2fSvkBkt9S8KiutAf7hXeOvcsbojssh8ocLGWYWVaQcr1h1DqTG+aH1AdqN0ot4/J4lK8K6cT1k4iaoqVQ==" saltValue="cAI3kr3QTlu4pzGQq5m1zQ==" spinCount="100000" sheet="1" objects="1" scenarios="1"/>
  <mergeCells count="69">
    <mergeCell ref="B19:C19"/>
    <mergeCell ref="G19:H19"/>
    <mergeCell ref="A2:B2"/>
    <mergeCell ref="C2:E2"/>
    <mergeCell ref="A8:D9"/>
    <mergeCell ref="E8:F8"/>
    <mergeCell ref="B10:D11"/>
    <mergeCell ref="B16:E16"/>
    <mergeCell ref="G16:J16"/>
    <mergeCell ref="B17:C17"/>
    <mergeCell ref="G17:H17"/>
    <mergeCell ref="B18:C18"/>
    <mergeCell ref="G18:H18"/>
    <mergeCell ref="B20:C20"/>
    <mergeCell ref="G20:H20"/>
    <mergeCell ref="B21:C21"/>
    <mergeCell ref="G21:H21"/>
    <mergeCell ref="B22:C22"/>
    <mergeCell ref="G22:H22"/>
    <mergeCell ref="B23:C23"/>
    <mergeCell ref="G23:H23"/>
    <mergeCell ref="B24:C24"/>
    <mergeCell ref="G24:H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B33:C33"/>
    <mergeCell ref="G33:H33"/>
    <mergeCell ref="B34:C34"/>
    <mergeCell ref="G34:H34"/>
    <mergeCell ref="B35:C35"/>
    <mergeCell ref="G35:H35"/>
    <mergeCell ref="B36:C36"/>
    <mergeCell ref="G36:H36"/>
    <mergeCell ref="B37:C37"/>
    <mergeCell ref="G37:H37"/>
    <mergeCell ref="B38:C38"/>
    <mergeCell ref="G38:H38"/>
    <mergeCell ref="B39:C39"/>
    <mergeCell ref="G39:H39"/>
    <mergeCell ref="B40:C40"/>
    <mergeCell ref="G40:H40"/>
    <mergeCell ref="B41:C41"/>
    <mergeCell ref="G41:H41"/>
    <mergeCell ref="B42:C42"/>
    <mergeCell ref="G42:H42"/>
    <mergeCell ref="B43:C43"/>
    <mergeCell ref="G43:H43"/>
    <mergeCell ref="B47:C47"/>
    <mergeCell ref="G47:H47"/>
    <mergeCell ref="B44:C44"/>
    <mergeCell ref="G44:H44"/>
    <mergeCell ref="B45:C45"/>
    <mergeCell ref="G45:H45"/>
    <mergeCell ref="B46:C46"/>
    <mergeCell ref="G46:H46"/>
  </mergeCells>
  <phoneticPr fontId="41"/>
  <dataValidations disablePrompts="1" count="4">
    <dataValidation allowBlank="1" promptTitle="データを消す場合" prompt="①項目を消してください。_x000a_②金額を消してください。_x000a_③番号のセルを選ぶとメッセージが出ますので『ＯＫ』を押してください。" sqref="D18 I18" xr:uid="{C0845B31-8C7A-4BA6-96DE-92830C666428}"/>
    <dataValidation type="whole" operator="greaterThanOrEqual" allowBlank="1" showInputMessage="1" showErrorMessage="1" error="整数値を入力してください。" sqref="E18:E47 J18:J47" xr:uid="{85A382A5-0970-40FD-BFC8-51D24D833938}">
      <formula1>0</formula1>
    </dataValidation>
    <dataValidation type="list" allowBlank="1" promptTitle="データを消す場合" prompt="①項目を消してください。_x000a_②金額を消してください。_x000a_③番号のセルを選ぶとメッセージが出ますので『ＯＫ』を押してください。" sqref="D19:D47 I19:I47" xr:uid="{E53DE19A-82CE-45D3-A8CF-81F8B7FD0A95}">
      <formula1>INDIRECT(B19)</formula1>
    </dataValidation>
    <dataValidation type="list" allowBlank="1" showInputMessage="1" sqref="B19:C47 G19:H47" xr:uid="{9A8731BC-285F-4648-9389-D4D8E3938932}">
      <formula1>現場条件等</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170B1-21DC-485D-9987-07EC3402F033}">
  <sheetPr codeName="Sheet25">
    <tabColor rgb="FFFFFF99"/>
    <pageSetUpPr autoPageBreaks="0"/>
  </sheetPr>
  <dimension ref="A1:AA43"/>
  <sheetViews>
    <sheetView showGridLines="0" topLeftCell="A3" zoomScaleNormal="100" workbookViewId="0"/>
  </sheetViews>
  <sheetFormatPr defaultRowHeight="12"/>
  <cols>
    <col min="1" max="1" width="8.25" style="1077" customWidth="1"/>
    <col min="2" max="2" width="5" style="1077" customWidth="1"/>
    <col min="3" max="3" width="30.625" style="1077" customWidth="1"/>
    <col min="4" max="4" width="13.125" style="1077" customWidth="1"/>
    <col min="5" max="5" width="9.25" style="1077" customWidth="1"/>
    <col min="6" max="6" width="4.75" style="1077" customWidth="1"/>
    <col min="7" max="7" width="30.625" style="1077" customWidth="1"/>
    <col min="8" max="8" width="13.125" style="1077" customWidth="1"/>
    <col min="9" max="9" width="5.125" style="1077" customWidth="1"/>
    <col min="10" max="10" width="9" style="1077"/>
    <col min="11" max="11" width="9" style="1077" customWidth="1"/>
    <col min="12" max="15" width="9" style="1077" hidden="1" customWidth="1"/>
    <col min="16" max="16" width="9" style="1077" customWidth="1"/>
    <col min="17" max="16384" width="9" style="1077"/>
  </cols>
  <sheetData>
    <row r="1" spans="1:27" s="1074" customFormat="1" ht="12" hidden="1" customHeight="1">
      <c r="A1" s="1038" t="s">
        <v>1477</v>
      </c>
      <c r="B1" s="1038">
        <f>30-COUNTIF(A14:A43,"")</f>
        <v>0</v>
      </c>
      <c r="C1" s="1039" t="s">
        <v>1478</v>
      </c>
      <c r="D1" s="1038">
        <f>COUNTIF(E3,"エラー")</f>
        <v>0</v>
      </c>
      <c r="F1" s="1038" t="s">
        <v>1477</v>
      </c>
      <c r="G1" s="1038">
        <f>30-COUNTIF(E14:E43,"")</f>
        <v>0</v>
      </c>
      <c r="H1" s="1075"/>
      <c r="L1" s="1040"/>
      <c r="M1" s="1127"/>
    </row>
    <row r="2" spans="1:27" s="1042" customFormat="1" ht="21" hidden="1" customHeight="1">
      <c r="A2" s="2153" t="s">
        <v>1544</v>
      </c>
      <c r="B2" s="2154"/>
      <c r="C2" s="2145"/>
      <c r="D2" s="2151"/>
      <c r="E2" s="1128"/>
      <c r="F2" s="1129"/>
      <c r="I2" s="1043"/>
      <c r="K2" s="1043"/>
      <c r="T2" s="1043"/>
      <c r="Z2" s="1043"/>
      <c r="AA2" s="1043"/>
    </row>
    <row r="3" spans="1:27" ht="17.25">
      <c r="A3" s="1076" t="s">
        <v>1578</v>
      </c>
      <c r="D3" s="1109" t="s">
        <v>165</v>
      </c>
      <c r="E3" s="1044" t="str">
        <f>IF(D4&lt;&gt;"","エラー","OK")</f>
        <v>OK</v>
      </c>
      <c r="F3" s="1080">
        <v>1</v>
      </c>
    </row>
    <row r="4" spans="1:27" s="1076" customFormat="1" ht="21" customHeight="1">
      <c r="A4" s="2155" t="s">
        <v>1582</v>
      </c>
      <c r="B4" s="2155"/>
      <c r="C4" s="2155"/>
      <c r="D4" s="2156" t="str">
        <f>IF(AND(D7&lt;&gt;D11,H7&lt;&gt;H11)=TRUE,"A1とA2・B1とB2の両方で金額が一致してません",IF(D7&lt;&gt;D11,"A1とA2の金額が一致してません",IF(H7&lt;&gt;H11,"B1とB2の金額が一致してません","")))</f>
        <v/>
      </c>
      <c r="E4" s="2177"/>
    </row>
    <row r="5" spans="1:27" ht="21" customHeight="1" thickBot="1">
      <c r="A5" s="2155"/>
      <c r="B5" s="2155"/>
      <c r="C5" s="2155"/>
    </row>
    <row r="6" spans="1:27" ht="24" customHeight="1" thickBot="1">
      <c r="B6" s="2158" t="s">
        <v>1832</v>
      </c>
      <c r="C6" s="2187"/>
      <c r="D6" s="1083" t="s">
        <v>407</v>
      </c>
      <c r="E6" s="1082"/>
      <c r="H6" s="1083" t="s">
        <v>189</v>
      </c>
    </row>
    <row r="7" spans="1:27" ht="24" customHeight="1" thickBot="1">
      <c r="B7" s="2161"/>
      <c r="C7" s="2163"/>
      <c r="D7" s="1086">
        <f>'6_工事費'!H87</f>
        <v>0</v>
      </c>
      <c r="E7" s="1085" t="s">
        <v>805</v>
      </c>
      <c r="H7" s="1086">
        <f>'6_工事費'!EB87-D7</f>
        <v>0</v>
      </c>
      <c r="I7" s="1082" t="s">
        <v>806</v>
      </c>
    </row>
    <row r="8" spans="1:27" ht="15.75" customHeight="1">
      <c r="D8" s="1082"/>
      <c r="E8" s="1082"/>
    </row>
    <row r="9" spans="1:27" s="1087" customFormat="1" ht="13.5">
      <c r="B9" s="1087" t="s">
        <v>369</v>
      </c>
    </row>
    <row r="10" spans="1:27" s="1087" customFormat="1" ht="13.5"/>
    <row r="11" spans="1:27" ht="18" customHeight="1">
      <c r="B11" s="1103"/>
      <c r="C11" s="1133" t="s">
        <v>370</v>
      </c>
      <c r="D11" s="1134">
        <f>SUM(D14:D43)</f>
        <v>0</v>
      </c>
      <c r="E11" s="1085" t="s">
        <v>128</v>
      </c>
      <c r="F11" s="1103"/>
      <c r="G11" s="1133" t="s">
        <v>370</v>
      </c>
      <c r="H11" s="1134">
        <f>SUM(H14:H43)</f>
        <v>0</v>
      </c>
      <c r="I11" s="1082" t="s">
        <v>129</v>
      </c>
    </row>
    <row r="12" spans="1:27" s="1087" customFormat="1" ht="18" customHeight="1">
      <c r="B12" s="2145" t="s">
        <v>407</v>
      </c>
      <c r="C12" s="2181"/>
      <c r="D12" s="2147"/>
      <c r="F12" s="2145" t="s">
        <v>408</v>
      </c>
      <c r="G12" s="2176"/>
      <c r="H12" s="2148"/>
      <c r="L12" s="856" t="s">
        <v>1125</v>
      </c>
      <c r="M12" s="856"/>
    </row>
    <row r="13" spans="1:27" ht="18" customHeight="1">
      <c r="B13" s="2194" t="s">
        <v>850</v>
      </c>
      <c r="C13" s="2195"/>
      <c r="D13" s="1089" t="s">
        <v>849</v>
      </c>
      <c r="F13" s="2194" t="s">
        <v>850</v>
      </c>
      <c r="G13" s="2195"/>
      <c r="H13" s="1089" t="s">
        <v>849</v>
      </c>
      <c r="L13" s="856" t="s">
        <v>1126</v>
      </c>
      <c r="M13" s="856" t="s">
        <v>408</v>
      </c>
    </row>
    <row r="14" spans="1:27" ht="24" customHeight="1">
      <c r="A14" s="1315" t="str">
        <f>IF(OR(L14=1,L14=3),"","未入力があります")</f>
        <v/>
      </c>
      <c r="B14" s="2196"/>
      <c r="C14" s="2197"/>
      <c r="D14" s="1108"/>
      <c r="E14" s="1315" t="str">
        <f>IF(OR(M14=1,M14=3),"","未入力があります")</f>
        <v/>
      </c>
      <c r="F14" s="2196"/>
      <c r="G14" s="2197"/>
      <c r="H14" s="1108"/>
      <c r="L14" s="856">
        <f>COUNTBLANK(B14:D14)</f>
        <v>3</v>
      </c>
      <c r="M14" s="856">
        <f>COUNTBLANK(F14:H14)</f>
        <v>3</v>
      </c>
      <c r="O14" s="1077" t="s">
        <v>1583</v>
      </c>
    </row>
    <row r="15" spans="1:27" ht="24" customHeight="1">
      <c r="A15" s="1315" t="str">
        <f t="shared" ref="A15:A43" si="0">IF(OR(L15=1,L15=3),"","未入力があります")</f>
        <v/>
      </c>
      <c r="B15" s="2192"/>
      <c r="C15" s="2193"/>
      <c r="D15" s="1111"/>
      <c r="E15" s="1315" t="str">
        <f t="shared" ref="E15:E43" si="1">IF(OR(M15=1,M15=3),"","未入力があります")</f>
        <v/>
      </c>
      <c r="F15" s="2192"/>
      <c r="G15" s="2193"/>
      <c r="H15" s="1095"/>
      <c r="L15" s="856">
        <f t="shared" ref="L15:L43" si="2">COUNTBLANK(B15:D15)</f>
        <v>3</v>
      </c>
      <c r="M15" s="856">
        <f t="shared" ref="M15:M43" si="3">COUNTBLANK(F15:H15)</f>
        <v>3</v>
      </c>
      <c r="O15" s="1077" t="s">
        <v>1584</v>
      </c>
    </row>
    <row r="16" spans="1:27" ht="24" customHeight="1">
      <c r="A16" s="1315" t="str">
        <f t="shared" si="0"/>
        <v/>
      </c>
      <c r="B16" s="2192"/>
      <c r="C16" s="2193"/>
      <c r="D16" s="1111"/>
      <c r="E16" s="1315" t="str">
        <f t="shared" si="1"/>
        <v/>
      </c>
      <c r="F16" s="2192"/>
      <c r="G16" s="2193"/>
      <c r="H16" s="1095"/>
      <c r="L16" s="856">
        <f t="shared" si="2"/>
        <v>3</v>
      </c>
      <c r="M16" s="856">
        <f t="shared" si="3"/>
        <v>3</v>
      </c>
      <c r="O16" s="1077" t="s">
        <v>1585</v>
      </c>
    </row>
    <row r="17" spans="1:13" ht="24" customHeight="1">
      <c r="A17" s="1315" t="str">
        <f t="shared" si="0"/>
        <v/>
      </c>
      <c r="B17" s="2192"/>
      <c r="C17" s="2193"/>
      <c r="D17" s="1111"/>
      <c r="E17" s="1315" t="str">
        <f t="shared" si="1"/>
        <v/>
      </c>
      <c r="F17" s="2192"/>
      <c r="G17" s="2193"/>
      <c r="H17" s="1095"/>
      <c r="L17" s="856">
        <f t="shared" si="2"/>
        <v>3</v>
      </c>
      <c r="M17" s="856">
        <f t="shared" si="3"/>
        <v>3</v>
      </c>
    </row>
    <row r="18" spans="1:13" ht="24" customHeight="1">
      <c r="A18" s="1315" t="str">
        <f t="shared" si="0"/>
        <v/>
      </c>
      <c r="B18" s="2192"/>
      <c r="C18" s="2193"/>
      <c r="D18" s="1111"/>
      <c r="E18" s="1315" t="str">
        <f t="shared" si="1"/>
        <v/>
      </c>
      <c r="F18" s="2192"/>
      <c r="G18" s="2193"/>
      <c r="H18" s="1095"/>
      <c r="L18" s="856">
        <f t="shared" si="2"/>
        <v>3</v>
      </c>
      <c r="M18" s="856">
        <f t="shared" si="3"/>
        <v>3</v>
      </c>
    </row>
    <row r="19" spans="1:13" ht="24" customHeight="1">
      <c r="A19" s="1315" t="str">
        <f t="shared" si="0"/>
        <v/>
      </c>
      <c r="B19" s="2192"/>
      <c r="C19" s="2193"/>
      <c r="D19" s="1111"/>
      <c r="E19" s="1315" t="str">
        <f t="shared" si="1"/>
        <v/>
      </c>
      <c r="F19" s="2192"/>
      <c r="G19" s="2193"/>
      <c r="H19" s="1095"/>
      <c r="L19" s="856">
        <f t="shared" si="2"/>
        <v>3</v>
      </c>
      <c r="M19" s="856">
        <f t="shared" si="3"/>
        <v>3</v>
      </c>
    </row>
    <row r="20" spans="1:13" ht="24" customHeight="1">
      <c r="A20" s="1315" t="str">
        <f t="shared" si="0"/>
        <v/>
      </c>
      <c r="B20" s="2192"/>
      <c r="C20" s="2193"/>
      <c r="D20" s="1111"/>
      <c r="E20" s="1315" t="str">
        <f t="shared" si="1"/>
        <v/>
      </c>
      <c r="F20" s="2192"/>
      <c r="G20" s="2193"/>
      <c r="H20" s="1095"/>
      <c r="L20" s="856">
        <f t="shared" si="2"/>
        <v>3</v>
      </c>
      <c r="M20" s="856">
        <f t="shared" si="3"/>
        <v>3</v>
      </c>
    </row>
    <row r="21" spans="1:13" ht="24" customHeight="1">
      <c r="A21" s="1315" t="str">
        <f t="shared" si="0"/>
        <v/>
      </c>
      <c r="B21" s="2192"/>
      <c r="C21" s="2193"/>
      <c r="D21" s="1111"/>
      <c r="E21" s="1315" t="str">
        <f t="shared" si="1"/>
        <v/>
      </c>
      <c r="F21" s="2192"/>
      <c r="G21" s="2193"/>
      <c r="H21" s="1095"/>
      <c r="L21" s="856">
        <f t="shared" si="2"/>
        <v>3</v>
      </c>
      <c r="M21" s="856">
        <f t="shared" si="3"/>
        <v>3</v>
      </c>
    </row>
    <row r="22" spans="1:13" ht="24" customHeight="1">
      <c r="A22" s="1315" t="str">
        <f t="shared" si="0"/>
        <v/>
      </c>
      <c r="B22" s="2192"/>
      <c r="C22" s="2193"/>
      <c r="D22" s="1111"/>
      <c r="E22" s="1315" t="str">
        <f t="shared" si="1"/>
        <v/>
      </c>
      <c r="F22" s="2192"/>
      <c r="G22" s="2193"/>
      <c r="H22" s="1095"/>
      <c r="L22" s="856">
        <f t="shared" si="2"/>
        <v>3</v>
      </c>
      <c r="M22" s="856">
        <f t="shared" si="3"/>
        <v>3</v>
      </c>
    </row>
    <row r="23" spans="1:13" ht="24" customHeight="1">
      <c r="A23" s="1315" t="str">
        <f t="shared" si="0"/>
        <v/>
      </c>
      <c r="B23" s="2192"/>
      <c r="C23" s="2193"/>
      <c r="D23" s="1111"/>
      <c r="E23" s="1315" t="str">
        <f t="shared" si="1"/>
        <v/>
      </c>
      <c r="F23" s="2192"/>
      <c r="G23" s="2193"/>
      <c r="H23" s="1095"/>
      <c r="L23" s="856">
        <f t="shared" si="2"/>
        <v>3</v>
      </c>
      <c r="M23" s="856">
        <f t="shared" si="3"/>
        <v>3</v>
      </c>
    </row>
    <row r="24" spans="1:13" ht="24" customHeight="1">
      <c r="A24" s="1315" t="str">
        <f t="shared" si="0"/>
        <v/>
      </c>
      <c r="B24" s="2192"/>
      <c r="C24" s="2193"/>
      <c r="D24" s="1111"/>
      <c r="E24" s="1315" t="str">
        <f t="shared" si="1"/>
        <v/>
      </c>
      <c r="F24" s="2192"/>
      <c r="G24" s="2193"/>
      <c r="H24" s="1095"/>
      <c r="L24" s="856">
        <f t="shared" si="2"/>
        <v>3</v>
      </c>
      <c r="M24" s="856">
        <f t="shared" si="3"/>
        <v>3</v>
      </c>
    </row>
    <row r="25" spans="1:13" ht="24" customHeight="1">
      <c r="A25" s="1315" t="str">
        <f t="shared" si="0"/>
        <v/>
      </c>
      <c r="B25" s="2192"/>
      <c r="C25" s="2193"/>
      <c r="D25" s="1111"/>
      <c r="E25" s="1315" t="str">
        <f t="shared" si="1"/>
        <v/>
      </c>
      <c r="F25" s="2192"/>
      <c r="G25" s="2193"/>
      <c r="H25" s="1095"/>
      <c r="L25" s="856">
        <f t="shared" si="2"/>
        <v>3</v>
      </c>
      <c r="M25" s="856">
        <f t="shared" si="3"/>
        <v>3</v>
      </c>
    </row>
    <row r="26" spans="1:13" ht="24" customHeight="1">
      <c r="A26" s="1315" t="str">
        <f t="shared" si="0"/>
        <v/>
      </c>
      <c r="B26" s="2192"/>
      <c r="C26" s="2193"/>
      <c r="D26" s="1111"/>
      <c r="E26" s="1315" t="str">
        <f t="shared" si="1"/>
        <v/>
      </c>
      <c r="F26" s="2192"/>
      <c r="G26" s="2193"/>
      <c r="H26" s="1095"/>
      <c r="L26" s="856">
        <f t="shared" si="2"/>
        <v>3</v>
      </c>
      <c r="M26" s="856">
        <f t="shared" si="3"/>
        <v>3</v>
      </c>
    </row>
    <row r="27" spans="1:13" ht="24" customHeight="1">
      <c r="A27" s="1315" t="str">
        <f t="shared" si="0"/>
        <v/>
      </c>
      <c r="B27" s="2192"/>
      <c r="C27" s="2193"/>
      <c r="D27" s="1111"/>
      <c r="E27" s="1315" t="str">
        <f t="shared" si="1"/>
        <v/>
      </c>
      <c r="F27" s="2192"/>
      <c r="G27" s="2193"/>
      <c r="H27" s="1095"/>
      <c r="L27" s="856">
        <f t="shared" si="2"/>
        <v>3</v>
      </c>
      <c r="M27" s="856">
        <f t="shared" si="3"/>
        <v>3</v>
      </c>
    </row>
    <row r="28" spans="1:13" ht="24" customHeight="1">
      <c r="A28" s="1315" t="str">
        <f t="shared" si="0"/>
        <v/>
      </c>
      <c r="B28" s="2192"/>
      <c r="C28" s="2193"/>
      <c r="D28" s="1111"/>
      <c r="E28" s="1315" t="str">
        <f t="shared" si="1"/>
        <v/>
      </c>
      <c r="F28" s="2192"/>
      <c r="G28" s="2193"/>
      <c r="H28" s="1095"/>
      <c r="L28" s="856">
        <f t="shared" si="2"/>
        <v>3</v>
      </c>
      <c r="M28" s="856">
        <f t="shared" si="3"/>
        <v>3</v>
      </c>
    </row>
    <row r="29" spans="1:13" ht="24" customHeight="1">
      <c r="A29" s="1315" t="str">
        <f t="shared" si="0"/>
        <v/>
      </c>
      <c r="B29" s="2192"/>
      <c r="C29" s="2193"/>
      <c r="D29" s="1111"/>
      <c r="E29" s="1315" t="str">
        <f t="shared" si="1"/>
        <v/>
      </c>
      <c r="F29" s="2192"/>
      <c r="G29" s="2193"/>
      <c r="H29" s="1095"/>
      <c r="L29" s="856">
        <f t="shared" si="2"/>
        <v>3</v>
      </c>
      <c r="M29" s="856">
        <f t="shared" si="3"/>
        <v>3</v>
      </c>
    </row>
    <row r="30" spans="1:13" ht="24" customHeight="1">
      <c r="A30" s="1315" t="str">
        <f t="shared" si="0"/>
        <v/>
      </c>
      <c r="B30" s="2192"/>
      <c r="C30" s="2193"/>
      <c r="D30" s="1111"/>
      <c r="E30" s="1315" t="str">
        <f t="shared" si="1"/>
        <v/>
      </c>
      <c r="F30" s="2192"/>
      <c r="G30" s="2193"/>
      <c r="H30" s="1095"/>
      <c r="L30" s="856">
        <f t="shared" si="2"/>
        <v>3</v>
      </c>
      <c r="M30" s="856">
        <f t="shared" si="3"/>
        <v>3</v>
      </c>
    </row>
    <row r="31" spans="1:13" ht="24" customHeight="1">
      <c r="A31" s="1315" t="str">
        <f t="shared" si="0"/>
        <v/>
      </c>
      <c r="B31" s="2192"/>
      <c r="C31" s="2193"/>
      <c r="D31" s="1111"/>
      <c r="E31" s="1315" t="str">
        <f t="shared" si="1"/>
        <v/>
      </c>
      <c r="F31" s="2192"/>
      <c r="G31" s="2193"/>
      <c r="H31" s="1095"/>
      <c r="L31" s="856">
        <f t="shared" si="2"/>
        <v>3</v>
      </c>
      <c r="M31" s="856">
        <f t="shared" si="3"/>
        <v>3</v>
      </c>
    </row>
    <row r="32" spans="1:13" ht="24" customHeight="1">
      <c r="A32" s="1315" t="str">
        <f t="shared" si="0"/>
        <v/>
      </c>
      <c r="B32" s="2192"/>
      <c r="C32" s="2193"/>
      <c r="D32" s="1111"/>
      <c r="E32" s="1315" t="str">
        <f t="shared" si="1"/>
        <v/>
      </c>
      <c r="F32" s="2192"/>
      <c r="G32" s="2193"/>
      <c r="H32" s="1095"/>
      <c r="L32" s="856">
        <f t="shared" si="2"/>
        <v>3</v>
      </c>
      <c r="M32" s="856">
        <f t="shared" si="3"/>
        <v>3</v>
      </c>
    </row>
    <row r="33" spans="1:13" ht="24" customHeight="1">
      <c r="A33" s="1315" t="str">
        <f t="shared" si="0"/>
        <v/>
      </c>
      <c r="B33" s="2192"/>
      <c r="C33" s="2193"/>
      <c r="D33" s="1111"/>
      <c r="E33" s="1315" t="str">
        <f t="shared" si="1"/>
        <v/>
      </c>
      <c r="F33" s="2192"/>
      <c r="G33" s="2193"/>
      <c r="H33" s="1095"/>
      <c r="L33" s="856">
        <f t="shared" si="2"/>
        <v>3</v>
      </c>
      <c r="M33" s="856">
        <f t="shared" si="3"/>
        <v>3</v>
      </c>
    </row>
    <row r="34" spans="1:13" ht="24" customHeight="1">
      <c r="A34" s="1315" t="str">
        <f t="shared" si="0"/>
        <v/>
      </c>
      <c r="B34" s="2192"/>
      <c r="C34" s="2193"/>
      <c r="D34" s="1111"/>
      <c r="E34" s="1315" t="str">
        <f t="shared" si="1"/>
        <v/>
      </c>
      <c r="F34" s="2192"/>
      <c r="G34" s="2193"/>
      <c r="H34" s="1095"/>
      <c r="L34" s="856">
        <f t="shared" si="2"/>
        <v>3</v>
      </c>
      <c r="M34" s="856">
        <f t="shared" si="3"/>
        <v>3</v>
      </c>
    </row>
    <row r="35" spans="1:13" ht="24" customHeight="1">
      <c r="A35" s="1315" t="str">
        <f t="shared" si="0"/>
        <v/>
      </c>
      <c r="B35" s="2192"/>
      <c r="C35" s="2193"/>
      <c r="D35" s="1111"/>
      <c r="E35" s="1315" t="str">
        <f t="shared" si="1"/>
        <v/>
      </c>
      <c r="F35" s="2192"/>
      <c r="G35" s="2193"/>
      <c r="H35" s="1095"/>
      <c r="L35" s="856">
        <f t="shared" si="2"/>
        <v>3</v>
      </c>
      <c r="M35" s="856">
        <f t="shared" si="3"/>
        <v>3</v>
      </c>
    </row>
    <row r="36" spans="1:13" ht="24" customHeight="1">
      <c r="A36" s="1315" t="str">
        <f t="shared" si="0"/>
        <v/>
      </c>
      <c r="B36" s="2192"/>
      <c r="C36" s="2193"/>
      <c r="D36" s="1111"/>
      <c r="E36" s="1315" t="str">
        <f t="shared" si="1"/>
        <v/>
      </c>
      <c r="F36" s="2192"/>
      <c r="G36" s="2193"/>
      <c r="H36" s="1095"/>
      <c r="L36" s="856">
        <f t="shared" si="2"/>
        <v>3</v>
      </c>
      <c r="M36" s="856">
        <f t="shared" si="3"/>
        <v>3</v>
      </c>
    </row>
    <row r="37" spans="1:13" ht="24" customHeight="1">
      <c r="A37" s="1315" t="str">
        <f t="shared" si="0"/>
        <v/>
      </c>
      <c r="B37" s="2192"/>
      <c r="C37" s="2193"/>
      <c r="D37" s="1111"/>
      <c r="E37" s="1315" t="str">
        <f t="shared" si="1"/>
        <v/>
      </c>
      <c r="F37" s="2192"/>
      <c r="G37" s="2193"/>
      <c r="H37" s="1095"/>
      <c r="L37" s="856">
        <f t="shared" si="2"/>
        <v>3</v>
      </c>
      <c r="M37" s="856">
        <f t="shared" si="3"/>
        <v>3</v>
      </c>
    </row>
    <row r="38" spans="1:13" ht="24" customHeight="1">
      <c r="A38" s="1315" t="str">
        <f t="shared" si="0"/>
        <v/>
      </c>
      <c r="B38" s="2192"/>
      <c r="C38" s="2193"/>
      <c r="D38" s="1111"/>
      <c r="E38" s="1315" t="str">
        <f t="shared" si="1"/>
        <v/>
      </c>
      <c r="F38" s="2192"/>
      <c r="G38" s="2193"/>
      <c r="H38" s="1095"/>
      <c r="L38" s="856">
        <f t="shared" si="2"/>
        <v>3</v>
      </c>
      <c r="M38" s="856">
        <f t="shared" si="3"/>
        <v>3</v>
      </c>
    </row>
    <row r="39" spans="1:13" ht="24" customHeight="1">
      <c r="A39" s="1315" t="str">
        <f t="shared" si="0"/>
        <v/>
      </c>
      <c r="B39" s="2192"/>
      <c r="C39" s="2193"/>
      <c r="D39" s="1111"/>
      <c r="E39" s="1315" t="str">
        <f t="shared" si="1"/>
        <v/>
      </c>
      <c r="F39" s="2192"/>
      <c r="G39" s="2193"/>
      <c r="H39" s="1095"/>
      <c r="L39" s="856">
        <f t="shared" si="2"/>
        <v>3</v>
      </c>
      <c r="M39" s="856">
        <f t="shared" si="3"/>
        <v>3</v>
      </c>
    </row>
    <row r="40" spans="1:13" ht="24" customHeight="1">
      <c r="A40" s="1315" t="str">
        <f t="shared" si="0"/>
        <v/>
      </c>
      <c r="B40" s="2192"/>
      <c r="C40" s="2193"/>
      <c r="D40" s="1111"/>
      <c r="E40" s="1315" t="str">
        <f t="shared" si="1"/>
        <v/>
      </c>
      <c r="F40" s="2192"/>
      <c r="G40" s="2193"/>
      <c r="H40" s="1095"/>
      <c r="L40" s="856">
        <f t="shared" si="2"/>
        <v>3</v>
      </c>
      <c r="M40" s="856">
        <f t="shared" si="3"/>
        <v>3</v>
      </c>
    </row>
    <row r="41" spans="1:13" ht="24" customHeight="1">
      <c r="A41" s="1315" t="str">
        <f t="shared" si="0"/>
        <v/>
      </c>
      <c r="B41" s="2192"/>
      <c r="C41" s="2193"/>
      <c r="D41" s="1111"/>
      <c r="E41" s="1315" t="str">
        <f t="shared" si="1"/>
        <v/>
      </c>
      <c r="F41" s="2192"/>
      <c r="G41" s="2193"/>
      <c r="H41" s="1095"/>
      <c r="L41" s="856">
        <f t="shared" si="2"/>
        <v>3</v>
      </c>
      <c r="M41" s="856">
        <f t="shared" si="3"/>
        <v>3</v>
      </c>
    </row>
    <row r="42" spans="1:13" ht="24" customHeight="1">
      <c r="A42" s="1315" t="str">
        <f t="shared" si="0"/>
        <v/>
      </c>
      <c r="B42" s="2192"/>
      <c r="C42" s="2193"/>
      <c r="D42" s="1111"/>
      <c r="E42" s="1315" t="str">
        <f t="shared" si="1"/>
        <v/>
      </c>
      <c r="F42" s="2192"/>
      <c r="G42" s="2193"/>
      <c r="H42" s="1095"/>
      <c r="L42" s="856">
        <f t="shared" si="2"/>
        <v>3</v>
      </c>
      <c r="M42" s="856">
        <f t="shared" si="3"/>
        <v>3</v>
      </c>
    </row>
    <row r="43" spans="1:13" ht="24" customHeight="1">
      <c r="A43" s="1315" t="str">
        <f t="shared" si="0"/>
        <v/>
      </c>
      <c r="B43" s="2190"/>
      <c r="C43" s="2191"/>
      <c r="D43" s="1120"/>
      <c r="E43" s="1315" t="str">
        <f t="shared" si="1"/>
        <v/>
      </c>
      <c r="F43" s="2190"/>
      <c r="G43" s="2191"/>
      <c r="H43" s="1136"/>
      <c r="L43" s="856">
        <f t="shared" si="2"/>
        <v>3</v>
      </c>
      <c r="M43" s="856">
        <f t="shared" si="3"/>
        <v>3</v>
      </c>
    </row>
  </sheetData>
  <sheetProtection algorithmName="SHA-512" hashValue="NyHFyW6mM2CFZ1fXqfz8Ygax5nNGSr2B98ky8xvEnTfA4/VgI7/MFuY7uYPg/U+YpGmR1cA7jkj49rcc5ve12w==" saltValue="N+6ju5GcDhlzEjIiQsOwgA==" spinCount="100000" sheet="1" objects="1" scenarios="1"/>
  <mergeCells count="69">
    <mergeCell ref="F12:H12"/>
    <mergeCell ref="C2:D2"/>
    <mergeCell ref="A2:B2"/>
    <mergeCell ref="A4:C5"/>
    <mergeCell ref="D4:E4"/>
    <mergeCell ref="B6:C7"/>
    <mergeCell ref="B12:D12"/>
    <mergeCell ref="B13:C13"/>
    <mergeCell ref="F13:G13"/>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B38:C38"/>
    <mergeCell ref="F38:G38"/>
    <mergeCell ref="B39:C39"/>
    <mergeCell ref="F39:G39"/>
    <mergeCell ref="B43:C43"/>
    <mergeCell ref="F43:G43"/>
    <mergeCell ref="B40:C40"/>
    <mergeCell ref="F40:G40"/>
    <mergeCell ref="B41:C41"/>
    <mergeCell ref="F41:G41"/>
    <mergeCell ref="B42:C42"/>
    <mergeCell ref="F42:G42"/>
  </mergeCells>
  <phoneticPr fontId="41"/>
  <dataValidations count="2">
    <dataValidation type="whole" operator="greaterThanOrEqual" allowBlank="1" showInputMessage="1" showErrorMessage="1" error="整数値を入力してください。" sqref="D14:D43 H14:H43" xr:uid="{4ADC8D65-0574-459C-998A-3EA40E38AEC7}">
      <formula1>0</formula1>
    </dataValidation>
    <dataValidation type="list" allowBlank="1" showInputMessage="1" prompt="リストより選択して下さい。_x000a_リストに無い場合は、直接入力して下さい。" sqref="B14:C43 F14:G43" xr:uid="{F2771876-F5CE-4F99-83A5-EEB3F6BA6BCD}">
      <formula1>各種調査</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7FB-BE62-4E23-89DE-DF0CF648ACEB}">
  <sheetPr codeName="Sheet26">
    <tabColor rgb="FFFFFF99"/>
    <pageSetUpPr autoPageBreaks="0"/>
  </sheetPr>
  <dimension ref="A1:AA43"/>
  <sheetViews>
    <sheetView showGridLines="0" topLeftCell="A3" zoomScaleNormal="100" workbookViewId="0"/>
  </sheetViews>
  <sheetFormatPr defaultRowHeight="12"/>
  <cols>
    <col min="1" max="1" width="8.25" style="1077" customWidth="1"/>
    <col min="2" max="2" width="5" style="1077" customWidth="1"/>
    <col min="3" max="3" width="30.625" style="1077" customWidth="1"/>
    <col min="4" max="4" width="13.125" style="1077" customWidth="1"/>
    <col min="5" max="5" width="9.25" style="1077" customWidth="1"/>
    <col min="6" max="6" width="4.75" style="1077" customWidth="1"/>
    <col min="7" max="7" width="30.625" style="1077" customWidth="1"/>
    <col min="8" max="8" width="13.125" style="1077" customWidth="1"/>
    <col min="9" max="9" width="4.625" style="1077" customWidth="1"/>
    <col min="10" max="11" width="9" style="1077"/>
    <col min="12" max="13" width="9" style="1077" hidden="1" customWidth="1"/>
    <col min="14" max="16384" width="9" style="1077"/>
  </cols>
  <sheetData>
    <row r="1" spans="1:27" s="1074" customFormat="1" ht="19.5" hidden="1" customHeight="1">
      <c r="A1" s="1038" t="s">
        <v>1164</v>
      </c>
      <c r="B1" s="1038">
        <f>30-COUNTIF(A14:A43,"")</f>
        <v>0</v>
      </c>
      <c r="C1" s="1039" t="s">
        <v>1478</v>
      </c>
      <c r="D1" s="1038">
        <f>COUNTIF(E3,"エラー")</f>
        <v>0</v>
      </c>
      <c r="F1" s="1038" t="s">
        <v>1477</v>
      </c>
      <c r="G1" s="1038">
        <f>30-COUNTIF(E14:E43,"")</f>
        <v>0</v>
      </c>
      <c r="H1" s="1075"/>
      <c r="L1" s="1040"/>
      <c r="M1" s="1127"/>
    </row>
    <row r="2" spans="1:27" s="1042" customFormat="1" ht="21" hidden="1" customHeight="1">
      <c r="A2" s="2153" t="s">
        <v>1544</v>
      </c>
      <c r="B2" s="2154"/>
      <c r="C2" s="2168"/>
      <c r="D2" s="2170"/>
      <c r="E2" s="1128"/>
      <c r="F2" s="1129"/>
      <c r="I2" s="1043"/>
      <c r="K2" s="1043"/>
      <c r="T2" s="1043"/>
      <c r="Z2" s="1043"/>
      <c r="AA2" s="1043"/>
    </row>
    <row r="3" spans="1:27" ht="17.25">
      <c r="A3" s="1076" t="s">
        <v>1578</v>
      </c>
      <c r="D3" s="1109" t="s">
        <v>165</v>
      </c>
      <c r="E3" s="1044" t="str">
        <f>IF(D4&lt;&gt;"","エラー","OK")</f>
        <v>OK</v>
      </c>
      <c r="F3" s="1080">
        <v>1</v>
      </c>
    </row>
    <row r="4" spans="1:27" s="1076" customFormat="1" ht="21" customHeight="1">
      <c r="A4" s="1087" t="s">
        <v>185</v>
      </c>
      <c r="D4" s="2156" t="str">
        <f>IF(AND(D7&lt;&gt;D11,H7&lt;&gt;H11)=TRUE,"A1とA2・B1とB2の両方で金額が一致してません",IF(D7&lt;&gt;D11,"A1とA2の金額が一致してません",IF(H7&lt;&gt;H11,"B1とB2の金額が一致してません","")))</f>
        <v/>
      </c>
      <c r="E4" s="2177"/>
    </row>
    <row r="5" spans="1:27" ht="21" customHeight="1" thickBot="1"/>
    <row r="6" spans="1:27" ht="24" customHeight="1" thickBot="1">
      <c r="B6" s="2158" t="s">
        <v>1833</v>
      </c>
      <c r="C6" s="2187"/>
      <c r="D6" s="1083" t="s">
        <v>407</v>
      </c>
      <c r="E6" s="1082"/>
      <c r="H6" s="1083" t="s">
        <v>189</v>
      </c>
    </row>
    <row r="7" spans="1:27" ht="24" customHeight="1" thickBot="1">
      <c r="B7" s="2161"/>
      <c r="C7" s="2163"/>
      <c r="D7" s="1086">
        <f>'6_工事費'!H88</f>
        <v>0</v>
      </c>
      <c r="E7" s="1085" t="s">
        <v>805</v>
      </c>
      <c r="H7" s="1086">
        <f>'6_工事費'!EB88-D7</f>
        <v>0</v>
      </c>
      <c r="I7" s="1082" t="s">
        <v>806</v>
      </c>
    </row>
    <row r="8" spans="1:27" ht="15.75" customHeight="1">
      <c r="D8" s="1082"/>
      <c r="E8" s="1082"/>
    </row>
    <row r="9" spans="1:27" s="1087" customFormat="1" ht="13.5">
      <c r="B9" s="1087" t="s">
        <v>369</v>
      </c>
    </row>
    <row r="10" spans="1:27" s="1087" customFormat="1" ht="13.5"/>
    <row r="11" spans="1:27" ht="18" customHeight="1">
      <c r="B11" s="1103"/>
      <c r="C11" s="1133" t="s">
        <v>370</v>
      </c>
      <c r="D11" s="1134">
        <f>SUM(D14:D43)</f>
        <v>0</v>
      </c>
      <c r="E11" s="1085" t="s">
        <v>128</v>
      </c>
      <c r="F11" s="1103"/>
      <c r="G11" s="1133" t="s">
        <v>370</v>
      </c>
      <c r="H11" s="1134">
        <f>SUM(H14:H43)</f>
        <v>0</v>
      </c>
      <c r="I11" s="1082" t="s">
        <v>129</v>
      </c>
    </row>
    <row r="12" spans="1:27" s="1087" customFormat="1" ht="18" customHeight="1">
      <c r="B12" s="2145" t="s">
        <v>1605</v>
      </c>
      <c r="C12" s="2181"/>
      <c r="D12" s="2147"/>
      <c r="F12" s="2145" t="s">
        <v>408</v>
      </c>
      <c r="G12" s="2176"/>
      <c r="H12" s="2148"/>
      <c r="L12" s="856" t="s">
        <v>1125</v>
      </c>
      <c r="M12" s="856"/>
    </row>
    <row r="13" spans="1:27" ht="18" customHeight="1">
      <c r="B13" s="2194" t="s">
        <v>850</v>
      </c>
      <c r="C13" s="2195"/>
      <c r="D13" s="1089" t="s">
        <v>849</v>
      </c>
      <c r="F13" s="2194" t="s">
        <v>850</v>
      </c>
      <c r="G13" s="2195"/>
      <c r="H13" s="1089" t="s">
        <v>849</v>
      </c>
      <c r="L13" s="856" t="s">
        <v>1126</v>
      </c>
      <c r="M13" s="856" t="s">
        <v>408</v>
      </c>
    </row>
    <row r="14" spans="1:27" ht="24" customHeight="1">
      <c r="A14" s="1315" t="str">
        <f>IF(OR(L14=1,L14=3),"","未入力があります")</f>
        <v/>
      </c>
      <c r="B14" s="2198"/>
      <c r="C14" s="2199"/>
      <c r="D14" s="1108"/>
      <c r="E14" s="1315" t="str">
        <f>IF(OR(M14=1,M14=3),"","未入力があります")</f>
        <v/>
      </c>
      <c r="F14" s="2198"/>
      <c r="G14" s="2199"/>
      <c r="H14" s="1112"/>
      <c r="L14" s="856">
        <f>COUNTBLANK(B14:D14)</f>
        <v>3</v>
      </c>
      <c r="M14" s="856">
        <f>COUNTBLANK(F14:H14)</f>
        <v>3</v>
      </c>
    </row>
    <row r="15" spans="1:27" ht="24" customHeight="1">
      <c r="A15" s="1315" t="str">
        <f t="shared" ref="A15:A43" si="0">IF(OR(L15=1,L15=3),"","未入力があります")</f>
        <v/>
      </c>
      <c r="B15" s="2192"/>
      <c r="C15" s="2193"/>
      <c r="D15" s="1111"/>
      <c r="E15" s="1315" t="str">
        <f t="shared" ref="E15:E43" si="1">IF(OR(M15=1,M15=3),"","未入力があります")</f>
        <v/>
      </c>
      <c r="F15" s="2192"/>
      <c r="G15" s="2193"/>
      <c r="H15" s="1095"/>
      <c r="L15" s="856">
        <f t="shared" ref="L15:L43" si="2">COUNTBLANK(B15:D15)</f>
        <v>3</v>
      </c>
      <c r="M15" s="856">
        <f t="shared" ref="M15:M43" si="3">COUNTBLANK(F15:H15)</f>
        <v>3</v>
      </c>
    </row>
    <row r="16" spans="1:27" ht="24" customHeight="1">
      <c r="A16" s="1315" t="str">
        <f t="shared" si="0"/>
        <v/>
      </c>
      <c r="B16" s="2192"/>
      <c r="C16" s="2193"/>
      <c r="D16" s="1111"/>
      <c r="E16" s="1315" t="str">
        <f t="shared" si="1"/>
        <v/>
      </c>
      <c r="F16" s="2192"/>
      <c r="G16" s="2193"/>
      <c r="H16" s="1095"/>
      <c r="L16" s="856">
        <f t="shared" si="2"/>
        <v>3</v>
      </c>
      <c r="M16" s="856">
        <f t="shared" si="3"/>
        <v>3</v>
      </c>
    </row>
    <row r="17" spans="1:13" ht="24" customHeight="1">
      <c r="A17" s="1315" t="str">
        <f t="shared" si="0"/>
        <v/>
      </c>
      <c r="B17" s="2192"/>
      <c r="C17" s="2193"/>
      <c r="D17" s="1111"/>
      <c r="E17" s="1315" t="str">
        <f t="shared" si="1"/>
        <v/>
      </c>
      <c r="F17" s="2192"/>
      <c r="G17" s="2193"/>
      <c r="H17" s="1095"/>
      <c r="L17" s="856">
        <f t="shared" si="2"/>
        <v>3</v>
      </c>
      <c r="M17" s="856">
        <f t="shared" si="3"/>
        <v>3</v>
      </c>
    </row>
    <row r="18" spans="1:13" ht="24" customHeight="1">
      <c r="A18" s="1315" t="str">
        <f t="shared" si="0"/>
        <v/>
      </c>
      <c r="B18" s="2192"/>
      <c r="C18" s="2193"/>
      <c r="D18" s="1111"/>
      <c r="E18" s="1315" t="str">
        <f t="shared" si="1"/>
        <v/>
      </c>
      <c r="F18" s="2192"/>
      <c r="G18" s="2193"/>
      <c r="H18" s="1095"/>
      <c r="L18" s="856">
        <f t="shared" si="2"/>
        <v>3</v>
      </c>
      <c r="M18" s="856">
        <f t="shared" si="3"/>
        <v>3</v>
      </c>
    </row>
    <row r="19" spans="1:13" ht="24" customHeight="1">
      <c r="A19" s="1315" t="str">
        <f t="shared" si="0"/>
        <v/>
      </c>
      <c r="B19" s="2192"/>
      <c r="C19" s="2193"/>
      <c r="D19" s="1111"/>
      <c r="E19" s="1315" t="str">
        <f t="shared" si="1"/>
        <v/>
      </c>
      <c r="F19" s="2192"/>
      <c r="G19" s="2193"/>
      <c r="H19" s="1095"/>
      <c r="L19" s="856">
        <f t="shared" si="2"/>
        <v>3</v>
      </c>
      <c r="M19" s="856">
        <f t="shared" si="3"/>
        <v>3</v>
      </c>
    </row>
    <row r="20" spans="1:13" ht="24" customHeight="1">
      <c r="A20" s="1315" t="str">
        <f t="shared" si="0"/>
        <v/>
      </c>
      <c r="B20" s="2192"/>
      <c r="C20" s="2193"/>
      <c r="D20" s="1111"/>
      <c r="E20" s="1315" t="str">
        <f t="shared" si="1"/>
        <v/>
      </c>
      <c r="F20" s="2192"/>
      <c r="G20" s="2193"/>
      <c r="H20" s="1095"/>
      <c r="L20" s="856">
        <f t="shared" si="2"/>
        <v>3</v>
      </c>
      <c r="M20" s="856">
        <f t="shared" si="3"/>
        <v>3</v>
      </c>
    </row>
    <row r="21" spans="1:13" ht="24" customHeight="1">
      <c r="A21" s="1315" t="str">
        <f t="shared" si="0"/>
        <v/>
      </c>
      <c r="B21" s="2192"/>
      <c r="C21" s="2193"/>
      <c r="D21" s="1111"/>
      <c r="E21" s="1315" t="str">
        <f t="shared" si="1"/>
        <v/>
      </c>
      <c r="F21" s="2192"/>
      <c r="G21" s="2193"/>
      <c r="H21" s="1095"/>
      <c r="L21" s="856">
        <f t="shared" si="2"/>
        <v>3</v>
      </c>
      <c r="M21" s="856">
        <f t="shared" si="3"/>
        <v>3</v>
      </c>
    </row>
    <row r="22" spans="1:13" ht="24" customHeight="1">
      <c r="A22" s="1315" t="str">
        <f t="shared" si="0"/>
        <v/>
      </c>
      <c r="B22" s="2192"/>
      <c r="C22" s="2193"/>
      <c r="D22" s="1111"/>
      <c r="E22" s="1315" t="str">
        <f t="shared" si="1"/>
        <v/>
      </c>
      <c r="F22" s="2192"/>
      <c r="G22" s="2193"/>
      <c r="H22" s="1095"/>
      <c r="L22" s="856">
        <f t="shared" si="2"/>
        <v>3</v>
      </c>
      <c r="M22" s="856">
        <f t="shared" si="3"/>
        <v>3</v>
      </c>
    </row>
    <row r="23" spans="1:13" ht="24" customHeight="1">
      <c r="A23" s="1315" t="str">
        <f t="shared" si="0"/>
        <v/>
      </c>
      <c r="B23" s="2192"/>
      <c r="C23" s="2193"/>
      <c r="D23" s="1111"/>
      <c r="E23" s="1315" t="str">
        <f t="shared" si="1"/>
        <v/>
      </c>
      <c r="F23" s="2192"/>
      <c r="G23" s="2193"/>
      <c r="H23" s="1095"/>
      <c r="L23" s="856">
        <f t="shared" si="2"/>
        <v>3</v>
      </c>
      <c r="M23" s="856">
        <f t="shared" si="3"/>
        <v>3</v>
      </c>
    </row>
    <row r="24" spans="1:13" ht="24" customHeight="1">
      <c r="A24" s="1315" t="str">
        <f t="shared" si="0"/>
        <v/>
      </c>
      <c r="B24" s="2192"/>
      <c r="C24" s="2193"/>
      <c r="D24" s="1111"/>
      <c r="E24" s="1315" t="str">
        <f t="shared" si="1"/>
        <v/>
      </c>
      <c r="F24" s="2192"/>
      <c r="G24" s="2193"/>
      <c r="H24" s="1095"/>
      <c r="L24" s="856">
        <f t="shared" si="2"/>
        <v>3</v>
      </c>
      <c r="M24" s="856">
        <f t="shared" si="3"/>
        <v>3</v>
      </c>
    </row>
    <row r="25" spans="1:13" ht="24" customHeight="1">
      <c r="A25" s="1315" t="str">
        <f t="shared" si="0"/>
        <v/>
      </c>
      <c r="B25" s="2192"/>
      <c r="C25" s="2193"/>
      <c r="D25" s="1111"/>
      <c r="E25" s="1315" t="str">
        <f t="shared" si="1"/>
        <v/>
      </c>
      <c r="F25" s="2192"/>
      <c r="G25" s="2193"/>
      <c r="H25" s="1095"/>
      <c r="L25" s="856">
        <f t="shared" si="2"/>
        <v>3</v>
      </c>
      <c r="M25" s="856">
        <f t="shared" si="3"/>
        <v>3</v>
      </c>
    </row>
    <row r="26" spans="1:13" ht="24" customHeight="1">
      <c r="A26" s="1315" t="str">
        <f t="shared" si="0"/>
        <v/>
      </c>
      <c r="B26" s="2192"/>
      <c r="C26" s="2193"/>
      <c r="D26" s="1111"/>
      <c r="E26" s="1315" t="str">
        <f t="shared" si="1"/>
        <v/>
      </c>
      <c r="F26" s="2192"/>
      <c r="G26" s="2193"/>
      <c r="H26" s="1095"/>
      <c r="L26" s="856">
        <f t="shared" si="2"/>
        <v>3</v>
      </c>
      <c r="M26" s="856">
        <f t="shared" si="3"/>
        <v>3</v>
      </c>
    </row>
    <row r="27" spans="1:13" ht="24" customHeight="1">
      <c r="A27" s="1315" t="str">
        <f t="shared" si="0"/>
        <v/>
      </c>
      <c r="B27" s="2192"/>
      <c r="C27" s="2193"/>
      <c r="D27" s="1111"/>
      <c r="E27" s="1315" t="str">
        <f t="shared" si="1"/>
        <v/>
      </c>
      <c r="F27" s="2192"/>
      <c r="G27" s="2193"/>
      <c r="H27" s="1095"/>
      <c r="L27" s="856">
        <f t="shared" si="2"/>
        <v>3</v>
      </c>
      <c r="M27" s="856">
        <f t="shared" si="3"/>
        <v>3</v>
      </c>
    </row>
    <row r="28" spans="1:13" ht="24" customHeight="1">
      <c r="A28" s="1315" t="str">
        <f t="shared" si="0"/>
        <v/>
      </c>
      <c r="B28" s="2192"/>
      <c r="C28" s="2193"/>
      <c r="D28" s="1111"/>
      <c r="E28" s="1315" t="str">
        <f t="shared" si="1"/>
        <v/>
      </c>
      <c r="F28" s="2192"/>
      <c r="G28" s="2193"/>
      <c r="H28" s="1095"/>
      <c r="L28" s="856">
        <f t="shared" si="2"/>
        <v>3</v>
      </c>
      <c r="M28" s="856">
        <f t="shared" si="3"/>
        <v>3</v>
      </c>
    </row>
    <row r="29" spans="1:13" ht="24" customHeight="1">
      <c r="A29" s="1315" t="str">
        <f t="shared" si="0"/>
        <v/>
      </c>
      <c r="B29" s="2192"/>
      <c r="C29" s="2193"/>
      <c r="D29" s="1111"/>
      <c r="E29" s="1315" t="str">
        <f t="shared" si="1"/>
        <v/>
      </c>
      <c r="F29" s="2192"/>
      <c r="G29" s="2193"/>
      <c r="H29" s="1095"/>
      <c r="L29" s="856">
        <f t="shared" si="2"/>
        <v>3</v>
      </c>
      <c r="M29" s="856">
        <f t="shared" si="3"/>
        <v>3</v>
      </c>
    </row>
    <row r="30" spans="1:13" ht="24" customHeight="1">
      <c r="A30" s="1315" t="str">
        <f t="shared" si="0"/>
        <v/>
      </c>
      <c r="B30" s="2192"/>
      <c r="C30" s="2193"/>
      <c r="D30" s="1111"/>
      <c r="E30" s="1315" t="str">
        <f t="shared" si="1"/>
        <v/>
      </c>
      <c r="F30" s="2192"/>
      <c r="G30" s="2193"/>
      <c r="H30" s="1095"/>
      <c r="L30" s="856">
        <f t="shared" si="2"/>
        <v>3</v>
      </c>
      <c r="M30" s="856">
        <f t="shared" si="3"/>
        <v>3</v>
      </c>
    </row>
    <row r="31" spans="1:13" ht="24" customHeight="1">
      <c r="A31" s="1315" t="str">
        <f t="shared" si="0"/>
        <v/>
      </c>
      <c r="B31" s="2192"/>
      <c r="C31" s="2193"/>
      <c r="D31" s="1111"/>
      <c r="E31" s="1315" t="str">
        <f t="shared" si="1"/>
        <v/>
      </c>
      <c r="F31" s="2192"/>
      <c r="G31" s="2193"/>
      <c r="H31" s="1095"/>
      <c r="L31" s="856">
        <f t="shared" si="2"/>
        <v>3</v>
      </c>
      <c r="M31" s="856">
        <f t="shared" si="3"/>
        <v>3</v>
      </c>
    </row>
    <row r="32" spans="1:13" ht="24" customHeight="1">
      <c r="A32" s="1315" t="str">
        <f t="shared" si="0"/>
        <v/>
      </c>
      <c r="B32" s="2192"/>
      <c r="C32" s="2193"/>
      <c r="D32" s="1111"/>
      <c r="E32" s="1315" t="str">
        <f t="shared" si="1"/>
        <v/>
      </c>
      <c r="F32" s="2192"/>
      <c r="G32" s="2193"/>
      <c r="H32" s="1095"/>
      <c r="L32" s="856">
        <f t="shared" si="2"/>
        <v>3</v>
      </c>
      <c r="M32" s="856">
        <f t="shared" si="3"/>
        <v>3</v>
      </c>
    </row>
    <row r="33" spans="1:13" ht="24" customHeight="1">
      <c r="A33" s="1315" t="str">
        <f t="shared" si="0"/>
        <v/>
      </c>
      <c r="B33" s="2192"/>
      <c r="C33" s="2193"/>
      <c r="D33" s="1111"/>
      <c r="E33" s="1315" t="str">
        <f t="shared" si="1"/>
        <v/>
      </c>
      <c r="F33" s="2192"/>
      <c r="G33" s="2193"/>
      <c r="H33" s="1095"/>
      <c r="L33" s="856">
        <f t="shared" si="2"/>
        <v>3</v>
      </c>
      <c r="M33" s="856">
        <f t="shared" si="3"/>
        <v>3</v>
      </c>
    </row>
    <row r="34" spans="1:13" ht="24" customHeight="1">
      <c r="A34" s="1315" t="str">
        <f t="shared" si="0"/>
        <v/>
      </c>
      <c r="B34" s="2192"/>
      <c r="C34" s="2193"/>
      <c r="D34" s="1111"/>
      <c r="E34" s="1315" t="str">
        <f t="shared" si="1"/>
        <v/>
      </c>
      <c r="F34" s="2192"/>
      <c r="G34" s="2193"/>
      <c r="H34" s="1095"/>
      <c r="L34" s="856">
        <f t="shared" si="2"/>
        <v>3</v>
      </c>
      <c r="M34" s="856">
        <f t="shared" si="3"/>
        <v>3</v>
      </c>
    </row>
    <row r="35" spans="1:13" ht="24" customHeight="1">
      <c r="A35" s="1315" t="str">
        <f t="shared" si="0"/>
        <v/>
      </c>
      <c r="B35" s="2192"/>
      <c r="C35" s="2193"/>
      <c r="D35" s="1111"/>
      <c r="E35" s="1315" t="str">
        <f t="shared" si="1"/>
        <v/>
      </c>
      <c r="F35" s="2192"/>
      <c r="G35" s="2193"/>
      <c r="H35" s="1095"/>
      <c r="L35" s="856">
        <f t="shared" si="2"/>
        <v>3</v>
      </c>
      <c r="M35" s="856">
        <f t="shared" si="3"/>
        <v>3</v>
      </c>
    </row>
    <row r="36" spans="1:13" ht="24" customHeight="1">
      <c r="A36" s="1315" t="str">
        <f t="shared" si="0"/>
        <v/>
      </c>
      <c r="B36" s="2192"/>
      <c r="C36" s="2193"/>
      <c r="D36" s="1111"/>
      <c r="E36" s="1315" t="str">
        <f t="shared" si="1"/>
        <v/>
      </c>
      <c r="F36" s="2192"/>
      <c r="G36" s="2193"/>
      <c r="H36" s="1095"/>
      <c r="L36" s="856">
        <f t="shared" si="2"/>
        <v>3</v>
      </c>
      <c r="M36" s="856">
        <f t="shared" si="3"/>
        <v>3</v>
      </c>
    </row>
    <row r="37" spans="1:13" ht="24" customHeight="1">
      <c r="A37" s="1315" t="str">
        <f t="shared" si="0"/>
        <v/>
      </c>
      <c r="B37" s="2192"/>
      <c r="C37" s="2193"/>
      <c r="D37" s="1111"/>
      <c r="E37" s="1315" t="str">
        <f t="shared" si="1"/>
        <v/>
      </c>
      <c r="F37" s="2192"/>
      <c r="G37" s="2193"/>
      <c r="H37" s="1095"/>
      <c r="L37" s="856">
        <f t="shared" si="2"/>
        <v>3</v>
      </c>
      <c r="M37" s="856">
        <f t="shared" si="3"/>
        <v>3</v>
      </c>
    </row>
    <row r="38" spans="1:13" ht="24" customHeight="1">
      <c r="A38" s="1315" t="str">
        <f t="shared" si="0"/>
        <v/>
      </c>
      <c r="B38" s="2192"/>
      <c r="C38" s="2193"/>
      <c r="D38" s="1111"/>
      <c r="E38" s="1315" t="str">
        <f t="shared" si="1"/>
        <v/>
      </c>
      <c r="F38" s="2192"/>
      <c r="G38" s="2193"/>
      <c r="H38" s="1095"/>
      <c r="L38" s="856">
        <f t="shared" si="2"/>
        <v>3</v>
      </c>
      <c r="M38" s="856">
        <f t="shared" si="3"/>
        <v>3</v>
      </c>
    </row>
    <row r="39" spans="1:13" ht="24" customHeight="1">
      <c r="A39" s="1315" t="str">
        <f t="shared" si="0"/>
        <v/>
      </c>
      <c r="B39" s="2192"/>
      <c r="C39" s="2193"/>
      <c r="D39" s="1111"/>
      <c r="E39" s="1315" t="str">
        <f t="shared" si="1"/>
        <v/>
      </c>
      <c r="F39" s="2192"/>
      <c r="G39" s="2193"/>
      <c r="H39" s="1095"/>
      <c r="L39" s="856">
        <f t="shared" si="2"/>
        <v>3</v>
      </c>
      <c r="M39" s="856">
        <f t="shared" si="3"/>
        <v>3</v>
      </c>
    </row>
    <row r="40" spans="1:13" ht="24" customHeight="1">
      <c r="A40" s="1315" t="str">
        <f t="shared" si="0"/>
        <v/>
      </c>
      <c r="B40" s="2192"/>
      <c r="C40" s="2193"/>
      <c r="D40" s="1111"/>
      <c r="E40" s="1315" t="str">
        <f t="shared" si="1"/>
        <v/>
      </c>
      <c r="F40" s="2192"/>
      <c r="G40" s="2193"/>
      <c r="H40" s="1095"/>
      <c r="L40" s="856">
        <f t="shared" si="2"/>
        <v>3</v>
      </c>
      <c r="M40" s="856">
        <f t="shared" si="3"/>
        <v>3</v>
      </c>
    </row>
    <row r="41" spans="1:13" ht="24" customHeight="1">
      <c r="A41" s="1315" t="str">
        <f t="shared" si="0"/>
        <v/>
      </c>
      <c r="B41" s="2192"/>
      <c r="C41" s="2193"/>
      <c r="D41" s="1111"/>
      <c r="E41" s="1315" t="str">
        <f t="shared" si="1"/>
        <v/>
      </c>
      <c r="F41" s="2192"/>
      <c r="G41" s="2193"/>
      <c r="H41" s="1095"/>
      <c r="L41" s="856">
        <f t="shared" si="2"/>
        <v>3</v>
      </c>
      <c r="M41" s="856">
        <f t="shared" si="3"/>
        <v>3</v>
      </c>
    </row>
    <row r="42" spans="1:13" ht="24" customHeight="1">
      <c r="A42" s="1315" t="str">
        <f t="shared" si="0"/>
        <v/>
      </c>
      <c r="B42" s="2192"/>
      <c r="C42" s="2193"/>
      <c r="D42" s="1111"/>
      <c r="E42" s="1315" t="str">
        <f t="shared" si="1"/>
        <v/>
      </c>
      <c r="F42" s="2192"/>
      <c r="G42" s="2193"/>
      <c r="H42" s="1095"/>
      <c r="L42" s="856">
        <f t="shared" si="2"/>
        <v>3</v>
      </c>
      <c r="M42" s="856">
        <f t="shared" si="3"/>
        <v>3</v>
      </c>
    </row>
    <row r="43" spans="1:13" ht="24" customHeight="1">
      <c r="A43" s="1315" t="str">
        <f t="shared" si="0"/>
        <v/>
      </c>
      <c r="B43" s="2190"/>
      <c r="C43" s="2191"/>
      <c r="D43" s="1120"/>
      <c r="E43" s="1315" t="str">
        <f t="shared" si="1"/>
        <v/>
      </c>
      <c r="F43" s="2190"/>
      <c r="G43" s="2191"/>
      <c r="H43" s="1136"/>
      <c r="L43" s="856">
        <f t="shared" si="2"/>
        <v>3</v>
      </c>
      <c r="M43" s="856">
        <f t="shared" si="3"/>
        <v>3</v>
      </c>
    </row>
  </sheetData>
  <sheetProtection algorithmName="SHA-512" hashValue="ZNTyfnq4xz2a5xQafY+n1xJAm80uZ+/RUwofEh/2j2wu6E50e91pEb4TKbQJ8wBCqnguQWbK5d7d3Sd6E1eeSA==" saltValue="QHBGbL67dgwFN3JHcotfBg==" spinCount="100000" sheet="1" objects="1" scenarios="1"/>
  <mergeCells count="68">
    <mergeCell ref="B13:C13"/>
    <mergeCell ref="F13:G13"/>
    <mergeCell ref="C2:D2"/>
    <mergeCell ref="A2:B2"/>
    <mergeCell ref="D4:E4"/>
    <mergeCell ref="B6:C7"/>
    <mergeCell ref="B12:D12"/>
    <mergeCell ref="F12:H12"/>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B38:C38"/>
    <mergeCell ref="F38:G38"/>
    <mergeCell ref="B39:C39"/>
    <mergeCell ref="F39:G39"/>
    <mergeCell ref="B40:C40"/>
    <mergeCell ref="F40:G40"/>
    <mergeCell ref="B41:C41"/>
    <mergeCell ref="F41:G41"/>
    <mergeCell ref="B42:C42"/>
    <mergeCell ref="F42:G42"/>
    <mergeCell ref="B43:C43"/>
    <mergeCell ref="F43:G43"/>
  </mergeCells>
  <phoneticPr fontId="41"/>
  <dataValidations count="2">
    <dataValidation type="whole" operator="greaterThanOrEqual" allowBlank="1" showInputMessage="1" showErrorMessage="1" error="整数値を入力してください。" sqref="H14:H43 D14:D43" xr:uid="{F9956A2F-D926-4259-84F1-765874BED0CF}">
      <formula1>0</formula1>
    </dataValidation>
    <dataValidation type="list" allowBlank="1" showInputMessage="1" prompt="リストより選択して下さい。_x000a_リストに無い場合は、直接入力して下さい。" sqref="B14:C43 F14:G43" xr:uid="{2CDCC8A5-CE61-4D6C-9285-1F04983D7933}">
      <formula1>各種台帳</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82E36-EA30-44DD-942F-737BB7F6ADD5}">
  <sheetPr codeName="Sheet31">
    <tabColor rgb="FFFFFF99"/>
    <pageSetUpPr autoPageBreaks="0"/>
  </sheetPr>
  <dimension ref="A1:AA43"/>
  <sheetViews>
    <sheetView showGridLines="0" topLeftCell="A3" zoomScaleNormal="100" workbookViewId="0"/>
  </sheetViews>
  <sheetFormatPr defaultRowHeight="12"/>
  <cols>
    <col min="1" max="1" width="8.25" style="1077" customWidth="1"/>
    <col min="2" max="2" width="5" style="1077" customWidth="1"/>
    <col min="3" max="3" width="30.625" style="1077" customWidth="1"/>
    <col min="4" max="4" width="13.125" style="1077" customWidth="1"/>
    <col min="5" max="5" width="9.25" style="1077" customWidth="1"/>
    <col min="6" max="6" width="4.75" style="1077" customWidth="1"/>
    <col min="7" max="7" width="30.625" style="1077" customWidth="1"/>
    <col min="8" max="8" width="13.125" style="1077" customWidth="1"/>
    <col min="9" max="9" width="4.625" style="1077" customWidth="1"/>
    <col min="10" max="11" width="9" style="1077"/>
    <col min="12" max="15" width="9" style="1077" hidden="1" customWidth="1"/>
    <col min="16" max="16384" width="9" style="1077"/>
  </cols>
  <sheetData>
    <row r="1" spans="1:27" s="1074" customFormat="1" ht="13.5" hidden="1" customHeight="1">
      <c r="A1" s="1038" t="s">
        <v>1164</v>
      </c>
      <c r="B1" s="1038">
        <f>30-COUNTIF(A14:A43,"")</f>
        <v>0</v>
      </c>
      <c r="C1" s="1039" t="s">
        <v>1478</v>
      </c>
      <c r="D1" s="1038">
        <f>COUNTIF(E3,"エラー")</f>
        <v>0</v>
      </c>
      <c r="F1" s="1038" t="s">
        <v>1477</v>
      </c>
      <c r="G1" s="1038">
        <f>30-COUNTIF(E14:E43,"")</f>
        <v>0</v>
      </c>
      <c r="H1" s="1075"/>
      <c r="L1" s="1040"/>
      <c r="M1" s="1127"/>
    </row>
    <row r="2" spans="1:27" s="1042" customFormat="1" ht="21" hidden="1" customHeight="1">
      <c r="A2" s="2153" t="s">
        <v>1544</v>
      </c>
      <c r="B2" s="2154"/>
      <c r="C2" s="2145"/>
      <c r="D2" s="2151"/>
      <c r="E2" s="1128"/>
      <c r="F2" s="1129"/>
      <c r="I2" s="1043"/>
      <c r="K2" s="1043"/>
      <c r="T2" s="1043"/>
      <c r="Z2" s="1043"/>
      <c r="AA2" s="1043"/>
    </row>
    <row r="3" spans="1:27" ht="17.25">
      <c r="A3" s="1076" t="s">
        <v>1578</v>
      </c>
      <c r="D3" s="1109" t="s">
        <v>165</v>
      </c>
      <c r="E3" s="1044" t="str">
        <f>IF(D4&lt;&gt;"","エラー","OK")</f>
        <v>OK</v>
      </c>
      <c r="F3" s="1080">
        <v>1</v>
      </c>
    </row>
    <row r="4" spans="1:27" s="1076" customFormat="1" ht="21" customHeight="1">
      <c r="A4" s="1087" t="s">
        <v>1586</v>
      </c>
      <c r="D4" s="2156" t="str">
        <f>IF(AND(D7&lt;&gt;D11,H7&lt;&gt;H11)=TRUE,"A1とA2・B1とB2の両方で金額が一致してません",IF(D7&lt;&gt;D11,"A1とA2の金額が一致してません",IF(H7&lt;&gt;H11,"B1とB2の金額が一致してません","")))</f>
        <v/>
      </c>
      <c r="E4" s="2177"/>
    </row>
    <row r="5" spans="1:27" ht="21" customHeight="1" thickBot="1"/>
    <row r="6" spans="1:27" ht="24" customHeight="1" thickBot="1">
      <c r="B6" s="2158" t="s">
        <v>1834</v>
      </c>
      <c r="C6" s="2187"/>
      <c r="D6" s="1083" t="s">
        <v>407</v>
      </c>
      <c r="E6" s="1082"/>
      <c r="H6" s="1083" t="s">
        <v>189</v>
      </c>
    </row>
    <row r="7" spans="1:27" ht="24" customHeight="1" thickBot="1">
      <c r="B7" s="2161"/>
      <c r="C7" s="2163"/>
      <c r="D7" s="1086">
        <f>'6_工事費'!H89</f>
        <v>0</v>
      </c>
      <c r="E7" s="1085" t="s">
        <v>805</v>
      </c>
      <c r="H7" s="1086">
        <f>'6_工事費'!EB89-D7</f>
        <v>0</v>
      </c>
      <c r="I7" s="1082" t="s">
        <v>806</v>
      </c>
    </row>
    <row r="8" spans="1:27" ht="15.75" customHeight="1">
      <c r="D8" s="1082"/>
      <c r="E8" s="1082"/>
    </row>
    <row r="9" spans="1:27" s="1087" customFormat="1" ht="13.5">
      <c r="B9" s="1087" t="s">
        <v>369</v>
      </c>
    </row>
    <row r="10" spans="1:27" s="1087" customFormat="1" ht="13.5"/>
    <row r="11" spans="1:27" ht="18" customHeight="1">
      <c r="B11" s="1103"/>
      <c r="C11" s="1133" t="s">
        <v>370</v>
      </c>
      <c r="D11" s="1134">
        <f>SUM(D14:D43)</f>
        <v>0</v>
      </c>
      <c r="E11" s="1085" t="s">
        <v>128</v>
      </c>
      <c r="F11" s="1103"/>
      <c r="G11" s="1133" t="s">
        <v>370</v>
      </c>
      <c r="H11" s="1134">
        <f>SUM(H14:H43)</f>
        <v>0</v>
      </c>
      <c r="I11" s="1082" t="s">
        <v>129</v>
      </c>
    </row>
    <row r="12" spans="1:27" s="1087" customFormat="1" ht="18" customHeight="1">
      <c r="B12" s="2145" t="s">
        <v>1605</v>
      </c>
      <c r="C12" s="2181"/>
      <c r="D12" s="2147"/>
      <c r="F12" s="2145" t="s">
        <v>408</v>
      </c>
      <c r="G12" s="2176"/>
      <c r="H12" s="2148"/>
      <c r="L12" s="856" t="s">
        <v>1125</v>
      </c>
      <c r="M12" s="856"/>
    </row>
    <row r="13" spans="1:27" ht="18" customHeight="1">
      <c r="B13" s="2194" t="s">
        <v>850</v>
      </c>
      <c r="C13" s="2195"/>
      <c r="D13" s="1089" t="s">
        <v>849</v>
      </c>
      <c r="F13" s="2194" t="s">
        <v>850</v>
      </c>
      <c r="G13" s="2195"/>
      <c r="H13" s="1089" t="s">
        <v>849</v>
      </c>
      <c r="L13" s="856" t="s">
        <v>1126</v>
      </c>
      <c r="M13" s="856" t="s">
        <v>408</v>
      </c>
    </row>
    <row r="14" spans="1:27" ht="24" customHeight="1">
      <c r="A14" s="1315" t="str">
        <f>IF(OR(L14=1,L14=3),"","未入力があります")</f>
        <v/>
      </c>
      <c r="B14" s="2198"/>
      <c r="C14" s="2199"/>
      <c r="D14" s="1142"/>
      <c r="E14" s="1315" t="str">
        <f>IF(OR(M14=1,M14=3),"","未入力があります")</f>
        <v/>
      </c>
      <c r="F14" s="2198"/>
      <c r="G14" s="2199"/>
      <c r="H14" s="1142"/>
      <c r="L14" s="856">
        <f>COUNTBLANK(B14:D14)</f>
        <v>3</v>
      </c>
      <c r="M14" s="856">
        <f>COUNTBLANK(F14:H14)</f>
        <v>3</v>
      </c>
      <c r="O14" s="1087" t="s">
        <v>1587</v>
      </c>
    </row>
    <row r="15" spans="1:27" ht="24" customHeight="1">
      <c r="A15" s="1315" t="str">
        <f t="shared" ref="A15:A43" si="0">IF(OR(L15=1,L15=3),"","未入力があります")</f>
        <v/>
      </c>
      <c r="B15" s="2192"/>
      <c r="C15" s="2193"/>
      <c r="D15" s="1111"/>
      <c r="E15" s="1315" t="str">
        <f t="shared" ref="E15:E43" si="1">IF(OR(M15=1,M15=3),"","未入力があります")</f>
        <v/>
      </c>
      <c r="F15" s="2192"/>
      <c r="G15" s="2193"/>
      <c r="H15" s="1111"/>
      <c r="L15" s="856">
        <f t="shared" ref="L15:L43" si="2">COUNTBLANK(B15:D15)</f>
        <v>3</v>
      </c>
      <c r="M15" s="856">
        <f t="shared" ref="M15:M43" si="3">COUNTBLANK(F15:H15)</f>
        <v>3</v>
      </c>
      <c r="O15" s="1077" t="s">
        <v>1588</v>
      </c>
    </row>
    <row r="16" spans="1:27" ht="24" customHeight="1">
      <c r="A16" s="1315" t="str">
        <f t="shared" si="0"/>
        <v/>
      </c>
      <c r="B16" s="2192"/>
      <c r="C16" s="2193"/>
      <c r="D16" s="1111"/>
      <c r="E16" s="1315" t="str">
        <f t="shared" si="1"/>
        <v/>
      </c>
      <c r="F16" s="2192"/>
      <c r="G16" s="2193"/>
      <c r="H16" s="1111"/>
      <c r="L16" s="856">
        <f t="shared" si="2"/>
        <v>3</v>
      </c>
      <c r="M16" s="856">
        <f t="shared" si="3"/>
        <v>3</v>
      </c>
      <c r="O16" s="1077" t="s">
        <v>1589</v>
      </c>
    </row>
    <row r="17" spans="1:15" ht="24" customHeight="1">
      <c r="A17" s="1315" t="str">
        <f t="shared" si="0"/>
        <v/>
      </c>
      <c r="B17" s="2192"/>
      <c r="C17" s="2193"/>
      <c r="D17" s="1111"/>
      <c r="E17" s="1315" t="str">
        <f t="shared" si="1"/>
        <v/>
      </c>
      <c r="F17" s="2192"/>
      <c r="G17" s="2193"/>
      <c r="H17" s="1111"/>
      <c r="L17" s="856">
        <f t="shared" si="2"/>
        <v>3</v>
      </c>
      <c r="M17" s="856">
        <f t="shared" si="3"/>
        <v>3</v>
      </c>
      <c r="O17" s="1077" t="s">
        <v>1590</v>
      </c>
    </row>
    <row r="18" spans="1:15" ht="24" customHeight="1">
      <c r="A18" s="1315" t="str">
        <f t="shared" si="0"/>
        <v/>
      </c>
      <c r="B18" s="2192"/>
      <c r="C18" s="2193"/>
      <c r="D18" s="1111"/>
      <c r="E18" s="1315" t="str">
        <f t="shared" si="1"/>
        <v/>
      </c>
      <c r="F18" s="2192"/>
      <c r="G18" s="2193"/>
      <c r="H18" s="1111"/>
      <c r="L18" s="856">
        <f t="shared" si="2"/>
        <v>3</v>
      </c>
      <c r="M18" s="856">
        <f t="shared" si="3"/>
        <v>3</v>
      </c>
      <c r="O18" s="1077" t="s">
        <v>1591</v>
      </c>
    </row>
    <row r="19" spans="1:15" ht="24" customHeight="1">
      <c r="A19" s="1315" t="str">
        <f t="shared" si="0"/>
        <v/>
      </c>
      <c r="B19" s="2192"/>
      <c r="C19" s="2193"/>
      <c r="D19" s="1111"/>
      <c r="E19" s="1315" t="str">
        <f t="shared" si="1"/>
        <v/>
      </c>
      <c r="F19" s="2192"/>
      <c r="G19" s="2193"/>
      <c r="H19" s="1111"/>
      <c r="L19" s="856">
        <f t="shared" si="2"/>
        <v>3</v>
      </c>
      <c r="M19" s="856">
        <f t="shared" si="3"/>
        <v>3</v>
      </c>
    </row>
    <row r="20" spans="1:15" ht="24" customHeight="1">
      <c r="A20" s="1315" t="str">
        <f t="shared" si="0"/>
        <v/>
      </c>
      <c r="B20" s="2192"/>
      <c r="C20" s="2193"/>
      <c r="D20" s="1111"/>
      <c r="E20" s="1315" t="str">
        <f t="shared" si="1"/>
        <v/>
      </c>
      <c r="F20" s="2192"/>
      <c r="G20" s="2193"/>
      <c r="H20" s="1111"/>
      <c r="L20" s="856">
        <f t="shared" si="2"/>
        <v>3</v>
      </c>
      <c r="M20" s="856">
        <f t="shared" si="3"/>
        <v>3</v>
      </c>
    </row>
    <row r="21" spans="1:15" ht="24" customHeight="1">
      <c r="A21" s="1315" t="str">
        <f t="shared" si="0"/>
        <v/>
      </c>
      <c r="B21" s="2192"/>
      <c r="C21" s="2193"/>
      <c r="D21" s="1111"/>
      <c r="E21" s="1315" t="str">
        <f t="shared" si="1"/>
        <v/>
      </c>
      <c r="F21" s="2192"/>
      <c r="G21" s="2193"/>
      <c r="H21" s="1111"/>
      <c r="L21" s="856">
        <f t="shared" si="2"/>
        <v>3</v>
      </c>
      <c r="M21" s="856">
        <f t="shared" si="3"/>
        <v>3</v>
      </c>
    </row>
    <row r="22" spans="1:15" ht="24" customHeight="1">
      <c r="A22" s="1315" t="str">
        <f t="shared" si="0"/>
        <v/>
      </c>
      <c r="B22" s="2192"/>
      <c r="C22" s="2193"/>
      <c r="D22" s="1111"/>
      <c r="E22" s="1315" t="str">
        <f t="shared" si="1"/>
        <v/>
      </c>
      <c r="F22" s="2192"/>
      <c r="G22" s="2193"/>
      <c r="H22" s="1111"/>
      <c r="L22" s="856">
        <f t="shared" si="2"/>
        <v>3</v>
      </c>
      <c r="M22" s="856">
        <f t="shared" si="3"/>
        <v>3</v>
      </c>
    </row>
    <row r="23" spans="1:15" ht="24" customHeight="1">
      <c r="A23" s="1315" t="str">
        <f t="shared" si="0"/>
        <v/>
      </c>
      <c r="B23" s="2192"/>
      <c r="C23" s="2193"/>
      <c r="D23" s="1111"/>
      <c r="E23" s="1315" t="str">
        <f t="shared" si="1"/>
        <v/>
      </c>
      <c r="F23" s="2192"/>
      <c r="G23" s="2193"/>
      <c r="H23" s="1111"/>
      <c r="L23" s="856">
        <f t="shared" si="2"/>
        <v>3</v>
      </c>
      <c r="M23" s="856">
        <f t="shared" si="3"/>
        <v>3</v>
      </c>
    </row>
    <row r="24" spans="1:15" ht="24" customHeight="1">
      <c r="A24" s="1315" t="str">
        <f t="shared" si="0"/>
        <v/>
      </c>
      <c r="B24" s="2192"/>
      <c r="C24" s="2193"/>
      <c r="D24" s="1111"/>
      <c r="E24" s="1315" t="str">
        <f t="shared" si="1"/>
        <v/>
      </c>
      <c r="F24" s="2192"/>
      <c r="G24" s="2193"/>
      <c r="H24" s="1111"/>
      <c r="L24" s="856">
        <f t="shared" si="2"/>
        <v>3</v>
      </c>
      <c r="M24" s="856">
        <f t="shared" si="3"/>
        <v>3</v>
      </c>
    </row>
    <row r="25" spans="1:15" ht="24" customHeight="1">
      <c r="A25" s="1315" t="str">
        <f t="shared" si="0"/>
        <v/>
      </c>
      <c r="B25" s="2192"/>
      <c r="C25" s="2193"/>
      <c r="D25" s="1111"/>
      <c r="E25" s="1315" t="str">
        <f t="shared" si="1"/>
        <v/>
      </c>
      <c r="F25" s="2192"/>
      <c r="G25" s="2193"/>
      <c r="H25" s="1111"/>
      <c r="L25" s="856">
        <f t="shared" si="2"/>
        <v>3</v>
      </c>
      <c r="M25" s="856">
        <f t="shared" si="3"/>
        <v>3</v>
      </c>
    </row>
    <row r="26" spans="1:15" ht="24" customHeight="1">
      <c r="A26" s="1315" t="str">
        <f t="shared" si="0"/>
        <v/>
      </c>
      <c r="B26" s="2192"/>
      <c r="C26" s="2193"/>
      <c r="D26" s="1111"/>
      <c r="E26" s="1315" t="str">
        <f t="shared" si="1"/>
        <v/>
      </c>
      <c r="F26" s="2192"/>
      <c r="G26" s="2193"/>
      <c r="H26" s="1111"/>
      <c r="L26" s="856">
        <f t="shared" si="2"/>
        <v>3</v>
      </c>
      <c r="M26" s="856">
        <f t="shared" si="3"/>
        <v>3</v>
      </c>
    </row>
    <row r="27" spans="1:15" ht="24" customHeight="1">
      <c r="A27" s="1315" t="str">
        <f t="shared" si="0"/>
        <v/>
      </c>
      <c r="B27" s="2192"/>
      <c r="C27" s="2193"/>
      <c r="D27" s="1111"/>
      <c r="E27" s="1315" t="str">
        <f t="shared" si="1"/>
        <v/>
      </c>
      <c r="F27" s="2192"/>
      <c r="G27" s="2193"/>
      <c r="H27" s="1111"/>
      <c r="L27" s="856">
        <f t="shared" si="2"/>
        <v>3</v>
      </c>
      <c r="M27" s="856">
        <f t="shared" si="3"/>
        <v>3</v>
      </c>
    </row>
    <row r="28" spans="1:15" ht="24" customHeight="1">
      <c r="A28" s="1315" t="str">
        <f t="shared" si="0"/>
        <v/>
      </c>
      <c r="B28" s="2192"/>
      <c r="C28" s="2193"/>
      <c r="D28" s="1111"/>
      <c r="E28" s="1315" t="str">
        <f t="shared" si="1"/>
        <v/>
      </c>
      <c r="F28" s="2192"/>
      <c r="G28" s="2193"/>
      <c r="H28" s="1111"/>
      <c r="L28" s="856">
        <f t="shared" si="2"/>
        <v>3</v>
      </c>
      <c r="M28" s="856">
        <f t="shared" si="3"/>
        <v>3</v>
      </c>
    </row>
    <row r="29" spans="1:15" ht="24" customHeight="1">
      <c r="A29" s="1315" t="str">
        <f t="shared" si="0"/>
        <v/>
      </c>
      <c r="B29" s="2192"/>
      <c r="C29" s="2193"/>
      <c r="D29" s="1111"/>
      <c r="E29" s="1315" t="str">
        <f t="shared" si="1"/>
        <v/>
      </c>
      <c r="F29" s="2192"/>
      <c r="G29" s="2193"/>
      <c r="H29" s="1111"/>
      <c r="L29" s="856">
        <f t="shared" si="2"/>
        <v>3</v>
      </c>
      <c r="M29" s="856">
        <f t="shared" si="3"/>
        <v>3</v>
      </c>
    </row>
    <row r="30" spans="1:15" ht="24" customHeight="1">
      <c r="A30" s="1315" t="str">
        <f t="shared" si="0"/>
        <v/>
      </c>
      <c r="B30" s="2192"/>
      <c r="C30" s="2193"/>
      <c r="D30" s="1111"/>
      <c r="E30" s="1315" t="str">
        <f t="shared" si="1"/>
        <v/>
      </c>
      <c r="F30" s="2192"/>
      <c r="G30" s="2193"/>
      <c r="H30" s="1111"/>
      <c r="L30" s="856">
        <f t="shared" si="2"/>
        <v>3</v>
      </c>
      <c r="M30" s="856">
        <f t="shared" si="3"/>
        <v>3</v>
      </c>
    </row>
    <row r="31" spans="1:15" ht="24" customHeight="1">
      <c r="A31" s="1315" t="str">
        <f t="shared" si="0"/>
        <v/>
      </c>
      <c r="B31" s="2192"/>
      <c r="C31" s="2193"/>
      <c r="D31" s="1111"/>
      <c r="E31" s="1315" t="str">
        <f t="shared" si="1"/>
        <v/>
      </c>
      <c r="F31" s="2192"/>
      <c r="G31" s="2193"/>
      <c r="H31" s="1111"/>
      <c r="L31" s="856">
        <f t="shared" si="2"/>
        <v>3</v>
      </c>
      <c r="M31" s="856">
        <f t="shared" si="3"/>
        <v>3</v>
      </c>
    </row>
    <row r="32" spans="1:15" ht="24" customHeight="1">
      <c r="A32" s="1315" t="str">
        <f t="shared" si="0"/>
        <v/>
      </c>
      <c r="B32" s="2192"/>
      <c r="C32" s="2193"/>
      <c r="D32" s="1111"/>
      <c r="E32" s="1315" t="str">
        <f t="shared" si="1"/>
        <v/>
      </c>
      <c r="F32" s="2192"/>
      <c r="G32" s="2193"/>
      <c r="H32" s="1111"/>
      <c r="L32" s="856">
        <f t="shared" si="2"/>
        <v>3</v>
      </c>
      <c r="M32" s="856">
        <f t="shared" si="3"/>
        <v>3</v>
      </c>
    </row>
    <row r="33" spans="1:13" ht="24" customHeight="1">
      <c r="A33" s="1315" t="str">
        <f t="shared" si="0"/>
        <v/>
      </c>
      <c r="B33" s="2192"/>
      <c r="C33" s="2193"/>
      <c r="D33" s="1111"/>
      <c r="E33" s="1315" t="str">
        <f t="shared" si="1"/>
        <v/>
      </c>
      <c r="F33" s="2192"/>
      <c r="G33" s="2193"/>
      <c r="H33" s="1111"/>
      <c r="L33" s="856">
        <f t="shared" si="2"/>
        <v>3</v>
      </c>
      <c r="M33" s="856">
        <f t="shared" si="3"/>
        <v>3</v>
      </c>
    </row>
    <row r="34" spans="1:13" ht="24" customHeight="1">
      <c r="A34" s="1315" t="str">
        <f t="shared" si="0"/>
        <v/>
      </c>
      <c r="B34" s="2192"/>
      <c r="C34" s="2193"/>
      <c r="D34" s="1111"/>
      <c r="E34" s="1315" t="str">
        <f t="shared" si="1"/>
        <v/>
      </c>
      <c r="F34" s="2192"/>
      <c r="G34" s="2193"/>
      <c r="H34" s="1111"/>
      <c r="L34" s="856">
        <f t="shared" si="2"/>
        <v>3</v>
      </c>
      <c r="M34" s="856">
        <f t="shared" si="3"/>
        <v>3</v>
      </c>
    </row>
    <row r="35" spans="1:13" ht="24" customHeight="1">
      <c r="A35" s="1315" t="str">
        <f t="shared" si="0"/>
        <v/>
      </c>
      <c r="B35" s="2192"/>
      <c r="C35" s="2193"/>
      <c r="D35" s="1111"/>
      <c r="E35" s="1315" t="str">
        <f t="shared" si="1"/>
        <v/>
      </c>
      <c r="F35" s="2192"/>
      <c r="G35" s="2193"/>
      <c r="H35" s="1111"/>
      <c r="L35" s="856">
        <f t="shared" si="2"/>
        <v>3</v>
      </c>
      <c r="M35" s="856">
        <f t="shared" si="3"/>
        <v>3</v>
      </c>
    </row>
    <row r="36" spans="1:13" ht="24" customHeight="1">
      <c r="A36" s="1315" t="str">
        <f t="shared" si="0"/>
        <v/>
      </c>
      <c r="B36" s="2192"/>
      <c r="C36" s="2193"/>
      <c r="D36" s="1111"/>
      <c r="E36" s="1315" t="str">
        <f t="shared" si="1"/>
        <v/>
      </c>
      <c r="F36" s="2192"/>
      <c r="G36" s="2193"/>
      <c r="H36" s="1111"/>
      <c r="L36" s="856">
        <f t="shared" si="2"/>
        <v>3</v>
      </c>
      <c r="M36" s="856">
        <f t="shared" si="3"/>
        <v>3</v>
      </c>
    </row>
    <row r="37" spans="1:13" ht="24" customHeight="1">
      <c r="A37" s="1315" t="str">
        <f t="shared" si="0"/>
        <v/>
      </c>
      <c r="B37" s="2192"/>
      <c r="C37" s="2193"/>
      <c r="D37" s="1111"/>
      <c r="E37" s="1315" t="str">
        <f t="shared" si="1"/>
        <v/>
      </c>
      <c r="F37" s="2192"/>
      <c r="G37" s="2193"/>
      <c r="H37" s="1111"/>
      <c r="L37" s="856">
        <f t="shared" si="2"/>
        <v>3</v>
      </c>
      <c r="M37" s="856">
        <f t="shared" si="3"/>
        <v>3</v>
      </c>
    </row>
    <row r="38" spans="1:13" ht="24" customHeight="1">
      <c r="A38" s="1315" t="str">
        <f t="shared" si="0"/>
        <v/>
      </c>
      <c r="B38" s="2192"/>
      <c r="C38" s="2193"/>
      <c r="D38" s="1111"/>
      <c r="E38" s="1315" t="str">
        <f t="shared" si="1"/>
        <v/>
      </c>
      <c r="F38" s="2192"/>
      <c r="G38" s="2193"/>
      <c r="H38" s="1111"/>
      <c r="L38" s="856">
        <f t="shared" si="2"/>
        <v>3</v>
      </c>
      <c r="M38" s="856">
        <f t="shared" si="3"/>
        <v>3</v>
      </c>
    </row>
    <row r="39" spans="1:13" ht="24" customHeight="1">
      <c r="A39" s="1315" t="str">
        <f t="shared" si="0"/>
        <v/>
      </c>
      <c r="B39" s="2192"/>
      <c r="C39" s="2193"/>
      <c r="D39" s="1111"/>
      <c r="E39" s="1315" t="str">
        <f t="shared" si="1"/>
        <v/>
      </c>
      <c r="F39" s="2192"/>
      <c r="G39" s="2193"/>
      <c r="H39" s="1111"/>
      <c r="L39" s="856">
        <f t="shared" si="2"/>
        <v>3</v>
      </c>
      <c r="M39" s="856">
        <f t="shared" si="3"/>
        <v>3</v>
      </c>
    </row>
    <row r="40" spans="1:13" ht="24" customHeight="1">
      <c r="A40" s="1315" t="str">
        <f t="shared" si="0"/>
        <v/>
      </c>
      <c r="B40" s="2192"/>
      <c r="C40" s="2193"/>
      <c r="D40" s="1111"/>
      <c r="E40" s="1315" t="str">
        <f t="shared" si="1"/>
        <v/>
      </c>
      <c r="F40" s="2192"/>
      <c r="G40" s="2193"/>
      <c r="H40" s="1111"/>
      <c r="L40" s="856">
        <f t="shared" si="2"/>
        <v>3</v>
      </c>
      <c r="M40" s="856">
        <f t="shared" si="3"/>
        <v>3</v>
      </c>
    </row>
    <row r="41" spans="1:13" ht="24" customHeight="1">
      <c r="A41" s="1315" t="str">
        <f t="shared" si="0"/>
        <v/>
      </c>
      <c r="B41" s="2192"/>
      <c r="C41" s="2193"/>
      <c r="D41" s="1111"/>
      <c r="E41" s="1315" t="str">
        <f t="shared" si="1"/>
        <v/>
      </c>
      <c r="F41" s="2192"/>
      <c r="G41" s="2193"/>
      <c r="H41" s="1111"/>
      <c r="L41" s="856">
        <f t="shared" si="2"/>
        <v>3</v>
      </c>
      <c r="M41" s="856">
        <f t="shared" si="3"/>
        <v>3</v>
      </c>
    </row>
    <row r="42" spans="1:13" ht="24" customHeight="1">
      <c r="A42" s="1315" t="str">
        <f t="shared" si="0"/>
        <v/>
      </c>
      <c r="B42" s="2192"/>
      <c r="C42" s="2193"/>
      <c r="D42" s="1111"/>
      <c r="E42" s="1315" t="str">
        <f t="shared" si="1"/>
        <v/>
      </c>
      <c r="F42" s="2192"/>
      <c r="G42" s="2193"/>
      <c r="H42" s="1111"/>
      <c r="L42" s="856">
        <f t="shared" si="2"/>
        <v>3</v>
      </c>
      <c r="M42" s="856">
        <f t="shared" si="3"/>
        <v>3</v>
      </c>
    </row>
    <row r="43" spans="1:13" ht="24" customHeight="1">
      <c r="A43" s="1315" t="str">
        <f t="shared" si="0"/>
        <v/>
      </c>
      <c r="B43" s="2190"/>
      <c r="C43" s="2191"/>
      <c r="D43" s="1120"/>
      <c r="E43" s="1315" t="str">
        <f t="shared" si="1"/>
        <v/>
      </c>
      <c r="F43" s="2190"/>
      <c r="G43" s="2191"/>
      <c r="H43" s="1120"/>
      <c r="L43" s="856">
        <f t="shared" si="2"/>
        <v>3</v>
      </c>
      <c r="M43" s="856">
        <f t="shared" si="3"/>
        <v>3</v>
      </c>
    </row>
  </sheetData>
  <sheetProtection algorithmName="SHA-512" hashValue="8zdXHkVmDcV2Ckc9P/i/0+ZxRVU3+4lf3wR+Jlh/kRVxUeVk7pvR4U5iFG16fy1VPHLfe/eyYhKtcDkV+OtTvg==" saltValue="fqNgD1KTBkHmbPpwYqOGCg==" spinCount="100000" sheet="1" objects="1" scenarios="1"/>
  <mergeCells count="68">
    <mergeCell ref="B13:C13"/>
    <mergeCell ref="F13:G13"/>
    <mergeCell ref="C2:D2"/>
    <mergeCell ref="A2:B2"/>
    <mergeCell ref="D4:E4"/>
    <mergeCell ref="B6:C7"/>
    <mergeCell ref="B12:D12"/>
    <mergeCell ref="F12:H12"/>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B38:C38"/>
    <mergeCell ref="F38:G38"/>
    <mergeCell ref="B39:C39"/>
    <mergeCell ref="F39:G39"/>
    <mergeCell ref="B40:C40"/>
    <mergeCell ref="F40:G40"/>
    <mergeCell ref="B41:C41"/>
    <mergeCell ref="F41:G41"/>
    <mergeCell ref="B42:C42"/>
    <mergeCell ref="F42:G42"/>
    <mergeCell ref="B43:C43"/>
    <mergeCell ref="F43:G43"/>
  </mergeCells>
  <phoneticPr fontId="41"/>
  <dataValidations count="2">
    <dataValidation type="whole" operator="greaterThanOrEqual" allowBlank="1" showInputMessage="1" showErrorMessage="1" error="整数値を入力してください。" sqref="D14:D43 H14:H43" xr:uid="{FF4069F7-A20D-4F61-97A1-CB1C9E7E7A46}">
      <formula1>0</formula1>
    </dataValidation>
    <dataValidation type="list" allowBlank="1" showInputMessage="1" prompt="リストより選択して下さい。_x000a_リストに無い場合は、直接入力して下さい。" sqref="B14:C43 F14:G43" xr:uid="{FD4E7F87-4C76-42D5-A302-0E78F22F5C2E}">
      <formula1>ICT建設機械</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554A3-DA7E-412E-B20E-8CF3B4B5BA49}">
  <sheetPr codeName="Sheet27">
    <tabColor rgb="FFFFFF99"/>
    <pageSetUpPr autoPageBreaks="0"/>
  </sheetPr>
  <dimension ref="A1:Z43"/>
  <sheetViews>
    <sheetView showGridLines="0" topLeftCell="A3" zoomScaleNormal="100" workbookViewId="0"/>
  </sheetViews>
  <sheetFormatPr defaultRowHeight="12"/>
  <cols>
    <col min="1" max="1" width="8.25" style="1077" customWidth="1"/>
    <col min="2" max="2" width="5" style="1077" customWidth="1"/>
    <col min="3" max="3" width="30.625" style="1077" customWidth="1"/>
    <col min="4" max="4" width="13.125" style="1077" customWidth="1"/>
    <col min="5" max="5" width="9.25" style="1077" customWidth="1"/>
    <col min="6" max="6" width="4.75" style="1077" customWidth="1"/>
    <col min="7" max="7" width="30.625" style="1077" customWidth="1"/>
    <col min="8" max="8" width="13.125" style="1077" customWidth="1"/>
    <col min="9" max="9" width="5.125" style="1077" customWidth="1"/>
    <col min="10" max="11" width="9" style="1077"/>
    <col min="12" max="13" width="9" style="1077" hidden="1" customWidth="1"/>
    <col min="14" max="16384" width="9" style="1077"/>
  </cols>
  <sheetData>
    <row r="1" spans="1:26" s="1074" customFormat="1" ht="12" hidden="1" customHeight="1">
      <c r="A1" s="1038" t="s">
        <v>1477</v>
      </c>
      <c r="B1" s="1038">
        <f>30-COUNTIF(A14:A43,"")</f>
        <v>0</v>
      </c>
      <c r="C1" s="1039" t="s">
        <v>1478</v>
      </c>
      <c r="D1" s="1038">
        <f>COUNTIF(E3,"エラー")</f>
        <v>0</v>
      </c>
      <c r="F1" s="1038" t="s">
        <v>1477</v>
      </c>
      <c r="G1" s="1038">
        <f>30-COUNTIF(E14:E43,"")</f>
        <v>0</v>
      </c>
      <c r="H1" s="1075"/>
      <c r="L1" s="1127"/>
      <c r="M1" s="1143"/>
      <c r="N1" s="1144"/>
      <c r="P1" s="1042"/>
    </row>
    <row r="2" spans="1:26" s="1042" customFormat="1" ht="21" hidden="1" customHeight="1">
      <c r="A2" s="2153" t="s">
        <v>1544</v>
      </c>
      <c r="B2" s="2154"/>
      <c r="C2" s="2168"/>
      <c r="D2" s="2170"/>
      <c r="E2" s="1128"/>
      <c r="F2" s="1129"/>
      <c r="I2" s="1043"/>
      <c r="S2" s="1043"/>
      <c r="Y2" s="1043"/>
      <c r="Z2" s="1043"/>
    </row>
    <row r="3" spans="1:26" ht="17.25">
      <c r="A3" s="1076" t="s">
        <v>1578</v>
      </c>
      <c r="D3" s="1109" t="s">
        <v>165</v>
      </c>
      <c r="E3" s="1044" t="str">
        <f>IF(D4&lt;&gt;"","エラー","OK")</f>
        <v>OK</v>
      </c>
      <c r="F3" s="1080">
        <v>1</v>
      </c>
    </row>
    <row r="4" spans="1:26" s="1076" customFormat="1" ht="21" customHeight="1">
      <c r="A4" s="2155" t="s">
        <v>1592</v>
      </c>
      <c r="B4" s="2155"/>
      <c r="C4" s="2155"/>
      <c r="D4" s="2156" t="str">
        <f>IF(AND(D7&lt;&gt;D11,H7&lt;&gt;H11)=TRUE,"A1とA2・B1とB2の両方で金額が一致してません",IF(D7&lt;&gt;D11,"A1とA2の金額が一致してません",IF(H7&lt;&gt;H11,"B1とB2の金額が一致してません","")))</f>
        <v/>
      </c>
      <c r="E4" s="2177"/>
    </row>
    <row r="5" spans="1:26" ht="21" customHeight="1" thickBot="1">
      <c r="A5" s="2155"/>
      <c r="B5" s="2155"/>
      <c r="C5" s="2155"/>
    </row>
    <row r="6" spans="1:26" ht="24" customHeight="1" thickBot="1">
      <c r="B6" s="2158" t="s">
        <v>1835</v>
      </c>
      <c r="C6" s="2187"/>
      <c r="D6" s="1083" t="s">
        <v>407</v>
      </c>
      <c r="E6" s="1082"/>
      <c r="H6" s="1083" t="s">
        <v>189</v>
      </c>
    </row>
    <row r="7" spans="1:26" ht="24" customHeight="1" thickBot="1">
      <c r="B7" s="2161"/>
      <c r="C7" s="2163"/>
      <c r="D7" s="1086">
        <f>SUM('6_工事費'!$H$90:$H$92)</f>
        <v>0</v>
      </c>
      <c r="E7" s="1085" t="s">
        <v>805</v>
      </c>
      <c r="H7" s="1086">
        <f>SUM('6_工事費'!$EB$90:$EB$92)-D7</f>
        <v>0</v>
      </c>
      <c r="I7" s="1082" t="s">
        <v>806</v>
      </c>
    </row>
    <row r="8" spans="1:26" ht="15.75" customHeight="1">
      <c r="D8" s="1082"/>
      <c r="E8" s="1082"/>
    </row>
    <row r="9" spans="1:26" s="1087" customFormat="1" ht="13.5">
      <c r="B9" s="1087" t="s">
        <v>369</v>
      </c>
    </row>
    <row r="10" spans="1:26" s="1087" customFormat="1" ht="13.5"/>
    <row r="11" spans="1:26" ht="18" customHeight="1">
      <c r="B11" s="1103"/>
      <c r="C11" s="1133" t="s">
        <v>370</v>
      </c>
      <c r="D11" s="1134">
        <f>SUM(D14:D43)</f>
        <v>0</v>
      </c>
      <c r="E11" s="1085" t="s">
        <v>128</v>
      </c>
      <c r="F11" s="1103"/>
      <c r="G11" s="1133" t="s">
        <v>370</v>
      </c>
      <c r="H11" s="1134">
        <f>SUM(H14:H43)</f>
        <v>0</v>
      </c>
      <c r="I11" s="1082" t="s">
        <v>129</v>
      </c>
    </row>
    <row r="12" spans="1:26" s="1087" customFormat="1" ht="18" customHeight="1">
      <c r="B12" s="2145" t="s">
        <v>1605</v>
      </c>
      <c r="C12" s="2181"/>
      <c r="D12" s="2147"/>
      <c r="F12" s="2145" t="s">
        <v>408</v>
      </c>
      <c r="G12" s="2176"/>
      <c r="H12" s="2148"/>
      <c r="L12" s="856" t="s">
        <v>1125</v>
      </c>
      <c r="M12" s="856"/>
    </row>
    <row r="13" spans="1:26" ht="18" customHeight="1">
      <c r="B13" s="2194" t="s">
        <v>850</v>
      </c>
      <c r="C13" s="2195"/>
      <c r="D13" s="1089" t="s">
        <v>849</v>
      </c>
      <c r="F13" s="2194" t="s">
        <v>850</v>
      </c>
      <c r="G13" s="2195"/>
      <c r="H13" s="1089" t="s">
        <v>849</v>
      </c>
      <c r="L13" s="856" t="s">
        <v>1126</v>
      </c>
      <c r="M13" s="856" t="s">
        <v>408</v>
      </c>
    </row>
    <row r="14" spans="1:26" ht="24" customHeight="1">
      <c r="A14" s="1315" t="str">
        <f>IF(OR(L14=1,L14=3),"","未入力があります")</f>
        <v/>
      </c>
      <c r="B14" s="2204"/>
      <c r="C14" s="2205"/>
      <c r="D14" s="1108"/>
      <c r="E14" s="1315" t="str">
        <f>IF(OR(M14=1,M14=3),"","未入力があります")</f>
        <v/>
      </c>
      <c r="F14" s="2204"/>
      <c r="G14" s="2205"/>
      <c r="H14" s="1112"/>
      <c r="L14" s="856">
        <f>COUNTBLANK(B14:D14)</f>
        <v>3</v>
      </c>
      <c r="M14" s="856">
        <f>COUNTBLANK(F14:H14)</f>
        <v>3</v>
      </c>
    </row>
    <row r="15" spans="1:26" ht="24" customHeight="1">
      <c r="A15" s="1315" t="str">
        <f t="shared" ref="A15:A43" si="0">IF(OR(L15=1,L15=3),"","未入力があります")</f>
        <v/>
      </c>
      <c r="B15" s="2202"/>
      <c r="C15" s="2203"/>
      <c r="D15" s="1111"/>
      <c r="E15" s="1315" t="str">
        <f t="shared" ref="E15:E43" si="1">IF(OR(M15=1,M15=3),"","未入力があります")</f>
        <v/>
      </c>
      <c r="F15" s="2202"/>
      <c r="G15" s="2203"/>
      <c r="H15" s="1095"/>
      <c r="L15" s="856">
        <f t="shared" ref="L15:L43" si="2">COUNTBLANK(B15:D15)</f>
        <v>3</v>
      </c>
      <c r="M15" s="856">
        <f t="shared" ref="M15:M43" si="3">COUNTBLANK(F15:H15)</f>
        <v>3</v>
      </c>
    </row>
    <row r="16" spans="1:26" ht="24" customHeight="1">
      <c r="A16" s="1315" t="str">
        <f t="shared" si="0"/>
        <v/>
      </c>
      <c r="B16" s="2202"/>
      <c r="C16" s="2203"/>
      <c r="D16" s="1111"/>
      <c r="E16" s="1315" t="str">
        <f t="shared" si="1"/>
        <v/>
      </c>
      <c r="F16" s="2202"/>
      <c r="G16" s="2203"/>
      <c r="H16" s="1095"/>
      <c r="L16" s="856">
        <f t="shared" si="2"/>
        <v>3</v>
      </c>
      <c r="M16" s="856">
        <f t="shared" si="3"/>
        <v>3</v>
      </c>
    </row>
    <row r="17" spans="1:13" ht="24" customHeight="1">
      <c r="A17" s="1315" t="str">
        <f t="shared" si="0"/>
        <v/>
      </c>
      <c r="B17" s="2202"/>
      <c r="C17" s="2203"/>
      <c r="D17" s="1111"/>
      <c r="E17" s="1315" t="str">
        <f t="shared" si="1"/>
        <v/>
      </c>
      <c r="F17" s="2202"/>
      <c r="G17" s="2203"/>
      <c r="H17" s="1095"/>
      <c r="L17" s="856">
        <f t="shared" si="2"/>
        <v>3</v>
      </c>
      <c r="M17" s="856">
        <f t="shared" si="3"/>
        <v>3</v>
      </c>
    </row>
    <row r="18" spans="1:13" ht="24" customHeight="1">
      <c r="A18" s="1315" t="str">
        <f t="shared" si="0"/>
        <v/>
      </c>
      <c r="B18" s="2202"/>
      <c r="C18" s="2203"/>
      <c r="D18" s="1111"/>
      <c r="E18" s="1315" t="str">
        <f t="shared" si="1"/>
        <v/>
      </c>
      <c r="F18" s="2202"/>
      <c r="G18" s="2203"/>
      <c r="H18" s="1095"/>
      <c r="L18" s="856">
        <f t="shared" si="2"/>
        <v>3</v>
      </c>
      <c r="M18" s="856">
        <f t="shared" si="3"/>
        <v>3</v>
      </c>
    </row>
    <row r="19" spans="1:13" ht="24" customHeight="1">
      <c r="A19" s="1315" t="str">
        <f t="shared" si="0"/>
        <v/>
      </c>
      <c r="B19" s="2202"/>
      <c r="C19" s="2203"/>
      <c r="D19" s="1111"/>
      <c r="E19" s="1315" t="str">
        <f t="shared" si="1"/>
        <v/>
      </c>
      <c r="F19" s="2202"/>
      <c r="G19" s="2203"/>
      <c r="H19" s="1095"/>
      <c r="L19" s="856">
        <f t="shared" si="2"/>
        <v>3</v>
      </c>
      <c r="M19" s="856">
        <f t="shared" si="3"/>
        <v>3</v>
      </c>
    </row>
    <row r="20" spans="1:13" ht="24" customHeight="1">
      <c r="A20" s="1315" t="str">
        <f t="shared" si="0"/>
        <v/>
      </c>
      <c r="B20" s="2202"/>
      <c r="C20" s="2203"/>
      <c r="D20" s="1111"/>
      <c r="E20" s="1315" t="str">
        <f t="shared" si="1"/>
        <v/>
      </c>
      <c r="F20" s="2202"/>
      <c r="G20" s="2203"/>
      <c r="H20" s="1095"/>
      <c r="L20" s="856">
        <f t="shared" si="2"/>
        <v>3</v>
      </c>
      <c r="M20" s="856">
        <f t="shared" si="3"/>
        <v>3</v>
      </c>
    </row>
    <row r="21" spans="1:13" ht="24" customHeight="1">
      <c r="A21" s="1315" t="str">
        <f t="shared" si="0"/>
        <v/>
      </c>
      <c r="B21" s="2202"/>
      <c r="C21" s="2203"/>
      <c r="D21" s="1111"/>
      <c r="E21" s="1315" t="str">
        <f t="shared" si="1"/>
        <v/>
      </c>
      <c r="F21" s="2202"/>
      <c r="G21" s="2203"/>
      <c r="H21" s="1095"/>
      <c r="L21" s="856">
        <f t="shared" si="2"/>
        <v>3</v>
      </c>
      <c r="M21" s="856">
        <f t="shared" si="3"/>
        <v>3</v>
      </c>
    </row>
    <row r="22" spans="1:13" ht="24" customHeight="1">
      <c r="A22" s="1315" t="str">
        <f t="shared" si="0"/>
        <v/>
      </c>
      <c r="B22" s="2202"/>
      <c r="C22" s="2203"/>
      <c r="D22" s="1111"/>
      <c r="E22" s="1315" t="str">
        <f t="shared" si="1"/>
        <v/>
      </c>
      <c r="F22" s="2202"/>
      <c r="G22" s="2203"/>
      <c r="H22" s="1095"/>
      <c r="L22" s="856">
        <f t="shared" si="2"/>
        <v>3</v>
      </c>
      <c r="M22" s="856">
        <f t="shared" si="3"/>
        <v>3</v>
      </c>
    </row>
    <row r="23" spans="1:13" ht="24" customHeight="1">
      <c r="A23" s="1315" t="str">
        <f t="shared" si="0"/>
        <v/>
      </c>
      <c r="B23" s="2202"/>
      <c r="C23" s="2203"/>
      <c r="D23" s="1111"/>
      <c r="E23" s="1315" t="str">
        <f t="shared" si="1"/>
        <v/>
      </c>
      <c r="F23" s="2202"/>
      <c r="G23" s="2203"/>
      <c r="H23" s="1095"/>
      <c r="L23" s="856">
        <f t="shared" si="2"/>
        <v>3</v>
      </c>
      <c r="M23" s="856">
        <f t="shared" si="3"/>
        <v>3</v>
      </c>
    </row>
    <row r="24" spans="1:13" ht="24" customHeight="1">
      <c r="A24" s="1315" t="str">
        <f t="shared" si="0"/>
        <v/>
      </c>
      <c r="B24" s="2202"/>
      <c r="C24" s="2203"/>
      <c r="D24" s="1111"/>
      <c r="E24" s="1315" t="str">
        <f t="shared" si="1"/>
        <v/>
      </c>
      <c r="F24" s="2202"/>
      <c r="G24" s="2203"/>
      <c r="H24" s="1095"/>
      <c r="L24" s="856">
        <f t="shared" si="2"/>
        <v>3</v>
      </c>
      <c r="M24" s="856">
        <f t="shared" si="3"/>
        <v>3</v>
      </c>
    </row>
    <row r="25" spans="1:13" ht="24" customHeight="1">
      <c r="A25" s="1315" t="str">
        <f t="shared" si="0"/>
        <v/>
      </c>
      <c r="B25" s="2202"/>
      <c r="C25" s="2203"/>
      <c r="D25" s="1111"/>
      <c r="E25" s="1315" t="str">
        <f t="shared" si="1"/>
        <v/>
      </c>
      <c r="F25" s="2202"/>
      <c r="G25" s="2203"/>
      <c r="H25" s="1095"/>
      <c r="L25" s="856">
        <f t="shared" si="2"/>
        <v>3</v>
      </c>
      <c r="M25" s="856">
        <f t="shared" si="3"/>
        <v>3</v>
      </c>
    </row>
    <row r="26" spans="1:13" ht="24" customHeight="1">
      <c r="A26" s="1315" t="str">
        <f t="shared" si="0"/>
        <v/>
      </c>
      <c r="B26" s="2202"/>
      <c r="C26" s="2203"/>
      <c r="D26" s="1111"/>
      <c r="E26" s="1315" t="str">
        <f t="shared" si="1"/>
        <v/>
      </c>
      <c r="F26" s="2202"/>
      <c r="G26" s="2203"/>
      <c r="H26" s="1095"/>
      <c r="L26" s="856">
        <f t="shared" si="2"/>
        <v>3</v>
      </c>
      <c r="M26" s="856">
        <f t="shared" si="3"/>
        <v>3</v>
      </c>
    </row>
    <row r="27" spans="1:13" ht="24" customHeight="1">
      <c r="A27" s="1315" t="str">
        <f t="shared" si="0"/>
        <v/>
      </c>
      <c r="B27" s="2202"/>
      <c r="C27" s="2203"/>
      <c r="D27" s="1111"/>
      <c r="E27" s="1315" t="str">
        <f t="shared" si="1"/>
        <v/>
      </c>
      <c r="F27" s="2202"/>
      <c r="G27" s="2203"/>
      <c r="H27" s="1095"/>
      <c r="L27" s="856">
        <f t="shared" si="2"/>
        <v>3</v>
      </c>
      <c r="M27" s="856">
        <f t="shared" si="3"/>
        <v>3</v>
      </c>
    </row>
    <row r="28" spans="1:13" ht="24" customHeight="1">
      <c r="A28" s="1315" t="str">
        <f t="shared" si="0"/>
        <v/>
      </c>
      <c r="B28" s="2202"/>
      <c r="C28" s="2203"/>
      <c r="D28" s="1111"/>
      <c r="E28" s="1315" t="str">
        <f t="shared" si="1"/>
        <v/>
      </c>
      <c r="F28" s="2202"/>
      <c r="G28" s="2203"/>
      <c r="H28" s="1095"/>
      <c r="L28" s="856">
        <f t="shared" si="2"/>
        <v>3</v>
      </c>
      <c r="M28" s="856">
        <f t="shared" si="3"/>
        <v>3</v>
      </c>
    </row>
    <row r="29" spans="1:13" ht="24" customHeight="1">
      <c r="A29" s="1315" t="str">
        <f t="shared" si="0"/>
        <v/>
      </c>
      <c r="B29" s="2202"/>
      <c r="C29" s="2203"/>
      <c r="D29" s="1111"/>
      <c r="E29" s="1315" t="str">
        <f t="shared" si="1"/>
        <v/>
      </c>
      <c r="F29" s="2202"/>
      <c r="G29" s="2203"/>
      <c r="H29" s="1095"/>
      <c r="L29" s="856">
        <f t="shared" si="2"/>
        <v>3</v>
      </c>
      <c r="M29" s="856">
        <f t="shared" si="3"/>
        <v>3</v>
      </c>
    </row>
    <row r="30" spans="1:13" ht="24" customHeight="1">
      <c r="A30" s="1315" t="str">
        <f t="shared" si="0"/>
        <v/>
      </c>
      <c r="B30" s="2202"/>
      <c r="C30" s="2203"/>
      <c r="D30" s="1111"/>
      <c r="E30" s="1315" t="str">
        <f t="shared" si="1"/>
        <v/>
      </c>
      <c r="F30" s="2202"/>
      <c r="G30" s="2203"/>
      <c r="H30" s="1095"/>
      <c r="L30" s="856">
        <f t="shared" si="2"/>
        <v>3</v>
      </c>
      <c r="M30" s="856">
        <f t="shared" si="3"/>
        <v>3</v>
      </c>
    </row>
    <row r="31" spans="1:13" ht="24" customHeight="1">
      <c r="A31" s="1315" t="str">
        <f t="shared" si="0"/>
        <v/>
      </c>
      <c r="B31" s="2202"/>
      <c r="C31" s="2203"/>
      <c r="D31" s="1111"/>
      <c r="E31" s="1315" t="str">
        <f t="shared" si="1"/>
        <v/>
      </c>
      <c r="F31" s="2202"/>
      <c r="G31" s="2203"/>
      <c r="H31" s="1095"/>
      <c r="L31" s="856">
        <f t="shared" si="2"/>
        <v>3</v>
      </c>
      <c r="M31" s="856">
        <f t="shared" si="3"/>
        <v>3</v>
      </c>
    </row>
    <row r="32" spans="1:13" ht="24" customHeight="1">
      <c r="A32" s="1315" t="str">
        <f t="shared" si="0"/>
        <v/>
      </c>
      <c r="B32" s="2202"/>
      <c r="C32" s="2203"/>
      <c r="D32" s="1111"/>
      <c r="E32" s="1315" t="str">
        <f t="shared" si="1"/>
        <v/>
      </c>
      <c r="F32" s="2202"/>
      <c r="G32" s="2203"/>
      <c r="H32" s="1095"/>
      <c r="L32" s="856">
        <f t="shared" si="2"/>
        <v>3</v>
      </c>
      <c r="M32" s="856">
        <f t="shared" si="3"/>
        <v>3</v>
      </c>
    </row>
    <row r="33" spans="1:13" ht="24" customHeight="1">
      <c r="A33" s="1315" t="str">
        <f t="shared" si="0"/>
        <v/>
      </c>
      <c r="B33" s="2202"/>
      <c r="C33" s="2203"/>
      <c r="D33" s="1111"/>
      <c r="E33" s="1315" t="str">
        <f t="shared" si="1"/>
        <v/>
      </c>
      <c r="F33" s="2202"/>
      <c r="G33" s="2203"/>
      <c r="H33" s="1095"/>
      <c r="L33" s="856">
        <f t="shared" si="2"/>
        <v>3</v>
      </c>
      <c r="M33" s="856">
        <f t="shared" si="3"/>
        <v>3</v>
      </c>
    </row>
    <row r="34" spans="1:13" ht="24" customHeight="1">
      <c r="A34" s="1315" t="str">
        <f t="shared" si="0"/>
        <v/>
      </c>
      <c r="B34" s="2202"/>
      <c r="C34" s="2203"/>
      <c r="D34" s="1111"/>
      <c r="E34" s="1315" t="str">
        <f t="shared" si="1"/>
        <v/>
      </c>
      <c r="F34" s="2202"/>
      <c r="G34" s="2203"/>
      <c r="H34" s="1095"/>
      <c r="L34" s="856">
        <f t="shared" si="2"/>
        <v>3</v>
      </c>
      <c r="M34" s="856">
        <f t="shared" si="3"/>
        <v>3</v>
      </c>
    </row>
    <row r="35" spans="1:13" ht="24" customHeight="1">
      <c r="A35" s="1315" t="str">
        <f t="shared" si="0"/>
        <v/>
      </c>
      <c r="B35" s="2202"/>
      <c r="C35" s="2203"/>
      <c r="D35" s="1111"/>
      <c r="E35" s="1315" t="str">
        <f t="shared" si="1"/>
        <v/>
      </c>
      <c r="F35" s="2202"/>
      <c r="G35" s="2203"/>
      <c r="H35" s="1095"/>
      <c r="L35" s="856">
        <f t="shared" si="2"/>
        <v>3</v>
      </c>
      <c r="M35" s="856">
        <f t="shared" si="3"/>
        <v>3</v>
      </c>
    </row>
    <row r="36" spans="1:13" ht="24" customHeight="1">
      <c r="A36" s="1315" t="str">
        <f t="shared" si="0"/>
        <v/>
      </c>
      <c r="B36" s="2202"/>
      <c r="C36" s="2203"/>
      <c r="D36" s="1111"/>
      <c r="E36" s="1315" t="str">
        <f t="shared" si="1"/>
        <v/>
      </c>
      <c r="F36" s="2202"/>
      <c r="G36" s="2203"/>
      <c r="H36" s="1095"/>
      <c r="L36" s="856">
        <f t="shared" si="2"/>
        <v>3</v>
      </c>
      <c r="M36" s="856">
        <f t="shared" si="3"/>
        <v>3</v>
      </c>
    </row>
    <row r="37" spans="1:13" ht="24" customHeight="1">
      <c r="A37" s="1315" t="str">
        <f t="shared" si="0"/>
        <v/>
      </c>
      <c r="B37" s="2202"/>
      <c r="C37" s="2203"/>
      <c r="D37" s="1111"/>
      <c r="E37" s="1315" t="str">
        <f t="shared" si="1"/>
        <v/>
      </c>
      <c r="F37" s="2202"/>
      <c r="G37" s="2203"/>
      <c r="H37" s="1095"/>
      <c r="L37" s="856">
        <f t="shared" si="2"/>
        <v>3</v>
      </c>
      <c r="M37" s="856">
        <f t="shared" si="3"/>
        <v>3</v>
      </c>
    </row>
    <row r="38" spans="1:13" ht="24" customHeight="1">
      <c r="A38" s="1315" t="str">
        <f t="shared" si="0"/>
        <v/>
      </c>
      <c r="B38" s="2202"/>
      <c r="C38" s="2203"/>
      <c r="D38" s="1111"/>
      <c r="E38" s="1315" t="str">
        <f t="shared" si="1"/>
        <v/>
      </c>
      <c r="F38" s="2202"/>
      <c r="G38" s="2203"/>
      <c r="H38" s="1095"/>
      <c r="L38" s="856">
        <f t="shared" si="2"/>
        <v>3</v>
      </c>
      <c r="M38" s="856">
        <f t="shared" si="3"/>
        <v>3</v>
      </c>
    </row>
    <row r="39" spans="1:13" ht="24" customHeight="1">
      <c r="A39" s="1315" t="str">
        <f t="shared" si="0"/>
        <v/>
      </c>
      <c r="B39" s="2202"/>
      <c r="C39" s="2203"/>
      <c r="D39" s="1111"/>
      <c r="E39" s="1315" t="str">
        <f t="shared" si="1"/>
        <v/>
      </c>
      <c r="F39" s="2202"/>
      <c r="G39" s="2203"/>
      <c r="H39" s="1095"/>
      <c r="L39" s="856">
        <f t="shared" si="2"/>
        <v>3</v>
      </c>
      <c r="M39" s="856">
        <f t="shared" si="3"/>
        <v>3</v>
      </c>
    </row>
    <row r="40" spans="1:13" ht="24" customHeight="1">
      <c r="A40" s="1315" t="str">
        <f t="shared" si="0"/>
        <v/>
      </c>
      <c r="B40" s="2202"/>
      <c r="C40" s="2203"/>
      <c r="D40" s="1111"/>
      <c r="E40" s="1315" t="str">
        <f t="shared" si="1"/>
        <v/>
      </c>
      <c r="F40" s="2202"/>
      <c r="G40" s="2203"/>
      <c r="H40" s="1095"/>
      <c r="L40" s="856">
        <f t="shared" si="2"/>
        <v>3</v>
      </c>
      <c r="M40" s="856">
        <f t="shared" si="3"/>
        <v>3</v>
      </c>
    </row>
    <row r="41" spans="1:13" ht="24" customHeight="1">
      <c r="A41" s="1315" t="str">
        <f t="shared" si="0"/>
        <v/>
      </c>
      <c r="B41" s="2202"/>
      <c r="C41" s="2203"/>
      <c r="D41" s="1111"/>
      <c r="E41" s="1315" t="str">
        <f t="shared" si="1"/>
        <v/>
      </c>
      <c r="F41" s="2202"/>
      <c r="G41" s="2203"/>
      <c r="H41" s="1095"/>
      <c r="L41" s="856">
        <f t="shared" si="2"/>
        <v>3</v>
      </c>
      <c r="M41" s="856">
        <f t="shared" si="3"/>
        <v>3</v>
      </c>
    </row>
    <row r="42" spans="1:13" ht="24" customHeight="1">
      <c r="A42" s="1315" t="str">
        <f t="shared" si="0"/>
        <v/>
      </c>
      <c r="B42" s="2202"/>
      <c r="C42" s="2203"/>
      <c r="D42" s="1111"/>
      <c r="E42" s="1315" t="str">
        <f t="shared" si="1"/>
        <v/>
      </c>
      <c r="F42" s="2202"/>
      <c r="G42" s="2203"/>
      <c r="H42" s="1095"/>
      <c r="L42" s="856">
        <f t="shared" si="2"/>
        <v>3</v>
      </c>
      <c r="M42" s="856">
        <f t="shared" si="3"/>
        <v>3</v>
      </c>
    </row>
    <row r="43" spans="1:13" ht="24" customHeight="1">
      <c r="A43" s="1315" t="str">
        <f t="shared" si="0"/>
        <v/>
      </c>
      <c r="B43" s="2200"/>
      <c r="C43" s="2201"/>
      <c r="D43" s="1120"/>
      <c r="E43" s="1315" t="str">
        <f t="shared" si="1"/>
        <v/>
      </c>
      <c r="F43" s="2200"/>
      <c r="G43" s="2201"/>
      <c r="H43" s="1136"/>
      <c r="L43" s="856">
        <f t="shared" si="2"/>
        <v>3</v>
      </c>
      <c r="M43" s="856">
        <f t="shared" si="3"/>
        <v>3</v>
      </c>
    </row>
  </sheetData>
  <sheetProtection algorithmName="SHA-512" hashValue="RxS3XpyNle4jSGT+Iz9BDDlHlVWyvo6yE2aRLxzpDqg3GpdCBnH5oev6xxsB564JjEu5K9JaywiRTHpfU5ta0w==" saltValue="D22kZHjpbCQuTmOmr3on/A==" spinCount="100000" sheet="1" objects="1" scenarios="1"/>
  <mergeCells count="69">
    <mergeCell ref="F12:H12"/>
    <mergeCell ref="A2:B2"/>
    <mergeCell ref="A4:C5"/>
    <mergeCell ref="D4:E4"/>
    <mergeCell ref="B6:C7"/>
    <mergeCell ref="B12:D12"/>
    <mergeCell ref="B13:C13"/>
    <mergeCell ref="F13:G13"/>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F34:G34"/>
    <mergeCell ref="B35:C35"/>
    <mergeCell ref="F35:G35"/>
    <mergeCell ref="B36:C36"/>
    <mergeCell ref="F36:G36"/>
    <mergeCell ref="B43:C43"/>
    <mergeCell ref="F43:G43"/>
    <mergeCell ref="C2:D2"/>
    <mergeCell ref="B40:C40"/>
    <mergeCell ref="F40:G40"/>
    <mergeCell ref="B41:C41"/>
    <mergeCell ref="F41:G41"/>
    <mergeCell ref="B42:C42"/>
    <mergeCell ref="F42:G42"/>
    <mergeCell ref="B37:C37"/>
    <mergeCell ref="F37:G37"/>
    <mergeCell ref="B38:C38"/>
    <mergeCell ref="F38:G38"/>
    <mergeCell ref="B39:C39"/>
    <mergeCell ref="F39:G39"/>
    <mergeCell ref="B34:C34"/>
  </mergeCells>
  <phoneticPr fontId="41"/>
  <dataValidations count="1">
    <dataValidation type="whole" operator="greaterThanOrEqual" allowBlank="1" showInputMessage="1" showErrorMessage="1" error="整数値を入力してください。" sqref="D14:D43 H14:H43" xr:uid="{5E523690-E840-422D-97EE-630D6BBE5B90}">
      <formula1>0</formula1>
    </dataValidation>
  </dataValidations>
  <pageMargins left="0.35433070866141736" right="0.15748031496062992" top="0.70866141732283472" bottom="0.47244094488188981" header="0.31496062992125984" footer="0.51181102362204722"/>
  <pageSetup paperSize="9" scale="75" orientation="portrait"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B3C4-CEA4-4A70-89DD-B8C0EB2FC24F}">
  <sheetPr codeName="Sheet17">
    <tabColor rgb="FFFFFF99"/>
    <pageSetUpPr autoPageBreaks="0"/>
  </sheetPr>
  <dimension ref="A1:AA94"/>
  <sheetViews>
    <sheetView showGridLines="0" topLeftCell="A3" zoomScaleNormal="100" workbookViewId="0"/>
  </sheetViews>
  <sheetFormatPr defaultRowHeight="12"/>
  <cols>
    <col min="1" max="3" width="4.75" style="1077" customWidth="1"/>
    <col min="4" max="4" width="29.375" style="1077" customWidth="1"/>
    <col min="5" max="5" width="13.125" style="1077" customWidth="1"/>
    <col min="6" max="6" width="9.25" style="1077" customWidth="1"/>
    <col min="7" max="8" width="4.75" style="1077" customWidth="1"/>
    <col min="9" max="9" width="30.625" style="1077" customWidth="1"/>
    <col min="10" max="10" width="13.125" style="1077" customWidth="1"/>
    <col min="11" max="11" width="6.25" style="1077" customWidth="1"/>
    <col min="12" max="12" width="9" style="1077"/>
    <col min="13" max="14" width="9" style="1077" hidden="1" customWidth="1"/>
    <col min="15" max="16384" width="9" style="1077"/>
  </cols>
  <sheetData>
    <row r="1" spans="1:27" s="1074" customFormat="1" ht="18" hidden="1" customHeight="1">
      <c r="A1" s="1038" t="s">
        <v>1477</v>
      </c>
      <c r="B1" s="1316">
        <f>77-COUNTIF(A17:A94,"")</f>
        <v>-1</v>
      </c>
      <c r="C1" s="1317" t="s">
        <v>1478</v>
      </c>
      <c r="D1" s="1316">
        <f>COUNTIF(F3,"エラー")</f>
        <v>0</v>
      </c>
      <c r="E1" s="1318"/>
      <c r="F1" s="1316" t="s">
        <v>1477</v>
      </c>
      <c r="G1" s="1316">
        <f>77-COUNTIF(F17:F94,"")</f>
        <v>-1</v>
      </c>
      <c r="H1" s="1075"/>
      <c r="M1" s="1127"/>
      <c r="N1" s="1127"/>
    </row>
    <row r="2" spans="1:27" s="1042" customFormat="1" ht="21" hidden="1" customHeight="1">
      <c r="A2" s="2153" t="s">
        <v>1544</v>
      </c>
      <c r="B2" s="2154"/>
      <c r="C2" s="2145"/>
      <c r="D2" s="2146"/>
      <c r="E2" s="2151"/>
      <c r="F2" s="1129"/>
      <c r="I2" s="1043"/>
      <c r="T2" s="1043"/>
      <c r="Z2" s="1043"/>
      <c r="AA2" s="1043"/>
    </row>
    <row r="3" spans="1:27" ht="17.25">
      <c r="A3" s="1076" t="s">
        <v>1160</v>
      </c>
      <c r="E3" s="1078" t="s">
        <v>165</v>
      </c>
      <c r="F3" s="1044" t="str">
        <f>IF(E4&lt;&gt;"","エラー","OK")</f>
        <v>OK</v>
      </c>
      <c r="G3" s="1080">
        <v>1</v>
      </c>
    </row>
    <row r="4" spans="1:27" s="1076" customFormat="1" ht="21" customHeight="1">
      <c r="E4" s="2156" t="str">
        <f>IF(AND(E7&lt;&gt;E13,J7&lt;&gt;J13)=TRUE,"A1とA2・B1とB2の両方で金額が一致してません",IF(E7&lt;&gt;E13,"A1とA2の金額が一致してません",IF(J7&lt;&gt;J13,"B1とB2の金額が一致してません","")))</f>
        <v/>
      </c>
      <c r="F4" s="2177"/>
    </row>
    <row r="5" spans="1:27" ht="21" customHeight="1" thickBot="1"/>
    <row r="6" spans="1:27" ht="24" customHeight="1" thickBot="1">
      <c r="B6" s="2158" t="s">
        <v>1836</v>
      </c>
      <c r="C6" s="2159"/>
      <c r="D6" s="2187"/>
      <c r="E6" s="1083" t="s">
        <v>407</v>
      </c>
      <c r="F6" s="1082"/>
      <c r="J6" s="1083" t="s">
        <v>189</v>
      </c>
    </row>
    <row r="7" spans="1:27" ht="24" customHeight="1" thickBot="1">
      <c r="B7" s="2161"/>
      <c r="C7" s="2162"/>
      <c r="D7" s="2163"/>
      <c r="E7" s="1086">
        <f>'6_工事費'!H43</f>
        <v>0</v>
      </c>
      <c r="F7" s="1085" t="s">
        <v>805</v>
      </c>
      <c r="J7" s="1086">
        <f>'6_工事費'!EB43-E7</f>
        <v>0</v>
      </c>
      <c r="K7" s="1082" t="s">
        <v>806</v>
      </c>
    </row>
    <row r="8" spans="1:27" ht="31.5" customHeight="1">
      <c r="B8" s="1087" t="s">
        <v>369</v>
      </c>
      <c r="E8" s="1082"/>
      <c r="F8" s="1082"/>
    </row>
    <row r="9" spans="1:27" ht="24" customHeight="1">
      <c r="B9" s="2215" t="s">
        <v>56</v>
      </c>
      <c r="C9" s="2216"/>
      <c r="D9" s="2217"/>
      <c r="E9" s="1134">
        <f>E33</f>
        <v>0</v>
      </c>
      <c r="F9" s="1145"/>
      <c r="G9" s="2215" t="s">
        <v>56</v>
      </c>
      <c r="H9" s="2216"/>
      <c r="I9" s="2217"/>
      <c r="J9" s="1134">
        <f>J33</f>
        <v>0</v>
      </c>
    </row>
    <row r="10" spans="1:27" ht="24" customHeight="1">
      <c r="B10" s="2215" t="s">
        <v>57</v>
      </c>
      <c r="C10" s="2216"/>
      <c r="D10" s="2217"/>
      <c r="E10" s="1134">
        <f>E51</f>
        <v>0</v>
      </c>
      <c r="F10" s="1145"/>
      <c r="G10" s="2215" t="s">
        <v>57</v>
      </c>
      <c r="H10" s="2216"/>
      <c r="I10" s="2217"/>
      <c r="J10" s="1134">
        <f>J51</f>
        <v>0</v>
      </c>
    </row>
    <row r="11" spans="1:27" ht="24" customHeight="1">
      <c r="B11" s="2215" t="s">
        <v>58</v>
      </c>
      <c r="C11" s="2216"/>
      <c r="D11" s="2217"/>
      <c r="E11" s="1134">
        <f>E69</f>
        <v>0</v>
      </c>
      <c r="F11" s="1145"/>
      <c r="G11" s="2215" t="s">
        <v>58</v>
      </c>
      <c r="H11" s="2216"/>
      <c r="I11" s="2217"/>
      <c r="J11" s="1134">
        <f>J69</f>
        <v>0</v>
      </c>
    </row>
    <row r="12" spans="1:27" s="1087" customFormat="1" ht="24" customHeight="1" thickBot="1">
      <c r="B12" s="2218" t="s">
        <v>59</v>
      </c>
      <c r="C12" s="2219"/>
      <c r="D12" s="2220"/>
      <c r="E12" s="1146">
        <f>E86</f>
        <v>0</v>
      </c>
      <c r="F12" s="1145"/>
      <c r="G12" s="2218" t="s">
        <v>59</v>
      </c>
      <c r="H12" s="2219"/>
      <c r="I12" s="2220"/>
      <c r="J12" s="1146">
        <f>J86</f>
        <v>0</v>
      </c>
    </row>
    <row r="13" spans="1:27" s="1087" customFormat="1" ht="24" customHeight="1" thickBot="1">
      <c r="B13" s="2221" t="s">
        <v>371</v>
      </c>
      <c r="C13" s="2222"/>
      <c r="D13" s="2223"/>
      <c r="E13" s="1147">
        <f>SUM(E9:E12)</f>
        <v>0</v>
      </c>
      <c r="F13" s="1085" t="s">
        <v>128</v>
      </c>
      <c r="G13" s="2221" t="s">
        <v>371</v>
      </c>
      <c r="H13" s="2222"/>
      <c r="I13" s="2223"/>
      <c r="J13" s="1147">
        <f>SUM(J9:J12)</f>
        <v>0</v>
      </c>
      <c r="K13" s="1082" t="s">
        <v>129</v>
      </c>
    </row>
    <row r="14" spans="1:27" s="1087" customFormat="1" ht="13.5">
      <c r="E14" s="1132"/>
    </row>
    <row r="15" spans="1:27">
      <c r="B15" s="1088" t="str">
        <f>IF(E18&gt;E17,"A-1の1の内処分費用を小さくしてください","")</f>
        <v/>
      </c>
      <c r="E15" s="1148" t="s">
        <v>407</v>
      </c>
      <c r="F15" s="1042"/>
      <c r="G15" s="1088" t="str">
        <f>IF(J18&gt;J17,"A-1の1の内処分費用を小さくしてください","")</f>
        <v/>
      </c>
      <c r="J15" s="1148" t="s">
        <v>408</v>
      </c>
    </row>
    <row r="16" spans="1:27" ht="24" customHeight="1">
      <c r="B16" s="2208" t="s">
        <v>56</v>
      </c>
      <c r="C16" s="2211"/>
      <c r="D16" s="2212"/>
      <c r="E16" s="1090" t="s">
        <v>849</v>
      </c>
      <c r="G16" s="2208" t="s">
        <v>56</v>
      </c>
      <c r="H16" s="2211"/>
      <c r="I16" s="2212"/>
      <c r="J16" s="1090" t="s">
        <v>849</v>
      </c>
    </row>
    <row r="17" spans="1:14" ht="32.25" customHeight="1">
      <c r="A17" s="1042"/>
      <c r="B17" s="1149"/>
      <c r="C17" s="2213" t="s">
        <v>130</v>
      </c>
      <c r="D17" s="2214"/>
      <c r="E17" s="1150"/>
      <c r="F17" s="1151"/>
      <c r="G17" s="1149"/>
      <c r="H17" s="2213" t="s">
        <v>130</v>
      </c>
      <c r="I17" s="2214"/>
      <c r="J17" s="1150"/>
    </row>
    <row r="18" spans="1:14" s="44" customFormat="1" ht="35.1" customHeight="1">
      <c r="A18" s="1348"/>
      <c r="B18" s="1349"/>
      <c r="C18" s="1350"/>
      <c r="D18" s="1351" t="s">
        <v>1694</v>
      </c>
      <c r="E18" s="1352"/>
      <c r="F18" s="1353"/>
      <c r="G18" s="1349"/>
      <c r="H18" s="1350"/>
      <c r="I18" s="1351" t="s">
        <v>1694</v>
      </c>
      <c r="J18" s="1352"/>
    </row>
    <row r="19" spans="1:14" s="44" customFormat="1" ht="45" customHeight="1">
      <c r="A19" s="1348"/>
      <c r="B19" s="1349"/>
      <c r="C19" s="1354"/>
      <c r="D19" s="1355" t="s">
        <v>1695</v>
      </c>
      <c r="E19" s="1356"/>
      <c r="F19" s="1353"/>
      <c r="G19" s="1349"/>
      <c r="H19" s="1354"/>
      <c r="I19" s="1355" t="s">
        <v>1695</v>
      </c>
      <c r="J19" s="1356"/>
    </row>
    <row r="20" spans="1:14" ht="18" customHeight="1">
      <c r="A20" s="1042"/>
      <c r="B20" s="1149"/>
      <c r="C20" s="1152" t="s">
        <v>131</v>
      </c>
      <c r="E20" s="1153"/>
      <c r="F20" s="1151"/>
      <c r="G20" s="1149"/>
      <c r="H20" s="1152" t="s">
        <v>131</v>
      </c>
      <c r="J20" s="1153"/>
      <c r="M20" s="856" t="s">
        <v>1125</v>
      </c>
      <c r="N20" s="856"/>
    </row>
    <row r="21" spans="1:14" ht="18" customHeight="1">
      <c r="A21" s="1042"/>
      <c r="B21" s="1149"/>
      <c r="C21" s="1149"/>
      <c r="D21" s="1154" t="s">
        <v>166</v>
      </c>
      <c r="E21" s="1090" t="s">
        <v>849</v>
      </c>
      <c r="F21" s="1151"/>
      <c r="G21" s="1149"/>
      <c r="H21" s="1149"/>
      <c r="I21" s="1154" t="s">
        <v>166</v>
      </c>
      <c r="J21" s="1090" t="s">
        <v>849</v>
      </c>
      <c r="M21" s="856" t="s">
        <v>1126</v>
      </c>
      <c r="N21" s="856" t="s">
        <v>408</v>
      </c>
    </row>
    <row r="22" spans="1:14" ht="24" customHeight="1">
      <c r="A22" s="1155" t="str">
        <f>IF(OR(M22=0,M22=2),"","未入力があります")</f>
        <v/>
      </c>
      <c r="B22" s="1149"/>
      <c r="C22" s="1149"/>
      <c r="D22" s="1156"/>
      <c r="E22" s="1157"/>
      <c r="F22" s="1158" t="str">
        <f>IF(OR(N22=0,N22=2),"","未入力があります")</f>
        <v/>
      </c>
      <c r="G22" s="1149"/>
      <c r="H22" s="1149"/>
      <c r="I22" s="1156"/>
      <c r="J22" s="1157"/>
      <c r="M22" s="856">
        <f>COUNTBLANK(D22:E22)</f>
        <v>2</v>
      </c>
      <c r="N22" s="856">
        <f>COUNTBLANK(I22:J22)</f>
        <v>2</v>
      </c>
    </row>
    <row r="23" spans="1:14" ht="24" customHeight="1">
      <c r="A23" s="1155" t="str">
        <f t="shared" ref="A23:A31" si="0">IF(OR(M23=0,M23=2),"","未入力があります")</f>
        <v/>
      </c>
      <c r="B23" s="1149"/>
      <c r="C23" s="1149"/>
      <c r="D23" s="1159"/>
      <c r="E23" s="1111"/>
      <c r="F23" s="1158" t="str">
        <f t="shared" ref="F23:F31" si="1">IF(OR(N23=0,N23=2),"","未入力があります")</f>
        <v/>
      </c>
      <c r="G23" s="1149"/>
      <c r="H23" s="1149"/>
      <c r="I23" s="1159"/>
      <c r="J23" s="1111"/>
      <c r="M23" s="856">
        <f t="shared" ref="M23:M31" si="2">COUNTBLANK(D23:E23)</f>
        <v>2</v>
      </c>
      <c r="N23" s="856">
        <f t="shared" ref="N23:N31" si="3">COUNTBLANK(I23:J23)</f>
        <v>2</v>
      </c>
    </row>
    <row r="24" spans="1:14" ht="24" customHeight="1">
      <c r="A24" s="1155" t="str">
        <f t="shared" si="0"/>
        <v/>
      </c>
      <c r="B24" s="1149"/>
      <c r="C24" s="1149"/>
      <c r="D24" s="1159"/>
      <c r="E24" s="1111"/>
      <c r="F24" s="1158" t="str">
        <f t="shared" si="1"/>
        <v/>
      </c>
      <c r="G24" s="1149"/>
      <c r="H24" s="1149"/>
      <c r="I24" s="1159"/>
      <c r="J24" s="1111"/>
      <c r="M24" s="856">
        <f t="shared" si="2"/>
        <v>2</v>
      </c>
      <c r="N24" s="856">
        <f t="shared" si="3"/>
        <v>2</v>
      </c>
    </row>
    <row r="25" spans="1:14" ht="24" customHeight="1">
      <c r="A25" s="1155" t="str">
        <f t="shared" si="0"/>
        <v/>
      </c>
      <c r="B25" s="1149"/>
      <c r="C25" s="1149"/>
      <c r="D25" s="1159"/>
      <c r="E25" s="1111"/>
      <c r="F25" s="1158" t="str">
        <f t="shared" si="1"/>
        <v/>
      </c>
      <c r="G25" s="1149"/>
      <c r="H25" s="1149"/>
      <c r="I25" s="1159"/>
      <c r="J25" s="1111"/>
      <c r="M25" s="856">
        <f t="shared" si="2"/>
        <v>2</v>
      </c>
      <c r="N25" s="856">
        <f t="shared" si="3"/>
        <v>2</v>
      </c>
    </row>
    <row r="26" spans="1:14" ht="24" customHeight="1">
      <c r="A26" s="1155" t="str">
        <f t="shared" si="0"/>
        <v/>
      </c>
      <c r="B26" s="1149"/>
      <c r="C26" s="1149"/>
      <c r="D26" s="1159"/>
      <c r="E26" s="1111"/>
      <c r="F26" s="1158" t="str">
        <f t="shared" si="1"/>
        <v/>
      </c>
      <c r="G26" s="1149"/>
      <c r="H26" s="1149"/>
      <c r="I26" s="1159"/>
      <c r="J26" s="1111"/>
      <c r="M26" s="856">
        <f t="shared" si="2"/>
        <v>2</v>
      </c>
      <c r="N26" s="856">
        <f t="shared" si="3"/>
        <v>2</v>
      </c>
    </row>
    <row r="27" spans="1:14" ht="24" customHeight="1">
      <c r="A27" s="1155" t="str">
        <f t="shared" si="0"/>
        <v/>
      </c>
      <c r="B27" s="1149"/>
      <c r="C27" s="1149"/>
      <c r="D27" s="1159"/>
      <c r="E27" s="1111"/>
      <c r="F27" s="1158" t="str">
        <f t="shared" si="1"/>
        <v/>
      </c>
      <c r="G27" s="1149"/>
      <c r="H27" s="1149"/>
      <c r="I27" s="1159"/>
      <c r="J27" s="1111"/>
      <c r="M27" s="856">
        <f t="shared" si="2"/>
        <v>2</v>
      </c>
      <c r="N27" s="856">
        <f t="shared" si="3"/>
        <v>2</v>
      </c>
    </row>
    <row r="28" spans="1:14" ht="24" customHeight="1">
      <c r="A28" s="1155" t="str">
        <f t="shared" si="0"/>
        <v/>
      </c>
      <c r="B28" s="1149"/>
      <c r="C28" s="1149"/>
      <c r="D28" s="1159"/>
      <c r="E28" s="1111"/>
      <c r="F28" s="1158" t="str">
        <f t="shared" si="1"/>
        <v/>
      </c>
      <c r="G28" s="1149"/>
      <c r="H28" s="1149"/>
      <c r="I28" s="1159"/>
      <c r="J28" s="1111"/>
      <c r="M28" s="856">
        <f t="shared" si="2"/>
        <v>2</v>
      </c>
      <c r="N28" s="856">
        <f t="shared" si="3"/>
        <v>2</v>
      </c>
    </row>
    <row r="29" spans="1:14" ht="24" customHeight="1">
      <c r="A29" s="1155" t="str">
        <f t="shared" si="0"/>
        <v/>
      </c>
      <c r="B29" s="1149"/>
      <c r="C29" s="1149"/>
      <c r="D29" s="1159"/>
      <c r="E29" s="1111"/>
      <c r="F29" s="1158" t="str">
        <f t="shared" si="1"/>
        <v/>
      </c>
      <c r="G29" s="1149"/>
      <c r="H29" s="1149"/>
      <c r="I29" s="1159"/>
      <c r="J29" s="1111"/>
      <c r="M29" s="856">
        <f t="shared" si="2"/>
        <v>2</v>
      </c>
      <c r="N29" s="856">
        <f t="shared" si="3"/>
        <v>2</v>
      </c>
    </row>
    <row r="30" spans="1:14" ht="24" customHeight="1">
      <c r="A30" s="1155" t="str">
        <f t="shared" si="0"/>
        <v/>
      </c>
      <c r="B30" s="1149"/>
      <c r="C30" s="1149"/>
      <c r="D30" s="1159"/>
      <c r="E30" s="1111"/>
      <c r="F30" s="1158" t="str">
        <f t="shared" si="1"/>
        <v/>
      </c>
      <c r="G30" s="1149"/>
      <c r="H30" s="1149"/>
      <c r="I30" s="1159"/>
      <c r="J30" s="1111"/>
      <c r="M30" s="856">
        <f t="shared" si="2"/>
        <v>2</v>
      </c>
      <c r="N30" s="856">
        <f t="shared" si="3"/>
        <v>2</v>
      </c>
    </row>
    <row r="31" spans="1:14" ht="24" customHeight="1">
      <c r="A31" s="1155" t="str">
        <f t="shared" si="0"/>
        <v/>
      </c>
      <c r="B31" s="1149"/>
      <c r="C31" s="1149"/>
      <c r="D31" s="1160"/>
      <c r="E31" s="1161"/>
      <c r="F31" s="1158" t="str">
        <f t="shared" si="1"/>
        <v/>
      </c>
      <c r="G31" s="1149"/>
      <c r="H31" s="1149"/>
      <c r="I31" s="1160"/>
      <c r="J31" s="1161"/>
      <c r="M31" s="856">
        <f t="shared" si="2"/>
        <v>2</v>
      </c>
      <c r="N31" s="856">
        <f t="shared" si="3"/>
        <v>2</v>
      </c>
    </row>
    <row r="32" spans="1:14" ht="21" customHeight="1">
      <c r="A32" s="1042"/>
      <c r="B32" s="1149"/>
      <c r="C32" s="1162"/>
      <c r="D32" s="1163" t="s">
        <v>142</v>
      </c>
      <c r="E32" s="1164">
        <f>SUM(E22:E31)</f>
        <v>0</v>
      </c>
      <c r="F32" s="1151"/>
      <c r="G32" s="1149"/>
      <c r="H32" s="1162"/>
      <c r="I32" s="1163" t="s">
        <v>142</v>
      </c>
      <c r="J32" s="1164">
        <f>SUM(J22:J31)</f>
        <v>0</v>
      </c>
      <c r="M32" s="218"/>
      <c r="N32" s="218"/>
    </row>
    <row r="33" spans="1:14" ht="21" customHeight="1">
      <c r="A33" s="1042"/>
      <c r="B33" s="1122"/>
      <c r="C33" s="1123"/>
      <c r="D33" s="1165" t="s">
        <v>839</v>
      </c>
      <c r="E33" s="1134">
        <f>E17+E32</f>
        <v>0</v>
      </c>
      <c r="F33" s="1151"/>
      <c r="G33" s="1122"/>
      <c r="H33" s="1123"/>
      <c r="I33" s="1165" t="s">
        <v>839</v>
      </c>
      <c r="J33" s="1134">
        <f>J17+J32</f>
        <v>0</v>
      </c>
      <c r="M33" s="218"/>
      <c r="N33" s="218"/>
    </row>
    <row r="34" spans="1:14" ht="24" customHeight="1">
      <c r="A34" s="1042"/>
      <c r="B34" s="1166" t="s">
        <v>1593</v>
      </c>
      <c r="E34" s="1167"/>
      <c r="F34" s="1151"/>
      <c r="J34" s="1167"/>
      <c r="M34" s="218"/>
      <c r="N34" s="218"/>
    </row>
    <row r="35" spans="1:14" ht="30.75" customHeight="1">
      <c r="A35" s="1042"/>
      <c r="B35" s="2208" t="s">
        <v>57</v>
      </c>
      <c r="C35" s="2209"/>
      <c r="D35" s="2210"/>
      <c r="E35" s="1090" t="s">
        <v>849</v>
      </c>
      <c r="F35" s="1151"/>
      <c r="G35" s="2208" t="s">
        <v>57</v>
      </c>
      <c r="H35" s="2209"/>
      <c r="I35" s="2210"/>
      <c r="J35" s="1090" t="s">
        <v>849</v>
      </c>
      <c r="M35" s="218"/>
      <c r="N35" s="218"/>
    </row>
    <row r="36" spans="1:14" ht="37.5" customHeight="1">
      <c r="A36" s="1042"/>
      <c r="B36" s="1149"/>
      <c r="C36" s="2206" t="s">
        <v>840</v>
      </c>
      <c r="D36" s="2207"/>
      <c r="E36" s="1150"/>
      <c r="F36" s="1151"/>
      <c r="G36" s="1149"/>
      <c r="H36" s="2206" t="s">
        <v>840</v>
      </c>
      <c r="I36" s="2207"/>
      <c r="J36" s="1150"/>
      <c r="M36" s="218"/>
      <c r="N36" s="218"/>
    </row>
    <row r="37" spans="1:14" ht="37.5" customHeight="1">
      <c r="A37" s="1042"/>
      <c r="B37" s="1149"/>
      <c r="C37" s="2206" t="s">
        <v>1386</v>
      </c>
      <c r="D37" s="2207"/>
      <c r="E37" s="1168"/>
      <c r="F37" s="1151"/>
      <c r="G37" s="1149"/>
      <c r="H37" s="2206" t="s">
        <v>1386</v>
      </c>
      <c r="I37" s="2207"/>
      <c r="J37" s="1168"/>
      <c r="M37" s="218"/>
      <c r="N37" s="218"/>
    </row>
    <row r="38" spans="1:14" ht="18" customHeight="1">
      <c r="A38" s="1042"/>
      <c r="B38" s="1149"/>
      <c r="C38" s="1169" t="s">
        <v>1292</v>
      </c>
      <c r="E38" s="1153"/>
      <c r="F38" s="1151"/>
      <c r="G38" s="1149"/>
      <c r="H38" s="1169" t="s">
        <v>1292</v>
      </c>
      <c r="J38" s="1153"/>
      <c r="M38" s="856" t="s">
        <v>1125</v>
      </c>
      <c r="N38" s="856"/>
    </row>
    <row r="39" spans="1:14" ht="18" customHeight="1">
      <c r="A39" s="1042"/>
      <c r="B39" s="1149"/>
      <c r="C39" s="1149"/>
      <c r="D39" s="1154" t="s">
        <v>166</v>
      </c>
      <c r="E39" s="1090" t="s">
        <v>849</v>
      </c>
      <c r="F39" s="1151"/>
      <c r="G39" s="1149"/>
      <c r="H39" s="1149"/>
      <c r="I39" s="1154" t="s">
        <v>166</v>
      </c>
      <c r="J39" s="1090" t="s">
        <v>849</v>
      </c>
      <c r="M39" s="856" t="s">
        <v>1126</v>
      </c>
      <c r="N39" s="856" t="s">
        <v>408</v>
      </c>
    </row>
    <row r="40" spans="1:14" ht="24" customHeight="1">
      <c r="A40" s="1155" t="str">
        <f t="shared" ref="A40:A49" si="4">IF(OR(M40=0,M40=2),"","未入力があります")</f>
        <v/>
      </c>
      <c r="B40" s="1149"/>
      <c r="C40" s="1149"/>
      <c r="D40" s="1156"/>
      <c r="E40" s="1157"/>
      <c r="F40" s="1158" t="str">
        <f>IF(OR(N40=0,N40=2),"","未入力があります")</f>
        <v/>
      </c>
      <c r="G40" s="1149"/>
      <c r="H40" s="1149"/>
      <c r="I40" s="1156"/>
      <c r="J40" s="1157"/>
      <c r="M40" s="856">
        <f>COUNTBLANK(D40:E40)</f>
        <v>2</v>
      </c>
      <c r="N40" s="856">
        <f>COUNTBLANK(I40:J40)</f>
        <v>2</v>
      </c>
    </row>
    <row r="41" spans="1:14" ht="24" customHeight="1">
      <c r="A41" s="1155" t="str">
        <f t="shared" si="4"/>
        <v/>
      </c>
      <c r="B41" s="1149"/>
      <c r="C41" s="1149"/>
      <c r="D41" s="1159"/>
      <c r="E41" s="1111"/>
      <c r="F41" s="1158" t="str">
        <f t="shared" ref="F41:F49" si="5">IF(OR(N41=0,N41=2),"","未入力があります")</f>
        <v/>
      </c>
      <c r="G41" s="1149"/>
      <c r="H41" s="1149"/>
      <c r="I41" s="1159"/>
      <c r="J41" s="1111"/>
      <c r="M41" s="856">
        <f t="shared" ref="M41:M49" si="6">COUNTBLANK(D41:E41)</f>
        <v>2</v>
      </c>
      <c r="N41" s="856">
        <f t="shared" ref="N41:N49" si="7">COUNTBLANK(I41:J41)</f>
        <v>2</v>
      </c>
    </row>
    <row r="42" spans="1:14" ht="24" customHeight="1">
      <c r="A42" s="1155" t="str">
        <f t="shared" si="4"/>
        <v/>
      </c>
      <c r="B42" s="1149"/>
      <c r="C42" s="1149"/>
      <c r="D42" s="1159"/>
      <c r="E42" s="1111"/>
      <c r="F42" s="1158" t="str">
        <f t="shared" si="5"/>
        <v/>
      </c>
      <c r="G42" s="1149"/>
      <c r="H42" s="1149"/>
      <c r="I42" s="1159"/>
      <c r="J42" s="1111"/>
      <c r="M42" s="856">
        <f t="shared" si="6"/>
        <v>2</v>
      </c>
      <c r="N42" s="856">
        <f t="shared" si="7"/>
        <v>2</v>
      </c>
    </row>
    <row r="43" spans="1:14" ht="24" customHeight="1">
      <c r="A43" s="1155" t="str">
        <f t="shared" si="4"/>
        <v/>
      </c>
      <c r="B43" s="1149"/>
      <c r="C43" s="1149"/>
      <c r="D43" s="1159"/>
      <c r="E43" s="1111"/>
      <c r="F43" s="1158" t="str">
        <f t="shared" si="5"/>
        <v/>
      </c>
      <c r="G43" s="1149"/>
      <c r="H43" s="1149"/>
      <c r="I43" s="1159"/>
      <c r="J43" s="1111"/>
      <c r="M43" s="856">
        <f t="shared" si="6"/>
        <v>2</v>
      </c>
      <c r="N43" s="856">
        <f t="shared" si="7"/>
        <v>2</v>
      </c>
    </row>
    <row r="44" spans="1:14" ht="24" customHeight="1">
      <c r="A44" s="1155" t="str">
        <f t="shared" si="4"/>
        <v/>
      </c>
      <c r="B44" s="1149"/>
      <c r="C44" s="1149"/>
      <c r="D44" s="1159"/>
      <c r="E44" s="1111"/>
      <c r="F44" s="1158" t="str">
        <f t="shared" si="5"/>
        <v/>
      </c>
      <c r="G44" s="1149"/>
      <c r="H44" s="1149"/>
      <c r="I44" s="1159"/>
      <c r="J44" s="1111"/>
      <c r="M44" s="856">
        <f t="shared" si="6"/>
        <v>2</v>
      </c>
      <c r="N44" s="856">
        <f t="shared" si="7"/>
        <v>2</v>
      </c>
    </row>
    <row r="45" spans="1:14" ht="24" customHeight="1">
      <c r="A45" s="1155" t="str">
        <f t="shared" si="4"/>
        <v/>
      </c>
      <c r="B45" s="1149"/>
      <c r="C45" s="1149"/>
      <c r="D45" s="1159"/>
      <c r="E45" s="1111"/>
      <c r="F45" s="1158" t="str">
        <f t="shared" si="5"/>
        <v/>
      </c>
      <c r="G45" s="1149"/>
      <c r="H45" s="1149"/>
      <c r="I45" s="1159"/>
      <c r="J45" s="1111"/>
      <c r="M45" s="856">
        <f t="shared" si="6"/>
        <v>2</v>
      </c>
      <c r="N45" s="856">
        <f t="shared" si="7"/>
        <v>2</v>
      </c>
    </row>
    <row r="46" spans="1:14" ht="24" customHeight="1">
      <c r="A46" s="1155" t="str">
        <f t="shared" si="4"/>
        <v/>
      </c>
      <c r="B46" s="1149"/>
      <c r="C46" s="1149"/>
      <c r="D46" s="1159"/>
      <c r="E46" s="1111"/>
      <c r="F46" s="1158" t="str">
        <f t="shared" si="5"/>
        <v/>
      </c>
      <c r="G46" s="1149"/>
      <c r="H46" s="1149"/>
      <c r="I46" s="1159"/>
      <c r="J46" s="1111"/>
      <c r="M46" s="856">
        <f t="shared" si="6"/>
        <v>2</v>
      </c>
      <c r="N46" s="856">
        <f t="shared" si="7"/>
        <v>2</v>
      </c>
    </row>
    <row r="47" spans="1:14" ht="24" customHeight="1">
      <c r="A47" s="1155" t="str">
        <f t="shared" si="4"/>
        <v/>
      </c>
      <c r="B47" s="1149"/>
      <c r="C47" s="1149"/>
      <c r="D47" s="1159"/>
      <c r="E47" s="1111"/>
      <c r="F47" s="1158" t="str">
        <f t="shared" si="5"/>
        <v/>
      </c>
      <c r="G47" s="1149"/>
      <c r="H47" s="1149"/>
      <c r="I47" s="1159"/>
      <c r="J47" s="1111"/>
      <c r="M47" s="856">
        <f t="shared" si="6"/>
        <v>2</v>
      </c>
      <c r="N47" s="856">
        <f t="shared" si="7"/>
        <v>2</v>
      </c>
    </row>
    <row r="48" spans="1:14" ht="24" customHeight="1">
      <c r="A48" s="1155" t="str">
        <f t="shared" si="4"/>
        <v/>
      </c>
      <c r="B48" s="1149"/>
      <c r="C48" s="1149"/>
      <c r="D48" s="1159"/>
      <c r="E48" s="1111"/>
      <c r="F48" s="1158" t="str">
        <f t="shared" si="5"/>
        <v/>
      </c>
      <c r="G48" s="1149"/>
      <c r="H48" s="1149"/>
      <c r="I48" s="1159"/>
      <c r="J48" s="1111"/>
      <c r="M48" s="856">
        <f t="shared" si="6"/>
        <v>2</v>
      </c>
      <c r="N48" s="856">
        <f t="shared" si="7"/>
        <v>2</v>
      </c>
    </row>
    <row r="49" spans="1:14" ht="24" customHeight="1">
      <c r="A49" s="1155" t="str">
        <f t="shared" si="4"/>
        <v/>
      </c>
      <c r="B49" s="1149"/>
      <c r="C49" s="1149"/>
      <c r="D49" s="1160"/>
      <c r="E49" s="1161"/>
      <c r="F49" s="1158" t="str">
        <f t="shared" si="5"/>
        <v/>
      </c>
      <c r="G49" s="1149"/>
      <c r="H49" s="1149"/>
      <c r="I49" s="1160"/>
      <c r="J49" s="1161"/>
      <c r="M49" s="856">
        <f t="shared" si="6"/>
        <v>2</v>
      </c>
      <c r="N49" s="856">
        <f t="shared" si="7"/>
        <v>2</v>
      </c>
    </row>
    <row r="50" spans="1:14" ht="21" customHeight="1">
      <c r="A50" s="1042"/>
      <c r="B50" s="1149"/>
      <c r="C50" s="1162"/>
      <c r="D50" s="1163" t="s">
        <v>142</v>
      </c>
      <c r="E50" s="1164">
        <f>SUM(E40:E49)</f>
        <v>0</v>
      </c>
      <c r="F50" s="1151"/>
      <c r="G50" s="1149"/>
      <c r="H50" s="1162"/>
      <c r="I50" s="1163" t="s">
        <v>142</v>
      </c>
      <c r="J50" s="1164">
        <f>SUM(J40:J49)</f>
        <v>0</v>
      </c>
      <c r="M50" s="218"/>
      <c r="N50" s="218"/>
    </row>
    <row r="51" spans="1:14" ht="21" customHeight="1">
      <c r="A51" s="1042"/>
      <c r="B51" s="1122"/>
      <c r="C51" s="1123"/>
      <c r="D51" s="1165" t="s">
        <v>839</v>
      </c>
      <c r="E51" s="1134">
        <f>E36+E37+E50</f>
        <v>0</v>
      </c>
      <c r="F51" s="1151"/>
      <c r="G51" s="1122"/>
      <c r="H51" s="1123"/>
      <c r="I51" s="1165" t="s">
        <v>839</v>
      </c>
      <c r="J51" s="1134">
        <f>J36+J37+J50</f>
        <v>0</v>
      </c>
      <c r="M51" s="218"/>
      <c r="N51" s="218"/>
    </row>
    <row r="52" spans="1:14">
      <c r="A52" s="1042"/>
      <c r="E52" s="1167"/>
      <c r="F52" s="1151"/>
      <c r="J52" s="1167"/>
      <c r="M52" s="218"/>
      <c r="N52" s="218"/>
    </row>
    <row r="53" spans="1:14" ht="30.75" customHeight="1">
      <c r="A53" s="1042"/>
      <c r="B53" s="2208" t="s">
        <v>58</v>
      </c>
      <c r="C53" s="2209"/>
      <c r="D53" s="2210"/>
      <c r="E53" s="1090" t="s">
        <v>849</v>
      </c>
      <c r="F53" s="1151"/>
      <c r="G53" s="2208" t="s">
        <v>58</v>
      </c>
      <c r="H53" s="2209"/>
      <c r="I53" s="2210"/>
      <c r="J53" s="1090" t="s">
        <v>849</v>
      </c>
      <c r="M53" s="218"/>
      <c r="N53" s="218"/>
    </row>
    <row r="54" spans="1:14" ht="32.25" customHeight="1">
      <c r="A54" s="1042"/>
      <c r="B54" s="1149"/>
      <c r="C54" s="2206" t="s">
        <v>1594</v>
      </c>
      <c r="D54" s="2207"/>
      <c r="E54" s="1150"/>
      <c r="F54" s="1151"/>
      <c r="G54" s="1149"/>
      <c r="H54" s="2206" t="s">
        <v>1594</v>
      </c>
      <c r="I54" s="2207"/>
      <c r="J54" s="1150"/>
      <c r="M54" s="218"/>
      <c r="N54" s="218"/>
    </row>
    <row r="55" spans="1:14" ht="32.25" customHeight="1">
      <c r="A55" s="1042"/>
      <c r="B55" s="1149"/>
      <c r="C55" s="1152" t="s">
        <v>1595</v>
      </c>
      <c r="D55" s="1170"/>
      <c r="E55" s="1168"/>
      <c r="F55" s="1151"/>
      <c r="G55" s="1149"/>
      <c r="H55" s="1152" t="s">
        <v>1595</v>
      </c>
      <c r="I55" s="1170"/>
      <c r="J55" s="1168"/>
      <c r="M55" s="218"/>
      <c r="N55" s="218"/>
    </row>
    <row r="56" spans="1:14" ht="18" customHeight="1">
      <c r="A56" s="1042"/>
      <c r="B56" s="1149"/>
      <c r="C56" s="1152" t="s">
        <v>1292</v>
      </c>
      <c r="D56" s="1137"/>
      <c r="E56" s="1153"/>
      <c r="F56" s="1151"/>
      <c r="G56" s="1149"/>
      <c r="H56" s="1152" t="s">
        <v>1292</v>
      </c>
      <c r="I56" s="1137"/>
      <c r="J56" s="1153"/>
      <c r="M56" s="856" t="s">
        <v>1125</v>
      </c>
      <c r="N56" s="856"/>
    </row>
    <row r="57" spans="1:14" ht="18" customHeight="1">
      <c r="A57" s="1042"/>
      <c r="B57" s="1149"/>
      <c r="C57" s="1149"/>
      <c r="D57" s="1154" t="s">
        <v>166</v>
      </c>
      <c r="E57" s="1090" t="s">
        <v>849</v>
      </c>
      <c r="F57" s="1151"/>
      <c r="G57" s="1149"/>
      <c r="H57" s="1149"/>
      <c r="I57" s="1154" t="s">
        <v>166</v>
      </c>
      <c r="J57" s="1090" t="s">
        <v>849</v>
      </c>
      <c r="M57" s="856" t="s">
        <v>1126</v>
      </c>
      <c r="N57" s="856" t="s">
        <v>408</v>
      </c>
    </row>
    <row r="58" spans="1:14" ht="24" customHeight="1">
      <c r="A58" s="1155" t="str">
        <f t="shared" ref="A58:A67" si="8">IF(OR(M58=0,M58=2),"","未入力があります")</f>
        <v/>
      </c>
      <c r="B58" s="1149"/>
      <c r="C58" s="1149"/>
      <c r="D58" s="1156"/>
      <c r="E58" s="1157"/>
      <c r="F58" s="1158" t="str">
        <f>IF(OR(N58=0,N58=2),"","未入力があります")</f>
        <v/>
      </c>
      <c r="G58" s="1149"/>
      <c r="H58" s="1149"/>
      <c r="I58" s="1156"/>
      <c r="J58" s="1157"/>
      <c r="M58" s="856">
        <f>COUNTBLANK(D58:E58)</f>
        <v>2</v>
      </c>
      <c r="N58" s="856">
        <f>COUNTBLANK(I58:J58)</f>
        <v>2</v>
      </c>
    </row>
    <row r="59" spans="1:14" ht="24" customHeight="1">
      <c r="A59" s="1155" t="str">
        <f t="shared" si="8"/>
        <v/>
      </c>
      <c r="B59" s="1149"/>
      <c r="C59" s="1149"/>
      <c r="D59" s="1159"/>
      <c r="E59" s="1111"/>
      <c r="F59" s="1158" t="str">
        <f t="shared" ref="F59:F67" si="9">IF(OR(N59=0,N59=2),"","未入力があります")</f>
        <v/>
      </c>
      <c r="G59" s="1149"/>
      <c r="H59" s="1149"/>
      <c r="I59" s="1159"/>
      <c r="J59" s="1111"/>
      <c r="M59" s="856">
        <f t="shared" ref="M59:M67" si="10">COUNTBLANK(D59:E59)</f>
        <v>2</v>
      </c>
      <c r="N59" s="856">
        <f t="shared" ref="N59:N67" si="11">COUNTBLANK(I59:J59)</f>
        <v>2</v>
      </c>
    </row>
    <row r="60" spans="1:14" ht="24" customHeight="1">
      <c r="A60" s="1155" t="str">
        <f t="shared" si="8"/>
        <v/>
      </c>
      <c r="B60" s="1149"/>
      <c r="C60" s="1149"/>
      <c r="D60" s="1159"/>
      <c r="E60" s="1111"/>
      <c r="F60" s="1158" t="str">
        <f t="shared" si="9"/>
        <v/>
      </c>
      <c r="G60" s="1149"/>
      <c r="H60" s="1149"/>
      <c r="I60" s="1159"/>
      <c r="J60" s="1111"/>
      <c r="M60" s="856">
        <f t="shared" si="10"/>
        <v>2</v>
      </c>
      <c r="N60" s="856">
        <f t="shared" si="11"/>
        <v>2</v>
      </c>
    </row>
    <row r="61" spans="1:14" ht="24" customHeight="1">
      <c r="A61" s="1155" t="str">
        <f t="shared" si="8"/>
        <v/>
      </c>
      <c r="B61" s="1149"/>
      <c r="C61" s="1149"/>
      <c r="D61" s="1159"/>
      <c r="E61" s="1111"/>
      <c r="F61" s="1158" t="str">
        <f t="shared" si="9"/>
        <v/>
      </c>
      <c r="G61" s="1149"/>
      <c r="H61" s="1149"/>
      <c r="I61" s="1159"/>
      <c r="J61" s="1111"/>
      <c r="M61" s="856">
        <f t="shared" si="10"/>
        <v>2</v>
      </c>
      <c r="N61" s="856">
        <f t="shared" si="11"/>
        <v>2</v>
      </c>
    </row>
    <row r="62" spans="1:14" ht="24" customHeight="1">
      <c r="A62" s="1155" t="str">
        <f t="shared" si="8"/>
        <v/>
      </c>
      <c r="B62" s="1149"/>
      <c r="C62" s="1149"/>
      <c r="D62" s="1159"/>
      <c r="E62" s="1111"/>
      <c r="F62" s="1158" t="str">
        <f t="shared" si="9"/>
        <v/>
      </c>
      <c r="G62" s="1149"/>
      <c r="H62" s="1149"/>
      <c r="I62" s="1159"/>
      <c r="J62" s="1111"/>
      <c r="M62" s="856">
        <f t="shared" si="10"/>
        <v>2</v>
      </c>
      <c r="N62" s="856">
        <f t="shared" si="11"/>
        <v>2</v>
      </c>
    </row>
    <row r="63" spans="1:14" ht="24" customHeight="1">
      <c r="A63" s="1155" t="str">
        <f t="shared" si="8"/>
        <v/>
      </c>
      <c r="B63" s="1149"/>
      <c r="C63" s="1149"/>
      <c r="D63" s="1159"/>
      <c r="E63" s="1111"/>
      <c r="F63" s="1158" t="str">
        <f t="shared" si="9"/>
        <v/>
      </c>
      <c r="G63" s="1149"/>
      <c r="H63" s="1149"/>
      <c r="I63" s="1159"/>
      <c r="J63" s="1111"/>
      <c r="M63" s="856">
        <f t="shared" si="10"/>
        <v>2</v>
      </c>
      <c r="N63" s="856">
        <f t="shared" si="11"/>
        <v>2</v>
      </c>
    </row>
    <row r="64" spans="1:14" ht="24" customHeight="1">
      <c r="A64" s="1155" t="str">
        <f t="shared" si="8"/>
        <v/>
      </c>
      <c r="B64" s="1149"/>
      <c r="C64" s="1149"/>
      <c r="D64" s="1159"/>
      <c r="E64" s="1111"/>
      <c r="F64" s="1158" t="str">
        <f t="shared" si="9"/>
        <v/>
      </c>
      <c r="G64" s="1149"/>
      <c r="H64" s="1149"/>
      <c r="I64" s="1159"/>
      <c r="J64" s="1111"/>
      <c r="M64" s="856">
        <f t="shared" si="10"/>
        <v>2</v>
      </c>
      <c r="N64" s="856">
        <f t="shared" si="11"/>
        <v>2</v>
      </c>
    </row>
    <row r="65" spans="1:14" ht="24" customHeight="1">
      <c r="A65" s="1155" t="str">
        <f t="shared" si="8"/>
        <v/>
      </c>
      <c r="B65" s="1149"/>
      <c r="C65" s="1149"/>
      <c r="D65" s="1159"/>
      <c r="E65" s="1111"/>
      <c r="F65" s="1158" t="str">
        <f t="shared" si="9"/>
        <v/>
      </c>
      <c r="G65" s="1149"/>
      <c r="H65" s="1149"/>
      <c r="I65" s="1159"/>
      <c r="J65" s="1111"/>
      <c r="M65" s="856">
        <f t="shared" si="10"/>
        <v>2</v>
      </c>
      <c r="N65" s="856">
        <f t="shared" si="11"/>
        <v>2</v>
      </c>
    </row>
    <row r="66" spans="1:14" ht="24" customHeight="1">
      <c r="A66" s="1155" t="str">
        <f t="shared" si="8"/>
        <v/>
      </c>
      <c r="B66" s="1149"/>
      <c r="C66" s="1149"/>
      <c r="D66" s="1159"/>
      <c r="E66" s="1111"/>
      <c r="F66" s="1158" t="str">
        <f t="shared" si="9"/>
        <v/>
      </c>
      <c r="G66" s="1149"/>
      <c r="H66" s="1149"/>
      <c r="I66" s="1159"/>
      <c r="J66" s="1111"/>
      <c r="M66" s="856">
        <f t="shared" si="10"/>
        <v>2</v>
      </c>
      <c r="N66" s="856">
        <f t="shared" si="11"/>
        <v>2</v>
      </c>
    </row>
    <row r="67" spans="1:14" ht="24" customHeight="1">
      <c r="A67" s="1155" t="str">
        <f t="shared" si="8"/>
        <v/>
      </c>
      <c r="B67" s="1149"/>
      <c r="C67" s="1149"/>
      <c r="D67" s="1160"/>
      <c r="E67" s="1161"/>
      <c r="F67" s="1158" t="str">
        <f t="shared" si="9"/>
        <v/>
      </c>
      <c r="G67" s="1149"/>
      <c r="H67" s="1149"/>
      <c r="I67" s="1160"/>
      <c r="J67" s="1161"/>
      <c r="M67" s="856">
        <f t="shared" si="10"/>
        <v>2</v>
      </c>
      <c r="N67" s="856">
        <f t="shared" si="11"/>
        <v>2</v>
      </c>
    </row>
    <row r="68" spans="1:14" ht="21" customHeight="1">
      <c r="A68" s="1042"/>
      <c r="B68" s="1149"/>
      <c r="C68" s="1162"/>
      <c r="D68" s="1171" t="s">
        <v>142</v>
      </c>
      <c r="E68" s="1172">
        <f>SUM(E58:E67)</f>
        <v>0</v>
      </c>
      <c r="F68" s="1151"/>
      <c r="G68" s="1149"/>
      <c r="H68" s="1162"/>
      <c r="I68" s="1171" t="s">
        <v>142</v>
      </c>
      <c r="J68" s="1172">
        <f>SUM(J58:J67)</f>
        <v>0</v>
      </c>
      <c r="M68" s="218"/>
      <c r="N68" s="218"/>
    </row>
    <row r="69" spans="1:14" ht="21" customHeight="1">
      <c r="A69" s="1042"/>
      <c r="B69" s="1122"/>
      <c r="C69" s="1123"/>
      <c r="D69" s="1165" t="s">
        <v>839</v>
      </c>
      <c r="E69" s="1134">
        <f>E54+E55+E68</f>
        <v>0</v>
      </c>
      <c r="F69" s="1151"/>
      <c r="G69" s="1122"/>
      <c r="H69" s="1123"/>
      <c r="I69" s="1165" t="s">
        <v>839</v>
      </c>
      <c r="J69" s="1134">
        <f>J54+J55+J68</f>
        <v>0</v>
      </c>
      <c r="M69" s="218"/>
      <c r="N69" s="218"/>
    </row>
    <row r="70" spans="1:14">
      <c r="A70" s="1042"/>
      <c r="E70" s="1167"/>
      <c r="F70" s="1151"/>
      <c r="J70" s="1167"/>
      <c r="M70" s="218"/>
      <c r="N70" s="218"/>
    </row>
    <row r="71" spans="1:14" ht="30.75" customHeight="1">
      <c r="A71" s="1042"/>
      <c r="B71" s="2208" t="s">
        <v>59</v>
      </c>
      <c r="C71" s="2209"/>
      <c r="D71" s="2210"/>
      <c r="E71" s="1090" t="s">
        <v>849</v>
      </c>
      <c r="F71" s="1151"/>
      <c r="G71" s="2208" t="s">
        <v>59</v>
      </c>
      <c r="H71" s="2209"/>
      <c r="I71" s="2210"/>
      <c r="J71" s="1090" t="s">
        <v>849</v>
      </c>
      <c r="M71" s="218"/>
      <c r="N71" s="218"/>
    </row>
    <row r="72" spans="1:14" ht="34.5" customHeight="1">
      <c r="A72" s="1042"/>
      <c r="B72" s="1149"/>
      <c r="C72" s="2206" t="s">
        <v>691</v>
      </c>
      <c r="D72" s="2207"/>
      <c r="E72" s="1150"/>
      <c r="F72" s="1151"/>
      <c r="G72" s="1149"/>
      <c r="H72" s="2206" t="s">
        <v>691</v>
      </c>
      <c r="I72" s="2207"/>
      <c r="J72" s="1150"/>
      <c r="M72" s="218"/>
      <c r="N72" s="218"/>
    </row>
    <row r="73" spans="1:14" ht="18" customHeight="1">
      <c r="A73" s="1042"/>
      <c r="B73" s="1149"/>
      <c r="C73" s="1169" t="s">
        <v>131</v>
      </c>
      <c r="E73" s="1153"/>
      <c r="F73" s="1151"/>
      <c r="G73" s="1149"/>
      <c r="H73" s="1169" t="s">
        <v>131</v>
      </c>
      <c r="J73" s="1153"/>
      <c r="M73" s="856" t="s">
        <v>1125</v>
      </c>
      <c r="N73" s="856"/>
    </row>
    <row r="74" spans="1:14" ht="18" customHeight="1">
      <c r="A74" s="1042"/>
      <c r="B74" s="1149"/>
      <c r="C74" s="1149"/>
      <c r="D74" s="1154" t="s">
        <v>166</v>
      </c>
      <c r="E74" s="1090" t="s">
        <v>849</v>
      </c>
      <c r="F74" s="1151"/>
      <c r="G74" s="1149"/>
      <c r="H74" s="1149"/>
      <c r="I74" s="1154" t="s">
        <v>166</v>
      </c>
      <c r="J74" s="1090" t="s">
        <v>849</v>
      </c>
      <c r="M74" s="856" t="s">
        <v>1126</v>
      </c>
      <c r="N74" s="856" t="s">
        <v>408</v>
      </c>
    </row>
    <row r="75" spans="1:14" ht="24" customHeight="1">
      <c r="A75" s="1155" t="str">
        <f t="shared" ref="A75:A84" si="12">IF(OR(M75=0,M75=2),"","未入力があります")</f>
        <v/>
      </c>
      <c r="B75" s="1149"/>
      <c r="C75" s="1149"/>
      <c r="D75" s="1156"/>
      <c r="E75" s="1157"/>
      <c r="F75" s="1158" t="str">
        <f>IF(OR(N75=0,N75=2),"","未入力があります")</f>
        <v/>
      </c>
      <c r="G75" s="1149"/>
      <c r="H75" s="1149"/>
      <c r="I75" s="1156"/>
      <c r="J75" s="1157"/>
      <c r="M75" s="856">
        <f>COUNTBLANK(D75:E75)</f>
        <v>2</v>
      </c>
      <c r="N75" s="856">
        <f>COUNTBLANK(I75:J75)</f>
        <v>2</v>
      </c>
    </row>
    <row r="76" spans="1:14" ht="24" customHeight="1">
      <c r="A76" s="1155" t="str">
        <f t="shared" si="12"/>
        <v/>
      </c>
      <c r="B76" s="1149"/>
      <c r="C76" s="1149"/>
      <c r="D76" s="1159"/>
      <c r="E76" s="1111"/>
      <c r="F76" s="1158" t="str">
        <f t="shared" ref="F76:F84" si="13">IF(OR(N76=0,N76=2),"","未入力があります")</f>
        <v/>
      </c>
      <c r="G76" s="1149"/>
      <c r="H76" s="1149"/>
      <c r="I76" s="1159"/>
      <c r="J76" s="1111"/>
      <c r="M76" s="856">
        <f t="shared" ref="M76:M84" si="14">COUNTBLANK(D76:E76)</f>
        <v>2</v>
      </c>
      <c r="N76" s="856">
        <f t="shared" ref="N76:N84" si="15">COUNTBLANK(I76:J76)</f>
        <v>2</v>
      </c>
    </row>
    <row r="77" spans="1:14" ht="24" customHeight="1">
      <c r="A77" s="1155" t="str">
        <f t="shared" si="12"/>
        <v/>
      </c>
      <c r="B77" s="1149"/>
      <c r="C77" s="1149"/>
      <c r="D77" s="1159"/>
      <c r="E77" s="1111"/>
      <c r="F77" s="1158" t="str">
        <f t="shared" si="13"/>
        <v/>
      </c>
      <c r="G77" s="1149"/>
      <c r="H77" s="1149"/>
      <c r="I77" s="1159"/>
      <c r="J77" s="1111"/>
      <c r="M77" s="856">
        <f t="shared" si="14"/>
        <v>2</v>
      </c>
      <c r="N77" s="856">
        <f t="shared" si="15"/>
        <v>2</v>
      </c>
    </row>
    <row r="78" spans="1:14" ht="24" customHeight="1">
      <c r="A78" s="1155" t="str">
        <f t="shared" si="12"/>
        <v/>
      </c>
      <c r="B78" s="1149"/>
      <c r="C78" s="1149"/>
      <c r="D78" s="1159"/>
      <c r="E78" s="1111"/>
      <c r="F78" s="1158" t="str">
        <f t="shared" si="13"/>
        <v/>
      </c>
      <c r="G78" s="1149"/>
      <c r="H78" s="1149"/>
      <c r="I78" s="1159"/>
      <c r="J78" s="1111"/>
      <c r="M78" s="856">
        <f t="shared" si="14"/>
        <v>2</v>
      </c>
      <c r="N78" s="856">
        <f t="shared" si="15"/>
        <v>2</v>
      </c>
    </row>
    <row r="79" spans="1:14" ht="24" customHeight="1">
      <c r="A79" s="1155" t="str">
        <f t="shared" si="12"/>
        <v/>
      </c>
      <c r="B79" s="1149"/>
      <c r="C79" s="1149"/>
      <c r="D79" s="1159"/>
      <c r="E79" s="1111"/>
      <c r="F79" s="1158" t="str">
        <f t="shared" si="13"/>
        <v/>
      </c>
      <c r="G79" s="1149"/>
      <c r="H79" s="1149"/>
      <c r="I79" s="1159"/>
      <c r="J79" s="1111"/>
      <c r="M79" s="856">
        <f t="shared" si="14"/>
        <v>2</v>
      </c>
      <c r="N79" s="856">
        <f t="shared" si="15"/>
        <v>2</v>
      </c>
    </row>
    <row r="80" spans="1:14" ht="24" customHeight="1">
      <c r="A80" s="1155" t="str">
        <f t="shared" si="12"/>
        <v/>
      </c>
      <c r="B80" s="1149"/>
      <c r="C80" s="1149"/>
      <c r="D80" s="1159"/>
      <c r="E80" s="1111"/>
      <c r="F80" s="1158" t="str">
        <f t="shared" si="13"/>
        <v/>
      </c>
      <c r="G80" s="1149"/>
      <c r="H80" s="1149"/>
      <c r="I80" s="1159"/>
      <c r="J80" s="1111"/>
      <c r="M80" s="856">
        <f t="shared" si="14"/>
        <v>2</v>
      </c>
      <c r="N80" s="856">
        <f t="shared" si="15"/>
        <v>2</v>
      </c>
    </row>
    <row r="81" spans="1:14" ht="24" customHeight="1">
      <c r="A81" s="1155" t="str">
        <f t="shared" si="12"/>
        <v/>
      </c>
      <c r="B81" s="1149"/>
      <c r="C81" s="1149"/>
      <c r="D81" s="1159"/>
      <c r="E81" s="1111"/>
      <c r="F81" s="1158" t="str">
        <f t="shared" si="13"/>
        <v/>
      </c>
      <c r="G81" s="1149"/>
      <c r="H81" s="1149"/>
      <c r="I81" s="1159"/>
      <c r="J81" s="1111"/>
      <c r="M81" s="856">
        <f t="shared" si="14"/>
        <v>2</v>
      </c>
      <c r="N81" s="856">
        <f t="shared" si="15"/>
        <v>2</v>
      </c>
    </row>
    <row r="82" spans="1:14" ht="24" customHeight="1">
      <c r="A82" s="1155" t="str">
        <f t="shared" si="12"/>
        <v/>
      </c>
      <c r="B82" s="1149"/>
      <c r="C82" s="1149"/>
      <c r="D82" s="1159"/>
      <c r="E82" s="1111"/>
      <c r="F82" s="1158" t="str">
        <f t="shared" si="13"/>
        <v/>
      </c>
      <c r="G82" s="1149"/>
      <c r="H82" s="1149"/>
      <c r="I82" s="1159"/>
      <c r="J82" s="1111"/>
      <c r="M82" s="856">
        <f t="shared" si="14"/>
        <v>2</v>
      </c>
      <c r="N82" s="856">
        <f t="shared" si="15"/>
        <v>2</v>
      </c>
    </row>
    <row r="83" spans="1:14" ht="24" customHeight="1">
      <c r="A83" s="1155" t="str">
        <f t="shared" si="12"/>
        <v/>
      </c>
      <c r="B83" s="1149"/>
      <c r="C83" s="1149"/>
      <c r="D83" s="1159"/>
      <c r="E83" s="1111"/>
      <c r="F83" s="1158" t="str">
        <f t="shared" si="13"/>
        <v/>
      </c>
      <c r="G83" s="1149"/>
      <c r="H83" s="1149"/>
      <c r="I83" s="1159"/>
      <c r="J83" s="1111"/>
      <c r="M83" s="856">
        <f t="shared" si="14"/>
        <v>2</v>
      </c>
      <c r="N83" s="856">
        <f t="shared" si="15"/>
        <v>2</v>
      </c>
    </row>
    <row r="84" spans="1:14" ht="24" customHeight="1">
      <c r="A84" s="1155" t="str">
        <f t="shared" si="12"/>
        <v/>
      </c>
      <c r="B84" s="1149"/>
      <c r="C84" s="1149"/>
      <c r="D84" s="1160"/>
      <c r="E84" s="1161"/>
      <c r="F84" s="1158" t="str">
        <f t="shared" si="13"/>
        <v/>
      </c>
      <c r="G84" s="1149"/>
      <c r="H84" s="1149"/>
      <c r="I84" s="1160"/>
      <c r="J84" s="1161"/>
      <c r="M84" s="856">
        <f t="shared" si="14"/>
        <v>2</v>
      </c>
      <c r="N84" s="856">
        <f t="shared" si="15"/>
        <v>2</v>
      </c>
    </row>
    <row r="85" spans="1:14" ht="21" customHeight="1">
      <c r="A85" s="1042"/>
      <c r="B85" s="1149"/>
      <c r="C85" s="1162"/>
      <c r="D85" s="1163" t="s">
        <v>142</v>
      </c>
      <c r="E85" s="1164">
        <f>SUM(E75:E84)</f>
        <v>0</v>
      </c>
      <c r="F85" s="1151"/>
      <c r="G85" s="1149"/>
      <c r="H85" s="1162"/>
      <c r="I85" s="1163" t="s">
        <v>142</v>
      </c>
      <c r="J85" s="1164">
        <f>SUM(J75:J84)</f>
        <v>0</v>
      </c>
    </row>
    <row r="86" spans="1:14" ht="21" customHeight="1">
      <c r="A86" s="1042"/>
      <c r="B86" s="1122"/>
      <c r="C86" s="1123"/>
      <c r="D86" s="1165" t="s">
        <v>839</v>
      </c>
      <c r="E86" s="1134">
        <f>E72+E85</f>
        <v>0</v>
      </c>
      <c r="F86" s="1151"/>
      <c r="G86" s="1122"/>
      <c r="H86" s="1123"/>
      <c r="I86" s="1165" t="s">
        <v>839</v>
      </c>
      <c r="J86" s="1134">
        <f>J72+J85</f>
        <v>0</v>
      </c>
    </row>
    <row r="87" spans="1:14">
      <c r="B87" s="1082" t="s">
        <v>690</v>
      </c>
      <c r="E87" s="1042"/>
      <c r="F87" s="1173"/>
      <c r="G87" s="1082"/>
      <c r="J87" s="1042"/>
    </row>
    <row r="88" spans="1:14" ht="20.25" customHeight="1">
      <c r="B88" s="1082" t="s">
        <v>1423</v>
      </c>
      <c r="C88" s="1082"/>
      <c r="F88" s="1173"/>
      <c r="H88" s="1082"/>
    </row>
    <row r="89" spans="1:14">
      <c r="F89" s="1173"/>
    </row>
    <row r="90" spans="1:14" ht="13.5">
      <c r="D90" s="1174" t="s">
        <v>692</v>
      </c>
      <c r="F90" s="1173"/>
      <c r="I90" s="1174" t="s">
        <v>692</v>
      </c>
    </row>
    <row r="91" spans="1:14" ht="20.100000000000001" customHeight="1">
      <c r="D91" s="1175" t="s">
        <v>1596</v>
      </c>
      <c r="E91" s="1176" t="s">
        <v>693</v>
      </c>
      <c r="F91" s="1173"/>
      <c r="I91" s="1175" t="s">
        <v>1596</v>
      </c>
      <c r="J91" s="1176" t="s">
        <v>693</v>
      </c>
    </row>
    <row r="92" spans="1:14" ht="20.100000000000001" customHeight="1">
      <c r="A92" s="1155" t="str">
        <f>IF(AND($E$72&lt;&gt;"",E92="")=TRUE,"作業面積が未入力→","")</f>
        <v/>
      </c>
      <c r="D92" s="1177" t="s">
        <v>694</v>
      </c>
      <c r="E92" s="1178"/>
      <c r="F92" s="1158" t="str">
        <f>IF(AND($J$72&lt;&gt;"",J92="")=TRUE,"作業面積が未入力→","")</f>
        <v/>
      </c>
      <c r="I92" s="1177" t="s">
        <v>694</v>
      </c>
      <c r="J92" s="1178"/>
    </row>
    <row r="93" spans="1:14" ht="20.100000000000001" customHeight="1">
      <c r="A93" s="1155" t="str">
        <f>IF(AND($E$72&lt;&gt;"",E93="")=TRUE,"作業面積が未入力→","")</f>
        <v/>
      </c>
      <c r="D93" s="1179" t="s">
        <v>797</v>
      </c>
      <c r="E93" s="1180"/>
      <c r="F93" s="1158" t="str">
        <f>IF(AND($J$72&lt;&gt;"",J93="")=TRUE,"作業面積が未入力→","")</f>
        <v/>
      </c>
      <c r="I93" s="1179" t="s">
        <v>797</v>
      </c>
      <c r="J93" s="1180"/>
    </row>
    <row r="94" spans="1:14" ht="20.100000000000001" customHeight="1">
      <c r="A94" s="1155" t="str">
        <f>IF(AND($E$72&lt;&gt;"",E94="")=TRUE,"作業面積が未入力→","")</f>
        <v/>
      </c>
      <c r="D94" s="1181" t="s">
        <v>798</v>
      </c>
      <c r="E94" s="1182"/>
      <c r="F94" s="1158" t="str">
        <f>IF(AND($J$72&lt;&gt;"",J94="")=TRUE,"作業面積が未入力→","")</f>
        <v/>
      </c>
      <c r="I94" s="1181" t="s">
        <v>798</v>
      </c>
      <c r="J94" s="1182"/>
    </row>
  </sheetData>
  <sheetProtection algorithmName="SHA-512" hashValue="8wZ8BmuGcYm2hIuvg4K9rqsuOiM/Axt3zYo6nqId2NM5XFMQI5lSrTdMTFkXm23r+NGj70uuUEHXy1GudCmg0A==" saltValue="5j988KON5r418RlDjLZTCA==" spinCount="100000" sheet="1" objects="1" scenarios="1"/>
  <mergeCells count="32">
    <mergeCell ref="B10:D10"/>
    <mergeCell ref="G10:I10"/>
    <mergeCell ref="C2:E2"/>
    <mergeCell ref="A2:B2"/>
    <mergeCell ref="E4:F4"/>
    <mergeCell ref="B6:D7"/>
    <mergeCell ref="B9:D9"/>
    <mergeCell ref="G9:I9"/>
    <mergeCell ref="B11:D11"/>
    <mergeCell ref="G11:I11"/>
    <mergeCell ref="B12:D12"/>
    <mergeCell ref="G12:I12"/>
    <mergeCell ref="B13:D13"/>
    <mergeCell ref="G13:I13"/>
    <mergeCell ref="B16:D16"/>
    <mergeCell ref="G16:I16"/>
    <mergeCell ref="C17:D17"/>
    <mergeCell ref="H17:I17"/>
    <mergeCell ref="B35:D35"/>
    <mergeCell ref="G35:I35"/>
    <mergeCell ref="C36:D36"/>
    <mergeCell ref="H36:I36"/>
    <mergeCell ref="C37:D37"/>
    <mergeCell ref="H37:I37"/>
    <mergeCell ref="B53:D53"/>
    <mergeCell ref="G53:I53"/>
    <mergeCell ref="C54:D54"/>
    <mergeCell ref="H54:I54"/>
    <mergeCell ref="B71:D71"/>
    <mergeCell ref="G71:I71"/>
    <mergeCell ref="C72:D72"/>
    <mergeCell ref="H72:I72"/>
  </mergeCells>
  <phoneticPr fontId="41"/>
  <dataValidations count="4">
    <dataValidation type="whole" operator="greaterThanOrEqual" allowBlank="1" showInputMessage="1" showErrorMessage="1" error="整数値を入力してください" sqref="J17 E40:E49 E22:E31 J75:J84 E58:E67 J36:J37 E72 E75:E84 E36:E37 J40:J49 J22:J31 E17 J58:J67 E54:E55 J72 J54:J55" xr:uid="{F43798E1-30DE-49F5-9C34-1550FD66043F}">
      <formula1>0</formula1>
    </dataValidation>
    <dataValidation type="whole" operator="greaterThanOrEqual" allowBlank="1" showInputMessage="1" showErrorMessage="1" error="整数を入力してください" sqref="E18:E19 J18:J19" xr:uid="{1EC4D417-277B-4E31-B5F6-7FE98CD9ADA4}">
      <formula1>0</formula1>
    </dataValidation>
    <dataValidation type="decimal" operator="greaterThanOrEqual" allowBlank="1" showInputMessage="1" showErrorMessage="1" sqref="E92:E94 J92:J94" xr:uid="{FCD34810-9E9B-4C5C-AD23-106BE4C04769}">
      <formula1>0</formula1>
    </dataValidation>
    <dataValidation type="whole" operator="greaterThanOrEqual" allowBlank="1" showInputMessage="1" showErrorMessage="1" sqref="E38 E20 E56 E73 J38 J20 J56 J73" xr:uid="{ED7C0956-540A-411F-AF15-886F1ADA0D1E}">
      <formula1>0</formula1>
    </dataValidation>
  </dataValidations>
  <pageMargins left="0.7" right="0.35" top="0.70866141732283472" bottom="0.76" header="0.31496062992125984" footer="0.46"/>
  <pageSetup paperSize="9" scale="62" orientation="portrait" r:id="rId1"/>
  <headerFooter alignWithMargins="0">
    <oddFooter>&amp;C&amp;P/&amp;N</oddFooter>
  </headerFooter>
  <rowBreaks count="1" manualBreakCount="1">
    <brk id="5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F50"/>
  <sheetViews>
    <sheetView showGridLines="0" topLeftCell="A2" zoomScaleNormal="100" workbookViewId="0"/>
  </sheetViews>
  <sheetFormatPr defaultRowHeight="13.5"/>
  <cols>
    <col min="1" max="1" width="9" style="31"/>
    <col min="2" max="2" width="13.125" style="31" customWidth="1"/>
    <col min="3" max="3" width="24" style="31" customWidth="1"/>
    <col min="4" max="4" width="39.125" style="31" customWidth="1"/>
    <col min="5" max="5" width="9" style="31"/>
    <col min="6" max="6" width="9" style="31" customWidth="1"/>
    <col min="7" max="16384" width="9" style="31"/>
  </cols>
  <sheetData>
    <row r="1" spans="1:6" ht="15" hidden="1" customHeight="1">
      <c r="A1" s="827" t="s">
        <v>1053</v>
      </c>
      <c r="B1" s="827"/>
      <c r="C1" s="827" t="s">
        <v>1054</v>
      </c>
      <c r="D1" s="827"/>
      <c r="E1" s="950">
        <f>C15</f>
        <v>0</v>
      </c>
      <c r="F1" s="950">
        <f>COUNTA(B21:B50)</f>
        <v>30</v>
      </c>
    </row>
    <row r="2" spans="1:6" ht="24.95" customHeight="1"/>
    <row r="3" spans="1:6" ht="24.95" customHeight="1">
      <c r="B3" s="31" t="s">
        <v>147</v>
      </c>
    </row>
    <row r="4" spans="1:6" ht="24.95" customHeight="1">
      <c r="B4" s="241" t="s">
        <v>858</v>
      </c>
      <c r="C4" s="242" t="s">
        <v>1162</v>
      </c>
    </row>
    <row r="5" spans="1:6" ht="24.95" customHeight="1">
      <c r="B5" s="174" t="s">
        <v>651</v>
      </c>
      <c r="C5" s="201"/>
    </row>
    <row r="6" spans="1:6" ht="24.95" customHeight="1">
      <c r="B6" s="174" t="s">
        <v>144</v>
      </c>
      <c r="C6" s="201"/>
    </row>
    <row r="7" spans="1:6" ht="24.95" customHeight="1">
      <c r="B7" s="174" t="s">
        <v>145</v>
      </c>
      <c r="C7" s="201"/>
    </row>
    <row r="8" spans="1:6" ht="24.95" customHeight="1">
      <c r="B8" s="174" t="s">
        <v>485</v>
      </c>
      <c r="C8" s="201"/>
    </row>
    <row r="9" spans="1:6" ht="24.95" customHeight="1">
      <c r="B9" s="174" t="s">
        <v>1018</v>
      </c>
      <c r="C9" s="732">
        <v>1</v>
      </c>
    </row>
    <row r="10" spans="1:6" ht="22.5" customHeight="1">
      <c r="B10" s="174" t="s">
        <v>146</v>
      </c>
      <c r="C10" s="201"/>
    </row>
    <row r="14" spans="1:6" ht="18" customHeight="1">
      <c r="B14" s="31" t="str">
        <f>"※" &amp; C9+1 &amp;"次下請社数を入力してください。"</f>
        <v>※2次下請社数を入力してください。</v>
      </c>
    </row>
    <row r="15" spans="1:6" ht="18" customHeight="1">
      <c r="B15" s="733" t="s">
        <v>1019</v>
      </c>
      <c r="C15" s="734"/>
    </row>
    <row r="16" spans="1:6" ht="18" customHeight="1"/>
    <row r="17" spans="2:4" ht="18" customHeight="1"/>
    <row r="18" spans="2:4" ht="18" customHeight="1">
      <c r="B18" s="31" t="s">
        <v>1020</v>
      </c>
    </row>
    <row r="19" spans="2:4" ht="18" customHeight="1">
      <c r="B19" s="735" t="s">
        <v>1021</v>
      </c>
      <c r="C19" s="735" t="str">
        <f>C9+1 &amp;"次下請会社名"</f>
        <v>2次下請会社名</v>
      </c>
    </row>
    <row r="20" spans="2:4" ht="18" customHeight="1">
      <c r="B20" s="736"/>
      <c r="C20" s="737"/>
    </row>
    <row r="21" spans="2:4" ht="18" customHeight="1">
      <c r="B21" s="733">
        <v>1</v>
      </c>
      <c r="C21" s="738"/>
      <c r="D21" s="482" t="str">
        <f>IF(AND($C$15&gt;=B21,C21=""),"←" &amp;$C$9+1&amp;"次下請会社名を入力してください",IF(AND($C$15&lt;B21,C21&lt;&gt;""),"再下請社数と入力会社名数が不一致です",""))</f>
        <v/>
      </c>
    </row>
    <row r="22" spans="2:4" ht="18" customHeight="1">
      <c r="B22" s="733">
        <v>2</v>
      </c>
      <c r="C22" s="738"/>
      <c r="D22" s="482" t="str">
        <f t="shared" ref="D22:D50" si="0">IF(AND($C$15&gt;=B22,C22=""),"←" &amp;$C$9+1&amp;"次下請会社名を入力してください",IF(AND($C$15&lt;B22,C22&lt;&gt;""),"再下請社数と入力会社名数が不一致です",""))</f>
        <v/>
      </c>
    </row>
    <row r="23" spans="2:4" ht="18" customHeight="1">
      <c r="B23" s="733">
        <v>3</v>
      </c>
      <c r="C23" s="738"/>
      <c r="D23" s="482" t="str">
        <f t="shared" si="0"/>
        <v/>
      </c>
    </row>
    <row r="24" spans="2:4" ht="18" customHeight="1">
      <c r="B24" s="733">
        <v>4</v>
      </c>
      <c r="C24" s="738"/>
      <c r="D24" s="482" t="str">
        <f t="shared" si="0"/>
        <v/>
      </c>
    </row>
    <row r="25" spans="2:4" ht="18" customHeight="1">
      <c r="B25" s="733">
        <v>5</v>
      </c>
      <c r="C25" s="738"/>
      <c r="D25" s="482" t="str">
        <f t="shared" si="0"/>
        <v/>
      </c>
    </row>
    <row r="26" spans="2:4" ht="18" customHeight="1">
      <c r="B26" s="733">
        <v>6</v>
      </c>
      <c r="C26" s="738"/>
      <c r="D26" s="482" t="str">
        <f t="shared" si="0"/>
        <v/>
      </c>
    </row>
    <row r="27" spans="2:4" ht="18" customHeight="1">
      <c r="B27" s="733">
        <v>7</v>
      </c>
      <c r="C27" s="738"/>
      <c r="D27" s="482" t="str">
        <f t="shared" si="0"/>
        <v/>
      </c>
    </row>
    <row r="28" spans="2:4" ht="18" customHeight="1">
      <c r="B28" s="733">
        <v>8</v>
      </c>
      <c r="C28" s="738"/>
      <c r="D28" s="482" t="str">
        <f t="shared" si="0"/>
        <v/>
      </c>
    </row>
    <row r="29" spans="2:4" ht="18" customHeight="1">
      <c r="B29" s="733">
        <v>9</v>
      </c>
      <c r="C29" s="738"/>
      <c r="D29" s="482" t="str">
        <f t="shared" si="0"/>
        <v/>
      </c>
    </row>
    <row r="30" spans="2:4" ht="18" customHeight="1">
      <c r="B30" s="733">
        <v>10</v>
      </c>
      <c r="C30" s="738"/>
      <c r="D30" s="482" t="str">
        <f t="shared" si="0"/>
        <v/>
      </c>
    </row>
    <row r="31" spans="2:4" ht="18" customHeight="1">
      <c r="B31" s="733">
        <v>11</v>
      </c>
      <c r="C31" s="738"/>
      <c r="D31" s="482" t="str">
        <f t="shared" si="0"/>
        <v/>
      </c>
    </row>
    <row r="32" spans="2:4" ht="18" customHeight="1">
      <c r="B32" s="733">
        <v>12</v>
      </c>
      <c r="C32" s="738"/>
      <c r="D32" s="482" t="str">
        <f t="shared" si="0"/>
        <v/>
      </c>
    </row>
    <row r="33" spans="2:4" ht="18" customHeight="1">
      <c r="B33" s="733">
        <v>13</v>
      </c>
      <c r="C33" s="738"/>
      <c r="D33" s="482" t="str">
        <f t="shared" si="0"/>
        <v/>
      </c>
    </row>
    <row r="34" spans="2:4" ht="18" customHeight="1">
      <c r="B34" s="733">
        <v>14</v>
      </c>
      <c r="C34" s="738"/>
      <c r="D34" s="482" t="str">
        <f t="shared" si="0"/>
        <v/>
      </c>
    </row>
    <row r="35" spans="2:4" ht="18" customHeight="1">
      <c r="B35" s="733">
        <v>15</v>
      </c>
      <c r="C35" s="738"/>
      <c r="D35" s="482" t="str">
        <f t="shared" si="0"/>
        <v/>
      </c>
    </row>
    <row r="36" spans="2:4" ht="18" customHeight="1">
      <c r="B36" s="733">
        <v>16</v>
      </c>
      <c r="C36" s="738"/>
      <c r="D36" s="482" t="str">
        <f t="shared" si="0"/>
        <v/>
      </c>
    </row>
    <row r="37" spans="2:4" ht="18" customHeight="1">
      <c r="B37" s="733">
        <v>17</v>
      </c>
      <c r="C37" s="738"/>
      <c r="D37" s="482" t="str">
        <f t="shared" si="0"/>
        <v/>
      </c>
    </row>
    <row r="38" spans="2:4" ht="18" customHeight="1">
      <c r="B38" s="733">
        <v>18</v>
      </c>
      <c r="C38" s="738"/>
      <c r="D38" s="482" t="str">
        <f t="shared" si="0"/>
        <v/>
      </c>
    </row>
    <row r="39" spans="2:4" ht="18" customHeight="1">
      <c r="B39" s="733">
        <v>19</v>
      </c>
      <c r="C39" s="738"/>
      <c r="D39" s="482" t="str">
        <f t="shared" si="0"/>
        <v/>
      </c>
    </row>
    <row r="40" spans="2:4" ht="18" customHeight="1">
      <c r="B40" s="733">
        <v>20</v>
      </c>
      <c r="C40" s="738"/>
      <c r="D40" s="482" t="str">
        <f t="shared" si="0"/>
        <v/>
      </c>
    </row>
    <row r="41" spans="2:4" ht="18" customHeight="1">
      <c r="B41" s="733">
        <v>21</v>
      </c>
      <c r="C41" s="738"/>
      <c r="D41" s="482" t="str">
        <f t="shared" si="0"/>
        <v/>
      </c>
    </row>
    <row r="42" spans="2:4" ht="18" customHeight="1">
      <c r="B42" s="733">
        <v>22</v>
      </c>
      <c r="C42" s="738"/>
      <c r="D42" s="482" t="str">
        <f t="shared" si="0"/>
        <v/>
      </c>
    </row>
    <row r="43" spans="2:4" ht="18" customHeight="1">
      <c r="B43" s="733">
        <v>23</v>
      </c>
      <c r="C43" s="738"/>
      <c r="D43" s="482" t="str">
        <f t="shared" si="0"/>
        <v/>
      </c>
    </row>
    <row r="44" spans="2:4" ht="18" customHeight="1">
      <c r="B44" s="733">
        <v>24</v>
      </c>
      <c r="C44" s="738"/>
      <c r="D44" s="482" t="str">
        <f t="shared" si="0"/>
        <v/>
      </c>
    </row>
    <row r="45" spans="2:4" ht="18" customHeight="1">
      <c r="B45" s="733">
        <v>25</v>
      </c>
      <c r="C45" s="738"/>
      <c r="D45" s="482" t="str">
        <f t="shared" si="0"/>
        <v/>
      </c>
    </row>
    <row r="46" spans="2:4" ht="18" customHeight="1">
      <c r="B46" s="733">
        <v>26</v>
      </c>
      <c r="C46" s="738"/>
      <c r="D46" s="482" t="str">
        <f t="shared" si="0"/>
        <v/>
      </c>
    </row>
    <row r="47" spans="2:4" ht="18" customHeight="1">
      <c r="B47" s="733">
        <v>27</v>
      </c>
      <c r="C47" s="738"/>
      <c r="D47" s="482" t="str">
        <f t="shared" si="0"/>
        <v/>
      </c>
    </row>
    <row r="48" spans="2:4" ht="18" customHeight="1">
      <c r="B48" s="733">
        <v>28</v>
      </c>
      <c r="C48" s="738"/>
      <c r="D48" s="482" t="str">
        <f t="shared" si="0"/>
        <v/>
      </c>
    </row>
    <row r="49" spans="2:4" ht="18" customHeight="1">
      <c r="B49" s="733">
        <v>29</v>
      </c>
      <c r="C49" s="738"/>
      <c r="D49" s="482" t="str">
        <f t="shared" si="0"/>
        <v/>
      </c>
    </row>
    <row r="50" spans="2:4" ht="18" customHeight="1">
      <c r="B50" s="733">
        <v>30</v>
      </c>
      <c r="C50" s="738"/>
      <c r="D50" s="482" t="str">
        <f t="shared" si="0"/>
        <v/>
      </c>
    </row>
  </sheetData>
  <sheetProtection algorithmName="SHA-512" hashValue="Nw9sBm4H1WiM+m8ASzQG+v2pVF9xF8DRvdOoGMfRkz2dBvKdn77LD0BUVLtW0xdQTvEq1jqBaqibJZUW0yiq2w==" saltValue="NKCU4Qgwgl4oxPzcCigW0w==" spinCount="100000" sheet="1" objects="1" scenarios="1"/>
  <phoneticPr fontId="41"/>
  <dataValidations count="2">
    <dataValidation type="list" allowBlank="1" showInputMessage="1" showErrorMessage="1" sqref="C9" xr:uid="{00000000-0002-0000-0100-000000000000}">
      <formula1>下請次数</formula1>
    </dataValidation>
    <dataValidation type="whole" allowBlank="1" showInputMessage="1" showErrorMessage="1" sqref="C15" xr:uid="{00000000-0002-0000-0100-000001000000}">
      <formula1>0</formula1>
      <formula2>30</formula2>
    </dataValidation>
  </dataValidations>
  <pageMargins left="0.39370078740157483" right="0.39370078740157483" top="0.39370078740157483" bottom="0.39370078740157483" header="0.51181102362204722" footer="0.51181102362204722"/>
  <pageSetup paperSize="9" scale="7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A9FAD-61B7-4B97-845F-BDA21F23226A}">
  <sheetPr codeName="Sheet18">
    <tabColor rgb="FFFFFF99"/>
    <pageSetUpPr autoPageBreaks="0"/>
  </sheetPr>
  <dimension ref="A1:AA118"/>
  <sheetViews>
    <sheetView showGridLines="0" topLeftCell="A3" zoomScaleNormal="100" workbookViewId="0"/>
  </sheetViews>
  <sheetFormatPr defaultRowHeight="12"/>
  <cols>
    <col min="1" max="1" width="5.75" style="1077" customWidth="1"/>
    <col min="2" max="3" width="5.625" style="1077" customWidth="1"/>
    <col min="4" max="4" width="29.375" style="1077" customWidth="1"/>
    <col min="5" max="5" width="13.125" style="1077" customWidth="1"/>
    <col min="6" max="6" width="11" style="1077" customWidth="1"/>
    <col min="7" max="7" width="5.75" style="1077" customWidth="1"/>
    <col min="8" max="9" width="5.625" style="1077" customWidth="1"/>
    <col min="10" max="10" width="29.375" style="1077" customWidth="1"/>
    <col min="11" max="11" width="13.125" style="1077" customWidth="1"/>
    <col min="12" max="12" width="11" style="1077" customWidth="1"/>
    <col min="13" max="14" width="9" style="1077"/>
    <col min="15" max="16" width="9" style="1077" hidden="1" customWidth="1"/>
    <col min="17" max="25" width="9" style="1077"/>
    <col min="26" max="27" width="9" style="1077" customWidth="1"/>
    <col min="28" max="16384" width="9" style="1077"/>
  </cols>
  <sheetData>
    <row r="1" spans="1:27" s="1074" customFormat="1" ht="20.25" hidden="1" customHeight="1">
      <c r="A1" s="1316" t="s">
        <v>1477</v>
      </c>
      <c r="B1" s="1316">
        <f>101-COUNTIF(A17:A117,"")</f>
        <v>0</v>
      </c>
      <c r="C1" s="1317" t="s">
        <v>1478</v>
      </c>
      <c r="D1" s="1316">
        <f>COUNTIF(F3,"エラー")</f>
        <v>0</v>
      </c>
      <c r="E1" s="1318"/>
      <c r="F1" s="1316" t="s">
        <v>1477</v>
      </c>
      <c r="G1" s="1316">
        <f>101-COUNTIF(G17:G117,"")</f>
        <v>0</v>
      </c>
      <c r="H1" s="1075"/>
      <c r="M1" s="1183"/>
      <c r="O1" s="1127"/>
      <c r="P1" s="1127"/>
    </row>
    <row r="2" spans="1:27" s="1042" customFormat="1" ht="21" hidden="1" customHeight="1">
      <c r="A2" s="2153" t="s">
        <v>1544</v>
      </c>
      <c r="B2" s="2154"/>
      <c r="C2" s="2168"/>
      <c r="D2" s="2169"/>
      <c r="E2" s="2170"/>
      <c r="F2" s="1129"/>
      <c r="I2" s="1043"/>
      <c r="M2" s="1043"/>
      <c r="T2" s="1043"/>
      <c r="Z2" s="1043"/>
      <c r="AA2" s="1043"/>
    </row>
    <row r="3" spans="1:27" ht="17.25">
      <c r="A3" s="1076" t="s">
        <v>1597</v>
      </c>
      <c r="E3" s="1078" t="s">
        <v>165</v>
      </c>
      <c r="F3" s="1044" t="str">
        <f>IF(E4&lt;&gt;"","エラー","OK")</f>
        <v>OK</v>
      </c>
      <c r="H3" s="1080">
        <v>1</v>
      </c>
      <c r="I3" s="1080"/>
    </row>
    <row r="4" spans="1:27" s="1076" customFormat="1" ht="21" customHeight="1">
      <c r="E4" s="2156" t="str">
        <f>IF(AND(E7&lt;&gt;E13,K7&lt;&gt;K13)=TRUE,"A1とA2・B1とB2の両方で金額が一致してません",IF(E7&lt;&gt;E13,"A1とA2の金額が一致してません",IF(K7&lt;&gt;K13,"B1とB2の金額が一致してません","")))</f>
        <v/>
      </c>
      <c r="F4" s="2177"/>
    </row>
    <row r="5" spans="1:27" ht="21" customHeight="1" thickBot="1"/>
    <row r="6" spans="1:27" ht="24" customHeight="1" thickBot="1">
      <c r="B6" s="2158" t="s">
        <v>1837</v>
      </c>
      <c r="C6" s="2159"/>
      <c r="D6" s="2187"/>
      <c r="E6" s="1083" t="s">
        <v>407</v>
      </c>
      <c r="F6" s="1082"/>
      <c r="G6" s="1082"/>
      <c r="K6" s="1083" t="s">
        <v>189</v>
      </c>
    </row>
    <row r="7" spans="1:27" ht="24" customHeight="1" thickBot="1">
      <c r="B7" s="2161"/>
      <c r="C7" s="2162"/>
      <c r="D7" s="2163"/>
      <c r="E7" s="1086">
        <f>'6_工事費'!H45</f>
        <v>0</v>
      </c>
      <c r="F7" s="1085" t="s">
        <v>805</v>
      </c>
      <c r="G7" s="1085"/>
      <c r="K7" s="1086">
        <f>'6_工事費'!EB45-E7</f>
        <v>0</v>
      </c>
      <c r="L7" s="1082" t="s">
        <v>806</v>
      </c>
    </row>
    <row r="8" spans="1:27" ht="31.5" customHeight="1">
      <c r="B8" s="1087" t="s">
        <v>369</v>
      </c>
      <c r="E8" s="1082"/>
      <c r="F8" s="1082"/>
      <c r="G8" s="1082"/>
    </row>
    <row r="9" spans="1:27" ht="36" customHeight="1">
      <c r="B9" s="2215" t="s">
        <v>340</v>
      </c>
      <c r="C9" s="2216"/>
      <c r="D9" s="2217"/>
      <c r="E9" s="1134">
        <f>E31</f>
        <v>0</v>
      </c>
      <c r="F9" s="1145"/>
      <c r="G9" s="1145"/>
      <c r="H9" s="2215" t="s">
        <v>340</v>
      </c>
      <c r="I9" s="2216"/>
      <c r="J9" s="2217"/>
      <c r="K9" s="1134">
        <f>K31</f>
        <v>0</v>
      </c>
    </row>
    <row r="10" spans="1:27" ht="36" customHeight="1">
      <c r="B10" s="2215" t="s">
        <v>341</v>
      </c>
      <c r="C10" s="2216"/>
      <c r="D10" s="2217"/>
      <c r="E10" s="1134">
        <f>E69</f>
        <v>0</v>
      </c>
      <c r="F10" s="1145"/>
      <c r="G10" s="1145"/>
      <c r="H10" s="2215" t="s">
        <v>341</v>
      </c>
      <c r="I10" s="2216"/>
      <c r="J10" s="2217"/>
      <c r="K10" s="1134">
        <f>K69</f>
        <v>0</v>
      </c>
    </row>
    <row r="11" spans="1:27" ht="36" customHeight="1">
      <c r="B11" s="2215" t="s">
        <v>342</v>
      </c>
      <c r="C11" s="2216"/>
      <c r="D11" s="2217"/>
      <c r="E11" s="1134">
        <f>E103</f>
        <v>0</v>
      </c>
      <c r="F11" s="1145"/>
      <c r="G11" s="1145"/>
      <c r="H11" s="2215" t="s">
        <v>342</v>
      </c>
      <c r="I11" s="2216"/>
      <c r="J11" s="2217"/>
      <c r="K11" s="1134">
        <f>K103</f>
        <v>0</v>
      </c>
    </row>
    <row r="12" spans="1:27" s="1087" customFormat="1" ht="36" customHeight="1" thickBot="1">
      <c r="B12" s="2218" t="s">
        <v>1598</v>
      </c>
      <c r="C12" s="2219"/>
      <c r="D12" s="2220"/>
      <c r="E12" s="1146">
        <f>E118</f>
        <v>0</v>
      </c>
      <c r="F12" s="1145"/>
      <c r="G12" s="1145"/>
      <c r="H12" s="2218" t="s">
        <v>1598</v>
      </c>
      <c r="I12" s="2219"/>
      <c r="J12" s="2220"/>
      <c r="K12" s="1146">
        <f>K118</f>
        <v>0</v>
      </c>
    </row>
    <row r="13" spans="1:27" s="1087" customFormat="1" ht="24" customHeight="1" thickBot="1">
      <c r="B13" s="2221" t="s">
        <v>371</v>
      </c>
      <c r="C13" s="2222"/>
      <c r="D13" s="2223"/>
      <c r="E13" s="1147">
        <f>SUM(E9:E12)</f>
        <v>0</v>
      </c>
      <c r="F13" s="1085" t="s">
        <v>128</v>
      </c>
      <c r="G13" s="1184"/>
      <c r="H13" s="2221" t="s">
        <v>371</v>
      </c>
      <c r="I13" s="2222"/>
      <c r="J13" s="2223"/>
      <c r="K13" s="1147">
        <f>SUM(K9:K12)</f>
        <v>0</v>
      </c>
      <c r="L13" s="1082" t="s">
        <v>129</v>
      </c>
    </row>
    <row r="14" spans="1:27" s="1087" customFormat="1" ht="6.75" customHeight="1">
      <c r="E14" s="1132"/>
    </row>
    <row r="15" spans="1:27" ht="20.25" customHeight="1">
      <c r="B15" s="1088"/>
      <c r="E15" s="2145" t="s">
        <v>407</v>
      </c>
      <c r="F15" s="2148"/>
      <c r="H15" s="1088"/>
      <c r="K15" s="2145" t="s">
        <v>408</v>
      </c>
      <c r="L15" s="2148"/>
    </row>
    <row r="16" spans="1:27" ht="24" customHeight="1">
      <c r="A16" s="1042"/>
      <c r="B16" s="2208" t="s">
        <v>841</v>
      </c>
      <c r="C16" s="2211"/>
      <c r="D16" s="2212"/>
      <c r="E16" s="1090" t="s">
        <v>849</v>
      </c>
      <c r="F16" s="1185" t="s">
        <v>799</v>
      </c>
      <c r="G16" s="1042"/>
      <c r="H16" s="2208" t="s">
        <v>841</v>
      </c>
      <c r="I16" s="2211"/>
      <c r="J16" s="2212"/>
      <c r="K16" s="1090" t="s">
        <v>849</v>
      </c>
      <c r="L16" s="1185" t="s">
        <v>799</v>
      </c>
    </row>
    <row r="17" spans="1:16" ht="32.25" customHeight="1">
      <c r="A17" s="1186" t="str">
        <f>IF(AND(E17&lt;&gt;"",F17=""),"伐採面積が未入力→","")</f>
        <v/>
      </c>
      <c r="B17" s="1149"/>
      <c r="C17" s="2206" t="s">
        <v>60</v>
      </c>
      <c r="D17" s="2148"/>
      <c r="E17" s="1150"/>
      <c r="F17" s="1187"/>
      <c r="G17" s="1186" t="str">
        <f>IF(AND(K17&lt;&gt;"",L17=""),"伐採面積が未入力→","")</f>
        <v/>
      </c>
      <c r="H17" s="1149"/>
      <c r="I17" s="2206" t="s">
        <v>60</v>
      </c>
      <c r="J17" s="2148"/>
      <c r="K17" s="1150"/>
      <c r="L17" s="1187"/>
    </row>
    <row r="18" spans="1:16" ht="18" customHeight="1">
      <c r="A18" s="1042"/>
      <c r="B18" s="1149"/>
      <c r="C18" s="1169" t="s">
        <v>131</v>
      </c>
      <c r="E18" s="1188"/>
      <c r="F18" s="1189"/>
      <c r="G18" s="1042"/>
      <c r="H18" s="1149"/>
      <c r="I18" s="1169" t="s">
        <v>131</v>
      </c>
      <c r="K18" s="1188"/>
      <c r="L18" s="1189"/>
      <c r="O18" s="856" t="s">
        <v>1125</v>
      </c>
      <c r="P18" s="856"/>
    </row>
    <row r="19" spans="1:16" ht="18" customHeight="1">
      <c r="A19" s="1042"/>
      <c r="B19" s="1149"/>
      <c r="C19" s="1149"/>
      <c r="D19" s="1154" t="s">
        <v>166</v>
      </c>
      <c r="E19" s="1090" t="s">
        <v>849</v>
      </c>
      <c r="F19" s="1185" t="s">
        <v>799</v>
      </c>
      <c r="G19" s="1042"/>
      <c r="H19" s="1149"/>
      <c r="I19" s="1149"/>
      <c r="J19" s="1154" t="s">
        <v>166</v>
      </c>
      <c r="K19" s="1090" t="s">
        <v>849</v>
      </c>
      <c r="L19" s="1185" t="s">
        <v>799</v>
      </c>
      <c r="O19" s="856" t="s">
        <v>1126</v>
      </c>
      <c r="P19" s="856" t="s">
        <v>408</v>
      </c>
    </row>
    <row r="20" spans="1:16" ht="24" customHeight="1">
      <c r="A20" s="1190" t="str">
        <f t="shared" ref="A20:A29" si="0">IF(OR(O20=0,O20=3),"","未入力があります")</f>
        <v/>
      </c>
      <c r="B20" s="1149"/>
      <c r="C20" s="1149"/>
      <c r="D20" s="1156"/>
      <c r="E20" s="1157"/>
      <c r="F20" s="1191"/>
      <c r="G20" s="1190" t="str">
        <f>IF(OR(P20=0,P20=3),"","未入力があります")</f>
        <v/>
      </c>
      <c r="H20" s="1149"/>
      <c r="I20" s="1149"/>
      <c r="J20" s="1156"/>
      <c r="K20" s="1157"/>
      <c r="L20" s="1191"/>
      <c r="O20" s="856">
        <f>COUNTBLANK(D20:F20)</f>
        <v>3</v>
      </c>
      <c r="P20" s="856">
        <f>COUNTBLANK(J20:L20)</f>
        <v>3</v>
      </c>
    </row>
    <row r="21" spans="1:16" ht="24" customHeight="1">
      <c r="A21" s="1190" t="str">
        <f t="shared" si="0"/>
        <v/>
      </c>
      <c r="B21" s="1149"/>
      <c r="C21" s="1149"/>
      <c r="D21" s="1159"/>
      <c r="E21" s="1111"/>
      <c r="F21" s="1192"/>
      <c r="G21" s="1190" t="str">
        <f t="shared" ref="G21:G29" si="1">IF(OR(P21=0,P21=3),"","未入力があります")</f>
        <v/>
      </c>
      <c r="H21" s="1149"/>
      <c r="I21" s="1149"/>
      <c r="J21" s="1159"/>
      <c r="K21" s="1111"/>
      <c r="L21" s="1192"/>
      <c r="O21" s="856">
        <f t="shared" ref="O21:O29" si="2">COUNTBLANK(D21:F21)</f>
        <v>3</v>
      </c>
      <c r="P21" s="856">
        <f t="shared" ref="P21:P29" si="3">COUNTBLANK(J21:L21)</f>
        <v>3</v>
      </c>
    </row>
    <row r="22" spans="1:16" ht="24" customHeight="1">
      <c r="A22" s="1190" t="str">
        <f t="shared" si="0"/>
        <v/>
      </c>
      <c r="B22" s="1149"/>
      <c r="C22" s="1149"/>
      <c r="D22" s="1159"/>
      <c r="E22" s="1111"/>
      <c r="F22" s="1192"/>
      <c r="G22" s="1190" t="str">
        <f t="shared" si="1"/>
        <v/>
      </c>
      <c r="H22" s="1149"/>
      <c r="I22" s="1149"/>
      <c r="J22" s="1159"/>
      <c r="K22" s="1111"/>
      <c r="L22" s="1192"/>
      <c r="O22" s="856">
        <f t="shared" si="2"/>
        <v>3</v>
      </c>
      <c r="P22" s="856">
        <f t="shared" si="3"/>
        <v>3</v>
      </c>
    </row>
    <row r="23" spans="1:16" ht="24" customHeight="1">
      <c r="A23" s="1190" t="str">
        <f t="shared" si="0"/>
        <v/>
      </c>
      <c r="B23" s="1149"/>
      <c r="C23" s="1149"/>
      <c r="D23" s="1159"/>
      <c r="E23" s="1111"/>
      <c r="F23" s="1192"/>
      <c r="G23" s="1190" t="str">
        <f t="shared" si="1"/>
        <v/>
      </c>
      <c r="H23" s="1149"/>
      <c r="I23" s="1149"/>
      <c r="J23" s="1159"/>
      <c r="K23" s="1111"/>
      <c r="L23" s="1192"/>
      <c r="O23" s="856">
        <f t="shared" si="2"/>
        <v>3</v>
      </c>
      <c r="P23" s="856">
        <f t="shared" si="3"/>
        <v>3</v>
      </c>
    </row>
    <row r="24" spans="1:16" ht="24" customHeight="1">
      <c r="A24" s="1190" t="str">
        <f t="shared" si="0"/>
        <v/>
      </c>
      <c r="B24" s="1149"/>
      <c r="C24" s="1149"/>
      <c r="D24" s="1159"/>
      <c r="E24" s="1111"/>
      <c r="F24" s="1192"/>
      <c r="G24" s="1190" t="str">
        <f t="shared" si="1"/>
        <v/>
      </c>
      <c r="H24" s="1149"/>
      <c r="I24" s="1149"/>
      <c r="J24" s="1159"/>
      <c r="K24" s="1111"/>
      <c r="L24" s="1192"/>
      <c r="O24" s="856">
        <f t="shared" si="2"/>
        <v>3</v>
      </c>
      <c r="P24" s="856">
        <f t="shared" si="3"/>
        <v>3</v>
      </c>
    </row>
    <row r="25" spans="1:16" ht="24" customHeight="1">
      <c r="A25" s="1190" t="str">
        <f t="shared" si="0"/>
        <v/>
      </c>
      <c r="B25" s="1149"/>
      <c r="C25" s="1149"/>
      <c r="D25" s="1159"/>
      <c r="E25" s="1111"/>
      <c r="F25" s="1192"/>
      <c r="G25" s="1190" t="str">
        <f t="shared" si="1"/>
        <v/>
      </c>
      <c r="H25" s="1149"/>
      <c r="I25" s="1149"/>
      <c r="J25" s="1159"/>
      <c r="K25" s="1111"/>
      <c r="L25" s="1192"/>
      <c r="O25" s="856">
        <f t="shared" si="2"/>
        <v>3</v>
      </c>
      <c r="P25" s="856">
        <f t="shared" si="3"/>
        <v>3</v>
      </c>
    </row>
    <row r="26" spans="1:16" ht="24" customHeight="1">
      <c r="A26" s="1190" t="str">
        <f t="shared" si="0"/>
        <v/>
      </c>
      <c r="B26" s="1149"/>
      <c r="C26" s="1149"/>
      <c r="D26" s="1159"/>
      <c r="E26" s="1111"/>
      <c r="F26" s="1192"/>
      <c r="G26" s="1190" t="str">
        <f t="shared" si="1"/>
        <v/>
      </c>
      <c r="H26" s="1149"/>
      <c r="I26" s="1149"/>
      <c r="J26" s="1159"/>
      <c r="K26" s="1111"/>
      <c r="L26" s="1192"/>
      <c r="O26" s="856">
        <f t="shared" si="2"/>
        <v>3</v>
      </c>
      <c r="P26" s="856">
        <f t="shared" si="3"/>
        <v>3</v>
      </c>
    </row>
    <row r="27" spans="1:16" ht="24" customHeight="1">
      <c r="A27" s="1190" t="str">
        <f t="shared" si="0"/>
        <v/>
      </c>
      <c r="B27" s="1149"/>
      <c r="C27" s="1149"/>
      <c r="D27" s="1159"/>
      <c r="E27" s="1111"/>
      <c r="F27" s="1192"/>
      <c r="G27" s="1190" t="str">
        <f t="shared" si="1"/>
        <v/>
      </c>
      <c r="H27" s="1149"/>
      <c r="I27" s="1149"/>
      <c r="J27" s="1159"/>
      <c r="K27" s="1111"/>
      <c r="L27" s="1192"/>
      <c r="O27" s="856">
        <f t="shared" si="2"/>
        <v>3</v>
      </c>
      <c r="P27" s="856">
        <f t="shared" si="3"/>
        <v>3</v>
      </c>
    </row>
    <row r="28" spans="1:16" ht="24" customHeight="1">
      <c r="A28" s="1190" t="str">
        <f t="shared" si="0"/>
        <v/>
      </c>
      <c r="B28" s="1149"/>
      <c r="C28" s="1149"/>
      <c r="D28" s="1159"/>
      <c r="E28" s="1111"/>
      <c r="F28" s="1192"/>
      <c r="G28" s="1190" t="str">
        <f t="shared" si="1"/>
        <v/>
      </c>
      <c r="H28" s="1149"/>
      <c r="I28" s="1149"/>
      <c r="J28" s="1159"/>
      <c r="K28" s="1111"/>
      <c r="L28" s="1192"/>
      <c r="O28" s="856">
        <f t="shared" si="2"/>
        <v>3</v>
      </c>
      <c r="P28" s="856">
        <f t="shared" si="3"/>
        <v>3</v>
      </c>
    </row>
    <row r="29" spans="1:16" ht="24" customHeight="1">
      <c r="A29" s="1190" t="str">
        <f t="shared" si="0"/>
        <v/>
      </c>
      <c r="B29" s="1149"/>
      <c r="C29" s="1149"/>
      <c r="D29" s="1159"/>
      <c r="E29" s="1111"/>
      <c r="F29" s="1193"/>
      <c r="G29" s="1190" t="str">
        <f t="shared" si="1"/>
        <v/>
      </c>
      <c r="H29" s="1149"/>
      <c r="I29" s="1149"/>
      <c r="J29" s="1159"/>
      <c r="K29" s="1111"/>
      <c r="L29" s="1193"/>
      <c r="O29" s="856">
        <f t="shared" si="2"/>
        <v>3</v>
      </c>
      <c r="P29" s="856">
        <f t="shared" si="3"/>
        <v>3</v>
      </c>
    </row>
    <row r="30" spans="1:16" ht="21" customHeight="1">
      <c r="A30" s="1042"/>
      <c r="B30" s="1149"/>
      <c r="C30" s="1162"/>
      <c r="D30" s="1163" t="s">
        <v>142</v>
      </c>
      <c r="E30" s="1164">
        <f>SUM(E20:E29)</f>
        <v>0</v>
      </c>
      <c r="G30" s="1042"/>
      <c r="H30" s="1149"/>
      <c r="I30" s="1162"/>
      <c r="J30" s="1163" t="s">
        <v>142</v>
      </c>
      <c r="K30" s="1164">
        <f>SUM(K20:K29)</f>
        <v>0</v>
      </c>
    </row>
    <row r="31" spans="1:16" ht="21" customHeight="1">
      <c r="A31" s="1042"/>
      <c r="B31" s="1122"/>
      <c r="C31" s="1123"/>
      <c r="D31" s="1165" t="s">
        <v>839</v>
      </c>
      <c r="E31" s="1194">
        <f>E17+E30</f>
        <v>0</v>
      </c>
      <c r="G31" s="1042"/>
      <c r="H31" s="1122"/>
      <c r="I31" s="1123"/>
      <c r="J31" s="1165" t="s">
        <v>839</v>
      </c>
      <c r="K31" s="1194">
        <f>K17+K30</f>
        <v>0</v>
      </c>
    </row>
    <row r="32" spans="1:16">
      <c r="A32" s="1042"/>
      <c r="B32" s="1082" t="s">
        <v>359</v>
      </c>
      <c r="E32" s="1167"/>
      <c r="G32" s="1042"/>
      <c r="H32" s="1082"/>
      <c r="K32" s="1167"/>
    </row>
    <row r="33" spans="1:12">
      <c r="A33" s="1042"/>
      <c r="B33" s="1082"/>
      <c r="E33" s="1042"/>
      <c r="G33" s="1042"/>
      <c r="H33" s="1082"/>
      <c r="K33" s="1042"/>
    </row>
    <row r="34" spans="1:12" ht="18" customHeight="1">
      <c r="A34" s="1042"/>
      <c r="B34" s="1077" t="s">
        <v>775</v>
      </c>
      <c r="G34" s="1042"/>
      <c r="H34" s="1077" t="s">
        <v>775</v>
      </c>
    </row>
    <row r="35" spans="1:12" ht="48" customHeight="1">
      <c r="A35" s="1190" t="str">
        <f>IF(AND(E17&lt;&gt;"",E35=""),"未入力です→","")</f>
        <v/>
      </c>
      <c r="B35" s="1190"/>
      <c r="D35" s="1109" t="s">
        <v>776</v>
      </c>
      <c r="E35" s="2226"/>
      <c r="F35" s="2227"/>
      <c r="G35" s="1190" t="str">
        <f>IF(AND(K17&lt;&gt;"",K35=""),"未入力です→","")</f>
        <v/>
      </c>
      <c r="H35" s="1082"/>
      <c r="J35" s="1109" t="s">
        <v>776</v>
      </c>
      <c r="K35" s="2226"/>
      <c r="L35" s="2227"/>
    </row>
    <row r="36" spans="1:12">
      <c r="A36" s="1042"/>
      <c r="B36" s="1082"/>
      <c r="E36" s="1042"/>
      <c r="G36" s="1195"/>
      <c r="H36" s="1082"/>
      <c r="K36" s="1042"/>
    </row>
    <row r="37" spans="1:12" ht="18" customHeight="1">
      <c r="A37" s="1042"/>
      <c r="B37" s="1082"/>
      <c r="D37" s="1196" t="s">
        <v>777</v>
      </c>
      <c r="E37" s="1197" t="s">
        <v>231</v>
      </c>
      <c r="G37" s="1195"/>
      <c r="H37" s="1082"/>
      <c r="J37" s="1196" t="s">
        <v>777</v>
      </c>
      <c r="K37" s="1197" t="s">
        <v>231</v>
      </c>
    </row>
    <row r="38" spans="1:12" ht="18" customHeight="1">
      <c r="A38" s="1190" t="str">
        <f>IF(AND($E$17&lt;&gt;"",E38=""),"未入力です→","")</f>
        <v/>
      </c>
      <c r="B38" s="1082"/>
      <c r="D38" s="1198" t="s">
        <v>232</v>
      </c>
      <c r="E38" s="1108"/>
      <c r="G38" s="1190" t="str">
        <f>IF(AND($K$17&lt;&gt;"",K38=""),"未入力です→","")</f>
        <v/>
      </c>
      <c r="H38" s="1082"/>
      <c r="J38" s="1198" t="s">
        <v>232</v>
      </c>
      <c r="K38" s="1108"/>
    </row>
    <row r="39" spans="1:12" ht="18" customHeight="1">
      <c r="A39" s="1190" t="str">
        <f t="shared" ref="A39:A48" si="4">IF(AND($E$17&lt;&gt;"",E39=""),"未入力です→","")</f>
        <v/>
      </c>
      <c r="B39" s="1082"/>
      <c r="D39" s="1199" t="s">
        <v>233</v>
      </c>
      <c r="E39" s="1111"/>
      <c r="G39" s="1190" t="str">
        <f>IF(AND($K$17&lt;&gt;"",K39=""),"未入力です→","")</f>
        <v/>
      </c>
      <c r="H39" s="1082"/>
      <c r="J39" s="1199" t="s">
        <v>233</v>
      </c>
      <c r="K39" s="1111"/>
    </row>
    <row r="40" spans="1:12" ht="18" customHeight="1">
      <c r="A40" s="1190" t="str">
        <f t="shared" si="4"/>
        <v/>
      </c>
      <c r="B40" s="1082"/>
      <c r="D40" s="1199" t="s">
        <v>234</v>
      </c>
      <c r="E40" s="1111"/>
      <c r="G40" s="1190" t="str">
        <f t="shared" ref="G40:G48" si="5">IF(AND($K$17&lt;&gt;"",K40=""),"未入力です→","")</f>
        <v/>
      </c>
      <c r="H40" s="1082"/>
      <c r="J40" s="1199" t="s">
        <v>234</v>
      </c>
      <c r="K40" s="1111"/>
    </row>
    <row r="41" spans="1:12" ht="18" customHeight="1">
      <c r="A41" s="1190" t="str">
        <f t="shared" si="4"/>
        <v/>
      </c>
      <c r="B41" s="1082"/>
      <c r="D41" s="1199" t="s">
        <v>235</v>
      </c>
      <c r="E41" s="1111"/>
      <c r="G41" s="1190" t="str">
        <f t="shared" si="5"/>
        <v/>
      </c>
      <c r="H41" s="1082"/>
      <c r="J41" s="1199" t="s">
        <v>235</v>
      </c>
      <c r="K41" s="1111"/>
    </row>
    <row r="42" spans="1:12" ht="18" customHeight="1">
      <c r="A42" s="1190" t="str">
        <f t="shared" si="4"/>
        <v/>
      </c>
      <c r="B42" s="1082"/>
      <c r="D42" s="1199" t="s">
        <v>236</v>
      </c>
      <c r="E42" s="1111"/>
      <c r="G42" s="1190" t="str">
        <f t="shared" si="5"/>
        <v/>
      </c>
      <c r="H42" s="1082"/>
      <c r="J42" s="1199" t="s">
        <v>236</v>
      </c>
      <c r="K42" s="1111"/>
    </row>
    <row r="43" spans="1:12" ht="18" customHeight="1">
      <c r="A43" s="1190" t="str">
        <f t="shared" si="4"/>
        <v/>
      </c>
      <c r="B43" s="1082"/>
      <c r="D43" s="1199" t="s">
        <v>237</v>
      </c>
      <c r="E43" s="1111"/>
      <c r="G43" s="1190" t="str">
        <f t="shared" si="5"/>
        <v/>
      </c>
      <c r="H43" s="1082"/>
      <c r="J43" s="1199" t="s">
        <v>237</v>
      </c>
      <c r="K43" s="1111"/>
    </row>
    <row r="44" spans="1:12" ht="18" customHeight="1">
      <c r="A44" s="1190" t="str">
        <f t="shared" si="4"/>
        <v/>
      </c>
      <c r="B44" s="1082"/>
      <c r="D44" s="1199" t="s">
        <v>719</v>
      </c>
      <c r="E44" s="1111"/>
      <c r="G44" s="1190" t="str">
        <f t="shared" si="5"/>
        <v/>
      </c>
      <c r="H44" s="1082"/>
      <c r="J44" s="1199" t="s">
        <v>719</v>
      </c>
      <c r="K44" s="1111"/>
    </row>
    <row r="45" spans="1:12" ht="18" customHeight="1">
      <c r="A45" s="1190" t="str">
        <f t="shared" si="4"/>
        <v/>
      </c>
      <c r="B45" s="1082"/>
      <c r="D45" s="1199" t="s">
        <v>720</v>
      </c>
      <c r="E45" s="1111"/>
      <c r="G45" s="1190" t="str">
        <f t="shared" si="5"/>
        <v/>
      </c>
      <c r="H45" s="1082"/>
      <c r="J45" s="1199" t="s">
        <v>720</v>
      </c>
      <c r="K45" s="1111"/>
    </row>
    <row r="46" spans="1:12" ht="18" customHeight="1">
      <c r="A46" s="1190" t="str">
        <f t="shared" si="4"/>
        <v/>
      </c>
      <c r="B46" s="1082"/>
      <c r="D46" s="1199" t="s">
        <v>721</v>
      </c>
      <c r="E46" s="1111"/>
      <c r="G46" s="1190" t="str">
        <f t="shared" si="5"/>
        <v/>
      </c>
      <c r="H46" s="1082"/>
      <c r="J46" s="1199" t="s">
        <v>721</v>
      </c>
      <c r="K46" s="1111"/>
    </row>
    <row r="47" spans="1:12" ht="18" customHeight="1">
      <c r="A47" s="1190" t="str">
        <f t="shared" si="4"/>
        <v/>
      </c>
      <c r="B47" s="1082"/>
      <c r="D47" s="1199" t="s">
        <v>722</v>
      </c>
      <c r="E47" s="1111"/>
      <c r="G47" s="1190" t="str">
        <f t="shared" si="5"/>
        <v/>
      </c>
      <c r="H47" s="1082"/>
      <c r="J47" s="1199" t="s">
        <v>722</v>
      </c>
      <c r="K47" s="1111"/>
    </row>
    <row r="48" spans="1:12" ht="18" customHeight="1">
      <c r="A48" s="1190" t="str">
        <f t="shared" si="4"/>
        <v/>
      </c>
      <c r="B48" s="1082"/>
      <c r="D48" s="1200" t="s">
        <v>723</v>
      </c>
      <c r="E48" s="1120"/>
      <c r="G48" s="1190" t="str">
        <f t="shared" si="5"/>
        <v/>
      </c>
      <c r="H48" s="1082"/>
      <c r="J48" s="1200" t="s">
        <v>723</v>
      </c>
      <c r="K48" s="1120"/>
    </row>
    <row r="49" spans="1:16" ht="18" customHeight="1">
      <c r="A49" s="1042"/>
      <c r="B49" s="1082"/>
      <c r="D49" s="1196" t="s">
        <v>167</v>
      </c>
      <c r="E49" s="1134">
        <f>SUM(E38:E48)</f>
        <v>0</v>
      </c>
      <c r="G49" s="1042"/>
      <c r="H49" s="1082"/>
      <c r="J49" s="1196" t="s">
        <v>167</v>
      </c>
      <c r="K49" s="1134">
        <f>SUM(K38:K48)</f>
        <v>0</v>
      </c>
    </row>
    <row r="50" spans="1:16">
      <c r="A50" s="1042"/>
      <c r="B50" s="1082"/>
      <c r="E50" s="1042"/>
      <c r="G50" s="1042"/>
      <c r="H50" s="1082"/>
      <c r="K50" s="1042"/>
    </row>
    <row r="51" spans="1:16" ht="30.75" customHeight="1">
      <c r="A51" s="1042"/>
      <c r="B51" s="2208" t="s">
        <v>724</v>
      </c>
      <c r="C51" s="2209"/>
      <c r="D51" s="2210"/>
      <c r="E51" s="1090" t="s">
        <v>849</v>
      </c>
      <c r="G51" s="1042"/>
      <c r="H51" s="2208" t="s">
        <v>724</v>
      </c>
      <c r="I51" s="2209"/>
      <c r="J51" s="2210"/>
      <c r="K51" s="1090" t="s">
        <v>849</v>
      </c>
    </row>
    <row r="52" spans="1:16" ht="37.5" customHeight="1">
      <c r="A52" s="1042"/>
      <c r="B52" s="1149"/>
      <c r="C52" s="2215" t="s">
        <v>800</v>
      </c>
      <c r="D52" s="2217"/>
      <c r="E52" s="1168"/>
      <c r="G52" s="1042"/>
      <c r="H52" s="1149"/>
      <c r="I52" s="2215" t="s">
        <v>800</v>
      </c>
      <c r="J52" s="2217"/>
      <c r="K52" s="1168"/>
    </row>
    <row r="53" spans="1:16" ht="37.5" customHeight="1">
      <c r="A53" s="1042"/>
      <c r="B53" s="1149"/>
      <c r="C53" s="2215" t="s">
        <v>599</v>
      </c>
      <c r="D53" s="2217"/>
      <c r="E53" s="1168"/>
      <c r="G53" s="1042"/>
      <c r="H53" s="1149"/>
      <c r="I53" s="2215" t="s">
        <v>599</v>
      </c>
      <c r="J53" s="2217"/>
      <c r="K53" s="1168"/>
    </row>
    <row r="54" spans="1:16" ht="37.5" customHeight="1">
      <c r="A54" s="1042"/>
      <c r="B54" s="1149"/>
      <c r="C54" s="2215" t="s">
        <v>600</v>
      </c>
      <c r="D54" s="2217"/>
      <c r="E54" s="1168"/>
      <c r="G54" s="1042"/>
      <c r="H54" s="1149"/>
      <c r="I54" s="2215" t="s">
        <v>600</v>
      </c>
      <c r="J54" s="2217"/>
      <c r="K54" s="1168"/>
    </row>
    <row r="55" spans="1:16" ht="37.5" customHeight="1">
      <c r="A55" s="1042"/>
      <c r="B55" s="1149"/>
      <c r="C55" s="2215" t="s">
        <v>725</v>
      </c>
      <c r="D55" s="2217"/>
      <c r="E55" s="1168"/>
      <c r="G55" s="1042"/>
      <c r="H55" s="1149"/>
      <c r="I55" s="2215" t="s">
        <v>725</v>
      </c>
      <c r="J55" s="2217"/>
      <c r="K55" s="1168"/>
    </row>
    <row r="56" spans="1:16" ht="18" customHeight="1">
      <c r="A56" s="1042"/>
      <c r="B56" s="1149"/>
      <c r="C56" s="1169" t="s">
        <v>726</v>
      </c>
      <c r="E56" s="1201"/>
      <c r="G56" s="1042"/>
      <c r="H56" s="1149"/>
      <c r="I56" s="1169" t="s">
        <v>726</v>
      </c>
      <c r="K56" s="1201"/>
      <c r="O56" s="856" t="s">
        <v>1125</v>
      </c>
      <c r="P56" s="856"/>
    </row>
    <row r="57" spans="1:16" ht="18" customHeight="1">
      <c r="A57" s="1042"/>
      <c r="B57" s="1149"/>
      <c r="C57" s="1149"/>
      <c r="D57" s="1154" t="s">
        <v>166</v>
      </c>
      <c r="E57" s="1090" t="s">
        <v>849</v>
      </c>
      <c r="G57" s="1042"/>
      <c r="H57" s="1149"/>
      <c r="I57" s="1149"/>
      <c r="J57" s="1154" t="s">
        <v>166</v>
      </c>
      <c r="K57" s="1090" t="s">
        <v>849</v>
      </c>
      <c r="O57" s="856" t="s">
        <v>1126</v>
      </c>
      <c r="P57" s="856" t="s">
        <v>408</v>
      </c>
    </row>
    <row r="58" spans="1:16" ht="24" customHeight="1">
      <c r="A58" s="1155" t="str">
        <f>IF(OR(O58=0,O58=2),"","未入力があります")</f>
        <v/>
      </c>
      <c r="B58" s="1149"/>
      <c r="C58" s="1149"/>
      <c r="D58" s="1156"/>
      <c r="E58" s="1157"/>
      <c r="F58" s="1202"/>
      <c r="G58" s="1155" t="str">
        <f>IF(OR(P58=0,P58=2),"","未入力があります")</f>
        <v/>
      </c>
      <c r="H58" s="1149"/>
      <c r="I58" s="1149"/>
      <c r="J58" s="1156"/>
      <c r="K58" s="1157"/>
      <c r="L58" s="1202"/>
      <c r="O58" s="856">
        <f>COUNTBLANK(D58:E58)</f>
        <v>2</v>
      </c>
      <c r="P58" s="856">
        <f>COUNTBLANK(J58:K58)</f>
        <v>2</v>
      </c>
    </row>
    <row r="59" spans="1:16" ht="24" customHeight="1">
      <c r="A59" s="1155" t="str">
        <f t="shared" ref="A59:A67" si="6">IF(OR(O59=0,O59=2),"","未入力があります")</f>
        <v/>
      </c>
      <c r="B59" s="1149"/>
      <c r="C59" s="1149"/>
      <c r="D59" s="1159"/>
      <c r="E59" s="1111"/>
      <c r="F59" s="1202"/>
      <c r="G59" s="1155" t="str">
        <f t="shared" ref="G59:G67" si="7">IF(OR(P59=0,P59=2),"","未入力があります")</f>
        <v/>
      </c>
      <c r="H59" s="1149"/>
      <c r="I59" s="1149"/>
      <c r="J59" s="1159"/>
      <c r="K59" s="1111"/>
      <c r="L59" s="1202"/>
      <c r="O59" s="856">
        <f t="shared" ref="O59:O67" si="8">COUNTBLANK(D59:E59)</f>
        <v>2</v>
      </c>
      <c r="P59" s="856">
        <f t="shared" ref="P59:P67" si="9">COUNTBLANK(J59:K59)</f>
        <v>2</v>
      </c>
    </row>
    <row r="60" spans="1:16" ht="24" customHeight="1">
      <c r="A60" s="1155" t="str">
        <f t="shared" si="6"/>
        <v/>
      </c>
      <c r="B60" s="1149"/>
      <c r="C60" s="1149"/>
      <c r="D60" s="1159"/>
      <c r="E60" s="1111"/>
      <c r="F60" s="1202"/>
      <c r="G60" s="1155" t="str">
        <f t="shared" si="7"/>
        <v/>
      </c>
      <c r="H60" s="1149"/>
      <c r="I60" s="1149"/>
      <c r="J60" s="1159"/>
      <c r="K60" s="1111"/>
      <c r="L60" s="1202"/>
      <c r="O60" s="856">
        <f t="shared" si="8"/>
        <v>2</v>
      </c>
      <c r="P60" s="856">
        <f t="shared" si="9"/>
        <v>2</v>
      </c>
    </row>
    <row r="61" spans="1:16" ht="24" customHeight="1">
      <c r="A61" s="1155" t="str">
        <f t="shared" si="6"/>
        <v/>
      </c>
      <c r="B61" s="1149"/>
      <c r="C61" s="1149"/>
      <c r="D61" s="1159"/>
      <c r="E61" s="1111"/>
      <c r="F61" s="1202"/>
      <c r="G61" s="1155" t="str">
        <f t="shared" si="7"/>
        <v/>
      </c>
      <c r="H61" s="1149"/>
      <c r="I61" s="1149"/>
      <c r="J61" s="1159"/>
      <c r="K61" s="1111"/>
      <c r="L61" s="1202"/>
      <c r="O61" s="856">
        <f t="shared" si="8"/>
        <v>2</v>
      </c>
      <c r="P61" s="856">
        <f t="shared" si="9"/>
        <v>2</v>
      </c>
    </row>
    <row r="62" spans="1:16" ht="24" customHeight="1">
      <c r="A62" s="1155" t="str">
        <f t="shared" si="6"/>
        <v/>
      </c>
      <c r="B62" s="1149"/>
      <c r="C62" s="1149"/>
      <c r="D62" s="1159"/>
      <c r="E62" s="1111"/>
      <c r="F62" s="1202"/>
      <c r="G62" s="1155" t="str">
        <f t="shared" si="7"/>
        <v/>
      </c>
      <c r="H62" s="1149"/>
      <c r="I62" s="1149"/>
      <c r="J62" s="1159"/>
      <c r="K62" s="1111"/>
      <c r="L62" s="1202"/>
      <c r="O62" s="856">
        <f t="shared" si="8"/>
        <v>2</v>
      </c>
      <c r="P62" s="856">
        <f t="shared" si="9"/>
        <v>2</v>
      </c>
    </row>
    <row r="63" spans="1:16" ht="24" customHeight="1">
      <c r="A63" s="1155" t="str">
        <f t="shared" si="6"/>
        <v/>
      </c>
      <c r="B63" s="1149"/>
      <c r="C63" s="1149"/>
      <c r="D63" s="1159"/>
      <c r="E63" s="1111"/>
      <c r="F63" s="1202"/>
      <c r="G63" s="1155" t="str">
        <f t="shared" si="7"/>
        <v/>
      </c>
      <c r="H63" s="1149"/>
      <c r="I63" s="1149"/>
      <c r="J63" s="1159"/>
      <c r="K63" s="1111"/>
      <c r="L63" s="1202"/>
      <c r="O63" s="856">
        <f t="shared" si="8"/>
        <v>2</v>
      </c>
      <c r="P63" s="856">
        <f t="shared" si="9"/>
        <v>2</v>
      </c>
    </row>
    <row r="64" spans="1:16" ht="24" customHeight="1">
      <c r="A64" s="1155" t="str">
        <f t="shared" si="6"/>
        <v/>
      </c>
      <c r="B64" s="1149"/>
      <c r="C64" s="1149"/>
      <c r="D64" s="1159"/>
      <c r="E64" s="1111"/>
      <c r="F64" s="1202"/>
      <c r="G64" s="1155" t="str">
        <f t="shared" si="7"/>
        <v/>
      </c>
      <c r="H64" s="1149"/>
      <c r="I64" s="1149"/>
      <c r="J64" s="1159"/>
      <c r="K64" s="1111"/>
      <c r="L64" s="1202"/>
      <c r="O64" s="856">
        <f t="shared" si="8"/>
        <v>2</v>
      </c>
      <c r="P64" s="856">
        <f t="shared" si="9"/>
        <v>2</v>
      </c>
    </row>
    <row r="65" spans="1:16" ht="24" customHeight="1">
      <c r="A65" s="1155" t="str">
        <f t="shared" si="6"/>
        <v/>
      </c>
      <c r="B65" s="1149"/>
      <c r="C65" s="1149"/>
      <c r="D65" s="1159"/>
      <c r="E65" s="1111"/>
      <c r="F65" s="1202"/>
      <c r="G65" s="1155" t="str">
        <f t="shared" si="7"/>
        <v/>
      </c>
      <c r="H65" s="1149"/>
      <c r="I65" s="1149"/>
      <c r="J65" s="1159"/>
      <c r="K65" s="1111"/>
      <c r="L65" s="1202"/>
      <c r="O65" s="856">
        <f t="shared" si="8"/>
        <v>2</v>
      </c>
      <c r="P65" s="856">
        <f t="shared" si="9"/>
        <v>2</v>
      </c>
    </row>
    <row r="66" spans="1:16" ht="24" customHeight="1">
      <c r="A66" s="1155" t="str">
        <f t="shared" si="6"/>
        <v/>
      </c>
      <c r="B66" s="1149"/>
      <c r="C66" s="1149"/>
      <c r="D66" s="1159"/>
      <c r="E66" s="1111"/>
      <c r="F66" s="1202"/>
      <c r="G66" s="1155" t="str">
        <f t="shared" si="7"/>
        <v/>
      </c>
      <c r="H66" s="1149"/>
      <c r="I66" s="1149"/>
      <c r="J66" s="1159"/>
      <c r="K66" s="1111"/>
      <c r="L66" s="1202"/>
      <c r="O66" s="856">
        <f t="shared" si="8"/>
        <v>2</v>
      </c>
      <c r="P66" s="856">
        <f t="shared" si="9"/>
        <v>2</v>
      </c>
    </row>
    <row r="67" spans="1:16" ht="24" customHeight="1">
      <c r="A67" s="1155" t="str">
        <f t="shared" si="6"/>
        <v/>
      </c>
      <c r="B67" s="1149"/>
      <c r="C67" s="1149"/>
      <c r="D67" s="1160"/>
      <c r="E67" s="1161"/>
      <c r="F67" s="1202"/>
      <c r="G67" s="1155" t="str">
        <f t="shared" si="7"/>
        <v/>
      </c>
      <c r="H67" s="1149"/>
      <c r="I67" s="1149"/>
      <c r="J67" s="1160"/>
      <c r="K67" s="1161"/>
      <c r="L67" s="1202"/>
      <c r="O67" s="856">
        <f t="shared" si="8"/>
        <v>2</v>
      </c>
      <c r="P67" s="856">
        <f t="shared" si="9"/>
        <v>2</v>
      </c>
    </row>
    <row r="68" spans="1:16" ht="21" customHeight="1">
      <c r="A68" s="1042"/>
      <c r="B68" s="1149"/>
      <c r="C68" s="1162"/>
      <c r="D68" s="1163" t="s">
        <v>142</v>
      </c>
      <c r="E68" s="1164">
        <f>SUM(E58:E67)</f>
        <v>0</v>
      </c>
      <c r="G68" s="1042"/>
      <c r="H68" s="1149"/>
      <c r="I68" s="1162"/>
      <c r="J68" s="1163" t="s">
        <v>142</v>
      </c>
      <c r="K68" s="1164">
        <f>SUM(K58:K67)</f>
        <v>0</v>
      </c>
    </row>
    <row r="69" spans="1:16" ht="21" customHeight="1">
      <c r="A69" s="1042"/>
      <c r="B69" s="1122"/>
      <c r="C69" s="1123"/>
      <c r="D69" s="1165" t="s">
        <v>839</v>
      </c>
      <c r="E69" s="1134">
        <f>SUM(E52:E55)+E68</f>
        <v>0</v>
      </c>
      <c r="G69" s="1042"/>
      <c r="H69" s="1122"/>
      <c r="I69" s="1123"/>
      <c r="J69" s="1165" t="s">
        <v>839</v>
      </c>
      <c r="K69" s="1134">
        <f>SUM(K52:K55)+K68</f>
        <v>0</v>
      </c>
    </row>
    <row r="70" spans="1:16">
      <c r="A70" s="1042"/>
      <c r="B70" s="1082" t="s">
        <v>601</v>
      </c>
      <c r="E70" s="1167"/>
      <c r="G70" s="1042"/>
      <c r="H70" s="1082"/>
      <c r="K70" s="1167"/>
    </row>
    <row r="71" spans="1:16">
      <c r="A71" s="1042"/>
      <c r="B71" s="1082" t="s">
        <v>602</v>
      </c>
      <c r="E71" s="1042"/>
      <c r="G71" s="1042"/>
      <c r="H71" s="1082"/>
      <c r="K71" s="1042"/>
    </row>
    <row r="72" spans="1:16">
      <c r="A72" s="1042"/>
      <c r="B72" s="1082"/>
      <c r="E72" s="1042"/>
      <c r="G72" s="1042"/>
      <c r="H72" s="1082"/>
      <c r="K72" s="1042"/>
    </row>
    <row r="73" spans="1:16" ht="24" customHeight="1">
      <c r="A73" s="1042"/>
      <c r="B73" s="1077" t="s">
        <v>336</v>
      </c>
      <c r="D73" s="1043"/>
      <c r="E73" s="1042"/>
      <c r="G73" s="1042"/>
      <c r="H73" s="1077" t="s">
        <v>336</v>
      </c>
      <c r="J73" s="1043"/>
      <c r="K73" s="1042"/>
    </row>
    <row r="74" spans="1:16" ht="24" customHeight="1">
      <c r="A74" s="1042"/>
      <c r="C74" s="2208" t="s">
        <v>801</v>
      </c>
      <c r="D74" s="2209"/>
      <c r="E74" s="2210"/>
      <c r="G74" s="1042"/>
      <c r="I74" s="2208" t="s">
        <v>801</v>
      </c>
      <c r="J74" s="2209"/>
      <c r="K74" s="2210"/>
    </row>
    <row r="75" spans="1:16" ht="24" customHeight="1">
      <c r="A75" s="1203" t="str">
        <f>IF(AND(E52&lt;&gt;"",E75=""),"運搬量が未入力→","")</f>
        <v/>
      </c>
      <c r="C75" s="1204"/>
      <c r="D75" s="1205" t="s">
        <v>802</v>
      </c>
      <c r="E75" s="1206"/>
      <c r="G75" s="1203" t="str">
        <f>IF(AND(K52&lt;&gt;"",K75=""),"運搬量が未入力→","")</f>
        <v/>
      </c>
      <c r="I75" s="1204"/>
      <c r="J75" s="1205" t="s">
        <v>802</v>
      </c>
      <c r="K75" s="1206"/>
    </row>
    <row r="76" spans="1:16" ht="24" customHeight="1">
      <c r="A76" s="1203" t="str">
        <f>IF(AND(E52&lt;&gt;"",E76=""),"運搬量が未入力→","")</f>
        <v/>
      </c>
      <c r="C76" s="1204"/>
      <c r="D76" s="1205" t="s">
        <v>337</v>
      </c>
      <c r="E76" s="1206"/>
      <c r="G76" s="1203" t="str">
        <f>IF(AND(K52&lt;&gt;"",K76=""),"運搬距離が未入力→","")</f>
        <v/>
      </c>
      <c r="I76" s="1204"/>
      <c r="J76" s="1205" t="s">
        <v>337</v>
      </c>
      <c r="K76" s="1206"/>
    </row>
    <row r="77" spans="1:16" ht="48" customHeight="1">
      <c r="A77" s="1203" t="str">
        <f>IF(AND(E52&lt;&gt;"",E77=""),"運搬量が未入力→","")</f>
        <v/>
      </c>
      <c r="C77" s="1207"/>
      <c r="D77" s="1208" t="s">
        <v>338</v>
      </c>
      <c r="E77" s="1121"/>
      <c r="G77" s="1203" t="str">
        <f>IF(AND(K52&lt;&gt;"",K77=""),"処分方法が未入力→","")</f>
        <v/>
      </c>
      <c r="I77" s="1207"/>
      <c r="J77" s="1208" t="s">
        <v>338</v>
      </c>
      <c r="K77" s="1121"/>
    </row>
    <row r="78" spans="1:16" ht="24" customHeight="1">
      <c r="A78" s="1042"/>
      <c r="C78" s="2208" t="s">
        <v>442</v>
      </c>
      <c r="D78" s="2209"/>
      <c r="E78" s="2210"/>
      <c r="G78" s="1042"/>
      <c r="I78" s="2208" t="s">
        <v>442</v>
      </c>
      <c r="J78" s="2209"/>
      <c r="K78" s="2210"/>
    </row>
    <row r="79" spans="1:16" ht="24" customHeight="1">
      <c r="A79" s="1203" t="str">
        <f>IF(AND(E52&lt;&gt;"",E79=""),"運搬量が未入力→","")</f>
        <v/>
      </c>
      <c r="C79" s="1204"/>
      <c r="D79" s="1205" t="s">
        <v>802</v>
      </c>
      <c r="E79" s="1206"/>
      <c r="G79" s="1203" t="str">
        <f>IF(AND(K52&lt;&gt;"",K79=""),"運搬量が未入力→","")</f>
        <v/>
      </c>
      <c r="I79" s="1204"/>
      <c r="J79" s="1205" t="s">
        <v>802</v>
      </c>
      <c r="K79" s="1206"/>
    </row>
    <row r="80" spans="1:16" ht="24" customHeight="1">
      <c r="A80" s="1203" t="str">
        <f>IF(AND(E52&lt;&gt;"",E80=""),"運搬量が未入力→","")</f>
        <v/>
      </c>
      <c r="C80" s="1204"/>
      <c r="D80" s="1205" t="s">
        <v>337</v>
      </c>
      <c r="E80" s="1206"/>
      <c r="G80" s="1203" t="str">
        <f>IF(AND(K52&lt;&gt;"",K80=""),"運搬距離が未入力→","")</f>
        <v/>
      </c>
      <c r="I80" s="1204"/>
      <c r="J80" s="1205" t="s">
        <v>337</v>
      </c>
      <c r="K80" s="1206"/>
    </row>
    <row r="81" spans="1:16" ht="48" customHeight="1">
      <c r="A81" s="1203" t="str">
        <f>IF(AND(E52&lt;&gt;"",E81=""),"運搬量が未入力→","")</f>
        <v/>
      </c>
      <c r="C81" s="1207"/>
      <c r="D81" s="1208" t="s">
        <v>338</v>
      </c>
      <c r="E81" s="1121"/>
      <c r="G81" s="1203" t="str">
        <f>IF(AND(K52&lt;&gt;"",K81=""),"処分方法が未入力→","")</f>
        <v/>
      </c>
      <c r="I81" s="1207"/>
      <c r="J81" s="1208" t="s">
        <v>338</v>
      </c>
      <c r="K81" s="1121"/>
    </row>
    <row r="82" spans="1:16" ht="24" customHeight="1">
      <c r="A82" s="1042"/>
      <c r="C82" s="2208" t="s">
        <v>443</v>
      </c>
      <c r="D82" s="2209"/>
      <c r="E82" s="2210"/>
      <c r="G82" s="1042"/>
      <c r="I82" s="2208" t="s">
        <v>443</v>
      </c>
      <c r="J82" s="2209"/>
      <c r="K82" s="2210"/>
    </row>
    <row r="83" spans="1:16" ht="24" customHeight="1">
      <c r="A83" s="1203" t="str">
        <f>IF(AND(E53&lt;&gt;"",E83=""),"運搬量が未入力→","")</f>
        <v/>
      </c>
      <c r="C83" s="1204"/>
      <c r="D83" s="1205" t="s">
        <v>802</v>
      </c>
      <c r="E83" s="1206"/>
      <c r="G83" s="1203" t="str">
        <f>IF(AND(K53&lt;&gt;"",K83=""),"運搬量が未入力→","")</f>
        <v/>
      </c>
      <c r="I83" s="1204"/>
      <c r="J83" s="1205" t="s">
        <v>802</v>
      </c>
      <c r="K83" s="1206"/>
    </row>
    <row r="84" spans="1:16" ht="24" customHeight="1">
      <c r="A84" s="1203" t="str">
        <f>IF(AND(E53&lt;&gt;"",E84=""),"運搬量が未入力→","")</f>
        <v/>
      </c>
      <c r="C84" s="1204"/>
      <c r="D84" s="1205" t="s">
        <v>337</v>
      </c>
      <c r="E84" s="1206"/>
      <c r="G84" s="1203" t="str">
        <f>IF(AND(K53&lt;&gt;"",K84=""),"運搬距離が未入力→","")</f>
        <v/>
      </c>
      <c r="I84" s="1204"/>
      <c r="J84" s="1205" t="s">
        <v>337</v>
      </c>
      <c r="K84" s="1206"/>
    </row>
    <row r="85" spans="1:16" ht="48" customHeight="1">
      <c r="A85" s="1203" t="str">
        <f>IF(AND(E53&lt;&gt;"",E85=""),"運搬量が未入力→","")</f>
        <v/>
      </c>
      <c r="C85" s="1207"/>
      <c r="D85" s="1208" t="s">
        <v>338</v>
      </c>
      <c r="E85" s="1121"/>
      <c r="G85" s="1203" t="str">
        <f>IF(AND(K53&lt;&gt;"",K85=""),"処分方法が未入力→","")</f>
        <v/>
      </c>
      <c r="I85" s="1207"/>
      <c r="J85" s="1208" t="s">
        <v>338</v>
      </c>
      <c r="K85" s="1121"/>
    </row>
    <row r="86" spans="1:16" ht="24" customHeight="1">
      <c r="A86" s="1042"/>
      <c r="C86" s="1209" t="s">
        <v>339</v>
      </c>
      <c r="D86" s="1210"/>
      <c r="E86" s="1042"/>
      <c r="G86" s="1042"/>
      <c r="I86" s="1209"/>
      <c r="J86" s="1210"/>
      <c r="K86" s="1042"/>
    </row>
    <row r="87" spans="1:16">
      <c r="A87" s="1042"/>
      <c r="E87" s="1042"/>
      <c r="G87" s="1042"/>
      <c r="K87" s="1042"/>
    </row>
    <row r="88" spans="1:16" ht="24" customHeight="1">
      <c r="A88" s="1211"/>
      <c r="B88" s="2208" t="s">
        <v>342</v>
      </c>
      <c r="C88" s="2224"/>
      <c r="D88" s="2225"/>
      <c r="E88" s="1090" t="s">
        <v>849</v>
      </c>
      <c r="F88" s="1212" t="s">
        <v>444</v>
      </c>
      <c r="G88" s="1042"/>
      <c r="H88" s="2208" t="s">
        <v>342</v>
      </c>
      <c r="I88" s="2224"/>
      <c r="J88" s="2225"/>
      <c r="K88" s="1090" t="s">
        <v>849</v>
      </c>
      <c r="L88" s="1212" t="s">
        <v>444</v>
      </c>
    </row>
    <row r="89" spans="1:16" ht="32.25" customHeight="1">
      <c r="A89" s="1213"/>
      <c r="B89" s="1149"/>
      <c r="C89" s="2206" t="s">
        <v>445</v>
      </c>
      <c r="D89" s="2148"/>
      <c r="E89" s="1150"/>
      <c r="F89" s="1187"/>
      <c r="G89" s="1213"/>
      <c r="H89" s="1149"/>
      <c r="I89" s="2206" t="s">
        <v>445</v>
      </c>
      <c r="J89" s="2148"/>
      <c r="K89" s="1150"/>
      <c r="L89" s="1187"/>
    </row>
    <row r="90" spans="1:16" ht="18" customHeight="1">
      <c r="A90" s="1211"/>
      <c r="B90" s="1149"/>
      <c r="C90" s="1169" t="s">
        <v>131</v>
      </c>
      <c r="E90" s="1188"/>
      <c r="F90" s="1189"/>
      <c r="G90" s="1042"/>
      <c r="H90" s="1149"/>
      <c r="I90" s="1169" t="s">
        <v>131</v>
      </c>
      <c r="K90" s="1188"/>
      <c r="L90" s="1189"/>
      <c r="O90" s="856" t="s">
        <v>1125</v>
      </c>
      <c r="P90" s="856"/>
    </row>
    <row r="91" spans="1:16" ht="24">
      <c r="A91" s="1211"/>
      <c r="B91" s="1149"/>
      <c r="C91" s="1149"/>
      <c r="D91" s="1154" t="s">
        <v>166</v>
      </c>
      <c r="E91" s="1090" t="s">
        <v>849</v>
      </c>
      <c r="F91" s="1212" t="s">
        <v>444</v>
      </c>
      <c r="G91" s="1042"/>
      <c r="H91" s="1149"/>
      <c r="I91" s="1149"/>
      <c r="J91" s="1154" t="s">
        <v>166</v>
      </c>
      <c r="K91" s="1090" t="s">
        <v>849</v>
      </c>
      <c r="L91" s="1212" t="s">
        <v>444</v>
      </c>
      <c r="O91" s="856" t="s">
        <v>1126</v>
      </c>
      <c r="P91" s="856" t="s">
        <v>408</v>
      </c>
    </row>
    <row r="92" spans="1:16" ht="24" customHeight="1">
      <c r="A92" s="1214"/>
      <c r="B92" s="1149"/>
      <c r="C92" s="1149"/>
      <c r="D92" s="1330"/>
      <c r="E92" s="1331"/>
      <c r="F92" s="1332"/>
      <c r="G92" s="1214"/>
      <c r="H92" s="1149"/>
      <c r="I92" s="1149"/>
      <c r="J92" s="1330"/>
      <c r="K92" s="1331"/>
      <c r="L92" s="1332"/>
      <c r="O92" s="856">
        <f>COUNTBLANK(D92:F92)</f>
        <v>3</v>
      </c>
      <c r="P92" s="856">
        <f>COUNTBLANK(J92:L92)</f>
        <v>3</v>
      </c>
    </row>
    <row r="93" spans="1:16" ht="24" customHeight="1">
      <c r="A93" s="1214"/>
      <c r="B93" s="1149"/>
      <c r="C93" s="1149"/>
      <c r="D93" s="1333"/>
      <c r="E93" s="1334"/>
      <c r="F93" s="1335"/>
      <c r="G93" s="1214"/>
      <c r="H93" s="1149"/>
      <c r="I93" s="1149"/>
      <c r="J93" s="1333"/>
      <c r="K93" s="1334"/>
      <c r="L93" s="1335"/>
      <c r="O93" s="856">
        <f t="shared" ref="O93:O101" si="10">COUNTBLANK(D93:F93)</f>
        <v>3</v>
      </c>
      <c r="P93" s="856">
        <f t="shared" ref="P93:P101" si="11">COUNTBLANK(J93:L93)</f>
        <v>3</v>
      </c>
    </row>
    <row r="94" spans="1:16" ht="24" customHeight="1">
      <c r="A94" s="1214"/>
      <c r="B94" s="1149"/>
      <c r="C94" s="1149"/>
      <c r="D94" s="1333"/>
      <c r="E94" s="1334"/>
      <c r="F94" s="1335"/>
      <c r="G94" s="1214"/>
      <c r="H94" s="1149"/>
      <c r="I94" s="1149"/>
      <c r="J94" s="1333"/>
      <c r="K94" s="1334"/>
      <c r="L94" s="1335"/>
      <c r="O94" s="856">
        <f t="shared" si="10"/>
        <v>3</v>
      </c>
      <c r="P94" s="856">
        <f t="shared" si="11"/>
        <v>3</v>
      </c>
    </row>
    <row r="95" spans="1:16" ht="24" customHeight="1">
      <c r="A95" s="1214"/>
      <c r="B95" s="1149"/>
      <c r="C95" s="1149"/>
      <c r="D95" s="1333"/>
      <c r="E95" s="1334"/>
      <c r="F95" s="1335"/>
      <c r="G95" s="1214"/>
      <c r="H95" s="1149"/>
      <c r="I95" s="1149"/>
      <c r="J95" s="1333"/>
      <c r="K95" s="1334"/>
      <c r="L95" s="1335"/>
      <c r="O95" s="856">
        <f t="shared" si="10"/>
        <v>3</v>
      </c>
      <c r="P95" s="856">
        <f t="shared" si="11"/>
        <v>3</v>
      </c>
    </row>
    <row r="96" spans="1:16" ht="24" customHeight="1">
      <c r="A96" s="1214"/>
      <c r="B96" s="1149"/>
      <c r="C96" s="1149"/>
      <c r="D96" s="1333"/>
      <c r="E96" s="1334"/>
      <c r="F96" s="1335"/>
      <c r="G96" s="1214"/>
      <c r="H96" s="1149"/>
      <c r="I96" s="1149"/>
      <c r="J96" s="1333"/>
      <c r="K96" s="1334"/>
      <c r="L96" s="1335"/>
      <c r="O96" s="856">
        <f t="shared" si="10"/>
        <v>3</v>
      </c>
      <c r="P96" s="856">
        <f t="shared" si="11"/>
        <v>3</v>
      </c>
    </row>
    <row r="97" spans="1:16" ht="24" customHeight="1">
      <c r="A97" s="1214"/>
      <c r="B97" s="1149"/>
      <c r="C97" s="1149"/>
      <c r="D97" s="1333"/>
      <c r="E97" s="1334"/>
      <c r="F97" s="1335"/>
      <c r="G97" s="1214"/>
      <c r="H97" s="1149"/>
      <c r="I97" s="1149"/>
      <c r="J97" s="1333"/>
      <c r="K97" s="1334"/>
      <c r="L97" s="1335"/>
      <c r="O97" s="856">
        <f t="shared" si="10"/>
        <v>3</v>
      </c>
      <c r="P97" s="856">
        <f t="shared" si="11"/>
        <v>3</v>
      </c>
    </row>
    <row r="98" spans="1:16" ht="24" customHeight="1">
      <c r="A98" s="1214"/>
      <c r="B98" s="1149"/>
      <c r="C98" s="1149"/>
      <c r="D98" s="1333"/>
      <c r="E98" s="1334"/>
      <c r="F98" s="1335"/>
      <c r="G98" s="1214"/>
      <c r="H98" s="1149"/>
      <c r="I98" s="1149"/>
      <c r="J98" s="1333"/>
      <c r="K98" s="1334"/>
      <c r="L98" s="1335"/>
      <c r="O98" s="856">
        <f t="shared" si="10"/>
        <v>3</v>
      </c>
      <c r="P98" s="856">
        <f t="shared" si="11"/>
        <v>3</v>
      </c>
    </row>
    <row r="99" spans="1:16" ht="24" customHeight="1">
      <c r="A99" s="1214"/>
      <c r="B99" s="1149"/>
      <c r="C99" s="1149"/>
      <c r="D99" s="1333"/>
      <c r="E99" s="1334"/>
      <c r="F99" s="1335"/>
      <c r="G99" s="1214"/>
      <c r="H99" s="1149"/>
      <c r="I99" s="1149"/>
      <c r="J99" s="1333"/>
      <c r="K99" s="1334"/>
      <c r="L99" s="1335"/>
      <c r="O99" s="856">
        <f t="shared" si="10"/>
        <v>3</v>
      </c>
      <c r="P99" s="856">
        <f t="shared" si="11"/>
        <v>3</v>
      </c>
    </row>
    <row r="100" spans="1:16" ht="24" customHeight="1">
      <c r="A100" s="1214"/>
      <c r="B100" s="1149"/>
      <c r="C100" s="1149"/>
      <c r="D100" s="1333"/>
      <c r="E100" s="1334"/>
      <c r="F100" s="1335"/>
      <c r="G100" s="1214"/>
      <c r="H100" s="1149"/>
      <c r="I100" s="1149"/>
      <c r="J100" s="1333"/>
      <c r="K100" s="1334"/>
      <c r="L100" s="1335"/>
      <c r="O100" s="856">
        <f t="shared" si="10"/>
        <v>3</v>
      </c>
      <c r="P100" s="856">
        <f t="shared" si="11"/>
        <v>3</v>
      </c>
    </row>
    <row r="101" spans="1:16" ht="24" customHeight="1">
      <c r="A101" s="1214"/>
      <c r="B101" s="1149"/>
      <c r="C101" s="1149"/>
      <c r="D101" s="1333"/>
      <c r="E101" s="1334"/>
      <c r="F101" s="1336"/>
      <c r="G101" s="1214"/>
      <c r="H101" s="1149"/>
      <c r="I101" s="1149"/>
      <c r="J101" s="1333"/>
      <c r="K101" s="1334"/>
      <c r="L101" s="1336"/>
      <c r="O101" s="856">
        <f t="shared" si="10"/>
        <v>3</v>
      </c>
      <c r="P101" s="856">
        <f t="shared" si="11"/>
        <v>3</v>
      </c>
    </row>
    <row r="102" spans="1:16" ht="21" customHeight="1">
      <c r="A102" s="1211"/>
      <c r="B102" s="1149"/>
      <c r="C102" s="1162"/>
      <c r="D102" s="1163" t="s">
        <v>142</v>
      </c>
      <c r="E102" s="1164">
        <f>SUM(E92:E101)</f>
        <v>0</v>
      </c>
      <c r="G102" s="1042"/>
      <c r="H102" s="1149"/>
      <c r="I102" s="1162"/>
      <c r="J102" s="1163" t="s">
        <v>142</v>
      </c>
      <c r="K102" s="1164">
        <f>SUM(K92:K101)</f>
        <v>0</v>
      </c>
    </row>
    <row r="103" spans="1:16" ht="21" customHeight="1">
      <c r="A103" s="1211"/>
      <c r="B103" s="1122"/>
      <c r="C103" s="1123"/>
      <c r="D103" s="1165" t="s">
        <v>839</v>
      </c>
      <c r="E103" s="1194">
        <f>E89+E102</f>
        <v>0</v>
      </c>
      <c r="G103" s="1042"/>
      <c r="H103" s="1122"/>
      <c r="I103" s="1123"/>
      <c r="J103" s="1165" t="s">
        <v>839</v>
      </c>
      <c r="K103" s="1194">
        <f>K89+K102</f>
        <v>0</v>
      </c>
    </row>
    <row r="104" spans="1:16">
      <c r="A104" s="1042"/>
      <c r="B104" s="1082"/>
      <c r="E104" s="1167"/>
      <c r="G104" s="1042"/>
      <c r="H104" s="1082"/>
      <c r="K104" s="1167"/>
    </row>
    <row r="105" spans="1:16">
      <c r="A105" s="1042"/>
      <c r="E105" s="1042"/>
      <c r="G105" s="1042"/>
      <c r="K105" s="1042"/>
    </row>
    <row r="106" spans="1:16" ht="36" customHeight="1">
      <c r="A106" s="1042"/>
      <c r="B106" s="2208" t="s">
        <v>1599</v>
      </c>
      <c r="C106" s="2209"/>
      <c r="D106" s="2209"/>
      <c r="E106" s="2210"/>
      <c r="G106" s="1042"/>
      <c r="H106" s="2208" t="s">
        <v>1599</v>
      </c>
      <c r="I106" s="2209"/>
      <c r="J106" s="2209"/>
      <c r="K106" s="2210"/>
      <c r="O106" s="856" t="s">
        <v>1125</v>
      </c>
      <c r="P106" s="856"/>
    </row>
    <row r="107" spans="1:16" ht="18" customHeight="1">
      <c r="A107" s="1042"/>
      <c r="B107" s="1149"/>
      <c r="C107" s="1215"/>
      <c r="D107" s="1154" t="s">
        <v>166</v>
      </c>
      <c r="E107" s="1090" t="s">
        <v>849</v>
      </c>
      <c r="G107" s="1042"/>
      <c r="H107" s="1149"/>
      <c r="I107" s="1215"/>
      <c r="J107" s="1154" t="s">
        <v>166</v>
      </c>
      <c r="K107" s="1090" t="s">
        <v>849</v>
      </c>
      <c r="O107" s="856" t="s">
        <v>1126</v>
      </c>
      <c r="P107" s="856" t="s">
        <v>408</v>
      </c>
    </row>
    <row r="108" spans="1:16" ht="24" customHeight="1">
      <c r="A108" s="1155" t="str">
        <f>IF(OR(O108=0,O108=2),"","未入力があります")</f>
        <v/>
      </c>
      <c r="B108" s="1149"/>
      <c r="C108" s="1215"/>
      <c r="D108" s="1156"/>
      <c r="E108" s="1157"/>
      <c r="F108" s="1202"/>
      <c r="G108" s="1155" t="str">
        <f>IF(OR(P108=0,P108=2),"","未入力があります")</f>
        <v/>
      </c>
      <c r="H108" s="1149"/>
      <c r="I108" s="1215"/>
      <c r="J108" s="1156"/>
      <c r="K108" s="1157"/>
      <c r="L108" s="1202"/>
      <c r="O108" s="856">
        <f>COUNTBLANK(D108:E108)</f>
        <v>2</v>
      </c>
      <c r="P108" s="856">
        <f>COUNTBLANK(J108:K108)</f>
        <v>2</v>
      </c>
    </row>
    <row r="109" spans="1:16" ht="24" customHeight="1">
      <c r="A109" s="1155" t="str">
        <f t="shared" ref="A109:A117" si="12">IF(OR(O109=0,O109=2),"","未入力があります")</f>
        <v/>
      </c>
      <c r="B109" s="1149"/>
      <c r="C109" s="1215"/>
      <c r="D109" s="1159"/>
      <c r="E109" s="1111"/>
      <c r="F109" s="1202"/>
      <c r="G109" s="1155" t="str">
        <f t="shared" ref="G109:G117" si="13">IF(OR(P109=0,P109=2),"","未入力があります")</f>
        <v/>
      </c>
      <c r="H109" s="1149"/>
      <c r="I109" s="1215"/>
      <c r="J109" s="1159"/>
      <c r="K109" s="1111"/>
      <c r="L109" s="1202"/>
      <c r="O109" s="856">
        <f t="shared" ref="O109:O117" si="14">COUNTBLANK(D109:E109)</f>
        <v>2</v>
      </c>
      <c r="P109" s="856">
        <f t="shared" ref="P109:P117" si="15">COUNTBLANK(J109:K109)</f>
        <v>2</v>
      </c>
    </row>
    <row r="110" spans="1:16" ht="24" customHeight="1">
      <c r="A110" s="1155" t="str">
        <f t="shared" si="12"/>
        <v/>
      </c>
      <c r="B110" s="1149"/>
      <c r="C110" s="1215"/>
      <c r="D110" s="1159"/>
      <c r="E110" s="1111"/>
      <c r="F110" s="1202"/>
      <c r="G110" s="1155" t="str">
        <f t="shared" si="13"/>
        <v/>
      </c>
      <c r="H110" s="1149"/>
      <c r="I110" s="1215"/>
      <c r="J110" s="1159"/>
      <c r="K110" s="1111"/>
      <c r="L110" s="1202"/>
      <c r="O110" s="856">
        <f t="shared" si="14"/>
        <v>2</v>
      </c>
      <c r="P110" s="856">
        <f t="shared" si="15"/>
        <v>2</v>
      </c>
    </row>
    <row r="111" spans="1:16" ht="24" customHeight="1">
      <c r="A111" s="1155" t="str">
        <f t="shared" si="12"/>
        <v/>
      </c>
      <c r="B111" s="1149"/>
      <c r="C111" s="1215"/>
      <c r="D111" s="1159"/>
      <c r="E111" s="1111"/>
      <c r="F111" s="1202"/>
      <c r="G111" s="1155" t="str">
        <f t="shared" si="13"/>
        <v/>
      </c>
      <c r="H111" s="1149"/>
      <c r="I111" s="1215"/>
      <c r="J111" s="1159"/>
      <c r="K111" s="1111"/>
      <c r="L111" s="1202"/>
      <c r="O111" s="856">
        <f t="shared" si="14"/>
        <v>2</v>
      </c>
      <c r="P111" s="856">
        <f t="shared" si="15"/>
        <v>2</v>
      </c>
    </row>
    <row r="112" spans="1:16" ht="24" customHeight="1">
      <c r="A112" s="1155" t="str">
        <f t="shared" si="12"/>
        <v/>
      </c>
      <c r="B112" s="1149"/>
      <c r="C112" s="1215"/>
      <c r="D112" s="1159"/>
      <c r="E112" s="1111"/>
      <c r="F112" s="1202"/>
      <c r="G112" s="1155" t="str">
        <f t="shared" si="13"/>
        <v/>
      </c>
      <c r="H112" s="1149"/>
      <c r="I112" s="1215"/>
      <c r="J112" s="1159"/>
      <c r="K112" s="1111"/>
      <c r="L112" s="1202"/>
      <c r="O112" s="856">
        <f t="shared" si="14"/>
        <v>2</v>
      </c>
      <c r="P112" s="856">
        <f t="shared" si="15"/>
        <v>2</v>
      </c>
    </row>
    <row r="113" spans="1:16" ht="24" customHeight="1">
      <c r="A113" s="1155" t="str">
        <f t="shared" si="12"/>
        <v/>
      </c>
      <c r="B113" s="1149"/>
      <c r="C113" s="1215"/>
      <c r="D113" s="1159"/>
      <c r="E113" s="1111"/>
      <c r="F113" s="1202"/>
      <c r="G113" s="1155" t="str">
        <f t="shared" si="13"/>
        <v/>
      </c>
      <c r="H113" s="1149"/>
      <c r="I113" s="1215"/>
      <c r="J113" s="1159"/>
      <c r="K113" s="1111"/>
      <c r="L113" s="1202"/>
      <c r="O113" s="856">
        <f t="shared" si="14"/>
        <v>2</v>
      </c>
      <c r="P113" s="856">
        <f t="shared" si="15"/>
        <v>2</v>
      </c>
    </row>
    <row r="114" spans="1:16" ht="24" customHeight="1">
      <c r="A114" s="1155" t="str">
        <f t="shared" si="12"/>
        <v/>
      </c>
      <c r="B114" s="1149"/>
      <c r="C114" s="1215"/>
      <c r="D114" s="1159"/>
      <c r="E114" s="1111"/>
      <c r="F114" s="1202"/>
      <c r="G114" s="1155" t="str">
        <f t="shared" si="13"/>
        <v/>
      </c>
      <c r="H114" s="1149"/>
      <c r="I114" s="1215"/>
      <c r="J114" s="1159"/>
      <c r="K114" s="1111"/>
      <c r="L114" s="1202"/>
      <c r="O114" s="856">
        <f t="shared" si="14"/>
        <v>2</v>
      </c>
      <c r="P114" s="856">
        <f t="shared" si="15"/>
        <v>2</v>
      </c>
    </row>
    <row r="115" spans="1:16" ht="24" customHeight="1">
      <c r="A115" s="1155" t="str">
        <f t="shared" si="12"/>
        <v/>
      </c>
      <c r="B115" s="1149"/>
      <c r="C115" s="1215"/>
      <c r="D115" s="1159"/>
      <c r="E115" s="1111"/>
      <c r="F115" s="1202"/>
      <c r="G115" s="1155" t="str">
        <f t="shared" si="13"/>
        <v/>
      </c>
      <c r="H115" s="1149"/>
      <c r="I115" s="1215"/>
      <c r="J115" s="1159"/>
      <c r="K115" s="1111"/>
      <c r="L115" s="1202"/>
      <c r="O115" s="856">
        <f t="shared" si="14"/>
        <v>2</v>
      </c>
      <c r="P115" s="856">
        <f t="shared" si="15"/>
        <v>2</v>
      </c>
    </row>
    <row r="116" spans="1:16" ht="24" customHeight="1">
      <c r="A116" s="1155" t="str">
        <f t="shared" si="12"/>
        <v/>
      </c>
      <c r="B116" s="1149"/>
      <c r="C116" s="1215"/>
      <c r="D116" s="1159"/>
      <c r="E116" s="1111"/>
      <c r="F116" s="1202"/>
      <c r="G116" s="1155" t="str">
        <f t="shared" si="13"/>
        <v/>
      </c>
      <c r="H116" s="1149"/>
      <c r="I116" s="1215"/>
      <c r="J116" s="1159"/>
      <c r="K116" s="1111"/>
      <c r="L116" s="1202"/>
      <c r="O116" s="856">
        <f t="shared" si="14"/>
        <v>2</v>
      </c>
      <c r="P116" s="856">
        <f t="shared" si="15"/>
        <v>2</v>
      </c>
    </row>
    <row r="117" spans="1:16" ht="24" customHeight="1">
      <c r="A117" s="1155" t="str">
        <f t="shared" si="12"/>
        <v/>
      </c>
      <c r="B117" s="1149"/>
      <c r="C117" s="1215"/>
      <c r="D117" s="1160"/>
      <c r="E117" s="1161"/>
      <c r="F117" s="1202"/>
      <c r="G117" s="1155" t="str">
        <f t="shared" si="13"/>
        <v/>
      </c>
      <c r="H117" s="1149"/>
      <c r="I117" s="1215"/>
      <c r="J117" s="1160"/>
      <c r="K117" s="1161"/>
      <c r="L117" s="1202"/>
      <c r="O117" s="856">
        <f t="shared" si="14"/>
        <v>2</v>
      </c>
      <c r="P117" s="856">
        <f t="shared" si="15"/>
        <v>2</v>
      </c>
    </row>
    <row r="118" spans="1:16" ht="21" customHeight="1">
      <c r="A118" s="1042"/>
      <c r="B118" s="1122"/>
      <c r="C118" s="1123"/>
      <c r="D118" s="1165" t="s">
        <v>839</v>
      </c>
      <c r="E118" s="1134">
        <f>SUM(E108:E117)</f>
        <v>0</v>
      </c>
      <c r="G118" s="1042"/>
      <c r="H118" s="1122"/>
      <c r="I118" s="1123"/>
      <c r="J118" s="1165" t="s">
        <v>839</v>
      </c>
      <c r="K118" s="1134">
        <f>SUM(K108:K117)</f>
        <v>0</v>
      </c>
    </row>
  </sheetData>
  <sheetProtection algorithmName="SHA-512" hashValue="zF6T31rg9cUM4EBOw2kZbA3dDuznCW4z91vAxdZq6GvEI6N8Fh3KJ32DgKCWw29GGCtLyCRy8U7xe8GTLrZIFA==" saltValue="cbQwM9C/cjb1qyWePCRasQ==" spinCount="100000" sheet="1" objects="1" scenarios="1"/>
  <mergeCells count="44">
    <mergeCell ref="B10:D10"/>
    <mergeCell ref="H10:J10"/>
    <mergeCell ref="C2:E2"/>
    <mergeCell ref="A2:B2"/>
    <mergeCell ref="E4:F4"/>
    <mergeCell ref="B6:D7"/>
    <mergeCell ref="B9:D9"/>
    <mergeCell ref="H9:J9"/>
    <mergeCell ref="B11:D11"/>
    <mergeCell ref="H11:J11"/>
    <mergeCell ref="B12:D12"/>
    <mergeCell ref="H12:J12"/>
    <mergeCell ref="B13:D13"/>
    <mergeCell ref="H13:J13"/>
    <mergeCell ref="E15:F15"/>
    <mergeCell ref="K15:L15"/>
    <mergeCell ref="B16:D16"/>
    <mergeCell ref="H16:J16"/>
    <mergeCell ref="C17:D17"/>
    <mergeCell ref="I17:J17"/>
    <mergeCell ref="E35:F35"/>
    <mergeCell ref="K35:L35"/>
    <mergeCell ref="B51:D51"/>
    <mergeCell ref="H51:J51"/>
    <mergeCell ref="C52:D52"/>
    <mergeCell ref="I52:J52"/>
    <mergeCell ref="C53:D53"/>
    <mergeCell ref="I53:J53"/>
    <mergeCell ref="C54:D54"/>
    <mergeCell ref="I54:J54"/>
    <mergeCell ref="C55:D55"/>
    <mergeCell ref="I55:J55"/>
    <mergeCell ref="C74:E74"/>
    <mergeCell ref="I74:K74"/>
    <mergeCell ref="C78:E78"/>
    <mergeCell ref="I78:K78"/>
    <mergeCell ref="C82:E82"/>
    <mergeCell ref="I82:K82"/>
    <mergeCell ref="B88:D88"/>
    <mergeCell ref="H88:J88"/>
    <mergeCell ref="C89:D89"/>
    <mergeCell ref="I89:J89"/>
    <mergeCell ref="B106:E106"/>
    <mergeCell ref="H106:K106"/>
  </mergeCells>
  <phoneticPr fontId="41"/>
  <dataValidations count="3">
    <dataValidation type="decimal" operator="greaterThanOrEqual" allowBlank="1" showInputMessage="1" showErrorMessage="1" error="数値を入力してください" sqref="K83:K84 F20:F29 F89 F92:F101 E75:E76 E79:E80 E83:E84 L17 L20:L29 L89 L92:L101 K75:K76 K79:K80 F17" xr:uid="{17346D82-DA71-475D-86A6-8A83802F3111}">
      <formula1>0</formula1>
    </dataValidation>
    <dataValidation type="whole" operator="greaterThanOrEqual" allowBlank="1" showInputMessage="1" showErrorMessage="1" error="整数値を入力してください" sqref="E92:E101 E58:E67 E20:E29 K89 E108:E117 E17 E52:E55 E89 K92:K101 K58:K67 K20:K29 K17 K108:K117 K38:K48 K52:K55 E38:E48" xr:uid="{D0702580-ECCF-4E90-AEFE-756C788CC165}">
      <formula1>0</formula1>
    </dataValidation>
    <dataValidation type="whole" operator="greaterThanOrEqual" allowBlank="1" showInputMessage="1" showErrorMessage="1" sqref="E56 E18 E90 K56 K18 K90" xr:uid="{BBCD5F00-C4B1-4BC1-A055-B5DF55CFA9DC}">
      <formula1>0</formula1>
    </dataValidation>
  </dataValidations>
  <pageMargins left="0.7" right="0.35" top="0.70866141732283472" bottom="0.25" header="0.31496062992125984" footer="0.28000000000000003"/>
  <pageSetup paperSize="9" scale="54" orientation="portrait" r:id="rId1"/>
  <headerFooter alignWithMargins="0">
    <oddFooter>&amp;C&amp;P/&amp;N</oddFooter>
  </headerFooter>
  <rowBreaks count="2" manualBreakCount="2">
    <brk id="50" max="16383" man="1"/>
    <brk id="87"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4475A-6550-4CD8-BD16-0AA72FDE50EA}">
  <sheetPr codeName="Sheet21">
    <tabColor rgb="FFFFFF99"/>
    <pageSetUpPr fitToPage="1"/>
  </sheetPr>
  <dimension ref="A1:AA21"/>
  <sheetViews>
    <sheetView showGridLines="0" topLeftCell="A3" zoomScaleNormal="100" workbookViewId="0"/>
  </sheetViews>
  <sheetFormatPr defaultRowHeight="12"/>
  <cols>
    <col min="1" max="1" width="11.375" style="1218" customWidth="1"/>
    <col min="2" max="2" width="36.25" style="1218" customWidth="1"/>
    <col min="3" max="3" width="13.125" style="1218" customWidth="1"/>
    <col min="4" max="4" width="25.875" style="1218" customWidth="1"/>
    <col min="5" max="5" width="13.125" style="1218" customWidth="1"/>
    <col min="6" max="6" width="11.375" style="1218" customWidth="1"/>
    <col min="7" max="7" width="36.25" style="1218" customWidth="1"/>
    <col min="8" max="8" width="13.125" style="1218" customWidth="1"/>
    <col min="9" max="9" width="25.875" style="1218" customWidth="1"/>
    <col min="10" max="10" width="13.125" style="1218" customWidth="1"/>
    <col min="11" max="13" width="9" style="1218"/>
    <col min="14" max="15" width="9" style="1218" hidden="1" customWidth="1"/>
    <col min="16" max="16384" width="9" style="1218"/>
  </cols>
  <sheetData>
    <row r="1" spans="1:27" s="1074" customFormat="1" ht="12" hidden="1" customHeight="1">
      <c r="A1" s="1038" t="s">
        <v>1477</v>
      </c>
      <c r="B1" s="1316">
        <f>7-COUNTIF(A15:A21,"")</f>
        <v>0</v>
      </c>
      <c r="C1" s="1317" t="s">
        <v>1478</v>
      </c>
      <c r="D1" s="1316">
        <f>COUNTIF(D3,"エラー")</f>
        <v>0</v>
      </c>
      <c r="E1" s="1318"/>
      <c r="F1" s="1318"/>
      <c r="G1" s="1316" t="s">
        <v>1477</v>
      </c>
      <c r="H1" s="1316">
        <f>7-COUNTIF(F15:F21,"")</f>
        <v>0</v>
      </c>
      <c r="K1" s="1183"/>
      <c r="L1" s="1144"/>
      <c r="N1" s="1040"/>
      <c r="O1" s="1127"/>
    </row>
    <row r="2" spans="1:27" s="1042" customFormat="1" ht="21" hidden="1" customHeight="1">
      <c r="A2" s="1216" t="s">
        <v>1544</v>
      </c>
      <c r="B2" s="2145"/>
      <c r="C2" s="2151"/>
      <c r="D2" s="1041"/>
      <c r="E2" s="1074"/>
      <c r="F2" s="1129"/>
      <c r="I2" s="1043"/>
      <c r="T2" s="1043"/>
      <c r="Z2" s="1043"/>
      <c r="AA2" s="1043"/>
    </row>
    <row r="3" spans="1:27" ht="15" customHeight="1">
      <c r="A3" s="1217" t="s">
        <v>1479</v>
      </c>
      <c r="C3" s="1219" t="s">
        <v>165</v>
      </c>
      <c r="D3" s="1044" t="str">
        <f>IF(C4&lt;&gt;"","エラー","OK")</f>
        <v>OK</v>
      </c>
      <c r="E3" s="1220"/>
    </row>
    <row r="4" spans="1:27" s="1222" customFormat="1" ht="21" customHeight="1">
      <c r="A4" s="2232" t="s">
        <v>1480</v>
      </c>
      <c r="B4" s="2233"/>
      <c r="C4" s="2234" t="str">
        <f>IF(AND(C7&lt;&gt;C12,H7&lt;&gt;H12)=TRUE,"A1とA2・B1とB2の両方で金額が一致してません",IF(C7&lt;&gt;C12,"A1とA2の金額が一致してません",IF(H7&lt;&gt;H12,"B1とB2の金額が一致してません","")))</f>
        <v/>
      </c>
      <c r="D4" s="2235"/>
      <c r="E4" s="1045"/>
      <c r="F4" s="1221"/>
    </row>
    <row r="5" spans="1:27" ht="14.25" customHeight="1" thickBot="1">
      <c r="A5" s="2232"/>
      <c r="B5" s="2232"/>
      <c r="C5" s="2232"/>
      <c r="D5" s="2232"/>
    </row>
    <row r="6" spans="1:27" ht="24" customHeight="1" thickBot="1">
      <c r="B6" s="2236" t="s">
        <v>1838</v>
      </c>
      <c r="C6" s="1046" t="s">
        <v>407</v>
      </c>
      <c r="D6" s="1223"/>
      <c r="H6" s="1046" t="s">
        <v>189</v>
      </c>
      <c r="I6" s="1223"/>
      <c r="J6" s="1223"/>
    </row>
    <row r="7" spans="1:27" ht="24" customHeight="1" thickBot="1">
      <c r="B7" s="2237"/>
      <c r="C7" s="1224">
        <f>'6_工事費'!$H$111</f>
        <v>0</v>
      </c>
      <c r="D7" s="1225" t="s">
        <v>805</v>
      </c>
      <c r="E7" s="1225"/>
      <c r="H7" s="1224">
        <f>'6_工事費'!$EB$111-$C$7</f>
        <v>0</v>
      </c>
      <c r="I7" s="1226" t="s">
        <v>806</v>
      </c>
      <c r="J7" s="1225"/>
    </row>
    <row r="8" spans="1:27" ht="9" customHeight="1">
      <c r="C8" s="1226"/>
      <c r="D8" s="1226"/>
      <c r="E8" s="1226"/>
      <c r="F8" s="1226"/>
    </row>
    <row r="9" spans="1:27" s="1227" customFormat="1" ht="10.5" customHeight="1"/>
    <row r="10" spans="1:27" s="1227" customFormat="1" ht="13.5">
      <c r="B10" s="1087" t="s">
        <v>369</v>
      </c>
    </row>
    <row r="11" spans="1:27" s="1227" customFormat="1" ht="10.5" customHeight="1"/>
    <row r="12" spans="1:27" ht="21" customHeight="1">
      <c r="B12" s="1228" t="s">
        <v>370</v>
      </c>
      <c r="C12" s="1229">
        <f>SUM(C15:C21)</f>
        <v>0</v>
      </c>
      <c r="D12" s="1225" t="s">
        <v>128</v>
      </c>
      <c r="E12" s="1230"/>
      <c r="G12" s="1228" t="s">
        <v>370</v>
      </c>
      <c r="H12" s="1229">
        <f>SUM(H15:H21)</f>
        <v>0</v>
      </c>
      <c r="I12" s="1226" t="s">
        <v>129</v>
      </c>
      <c r="J12" s="1230"/>
    </row>
    <row r="13" spans="1:27" s="1227" customFormat="1" ht="21" customHeight="1">
      <c r="B13" s="2228" t="s">
        <v>407</v>
      </c>
      <c r="C13" s="2229"/>
      <c r="D13" s="2230"/>
      <c r="E13" s="2231"/>
      <c r="G13" s="2228" t="s">
        <v>1535</v>
      </c>
      <c r="H13" s="2229"/>
      <c r="I13" s="2230"/>
      <c r="J13" s="2231"/>
      <c r="N13" s="856" t="s">
        <v>1125</v>
      </c>
      <c r="O13" s="856"/>
    </row>
    <row r="14" spans="1:27" ht="51.75" customHeight="1">
      <c r="B14" s="1231" t="s">
        <v>1481</v>
      </c>
      <c r="C14" s="1047" t="s">
        <v>1482</v>
      </c>
      <c r="D14" s="1232" t="s">
        <v>1483</v>
      </c>
      <c r="E14" s="1048" t="s">
        <v>1484</v>
      </c>
      <c r="G14" s="1231" t="s">
        <v>1481</v>
      </c>
      <c r="H14" s="1047" t="s">
        <v>1482</v>
      </c>
      <c r="I14" s="1232" t="s">
        <v>1483</v>
      </c>
      <c r="J14" s="1048" t="s">
        <v>1484</v>
      </c>
      <c r="N14" s="856" t="s">
        <v>1126</v>
      </c>
      <c r="O14" s="856" t="s">
        <v>408</v>
      </c>
    </row>
    <row r="15" spans="1:27" ht="24" customHeight="1">
      <c r="A15" s="1049" t="str">
        <f>IF(OR(N15=0,N15=3),"","未入力があります")</f>
        <v/>
      </c>
      <c r="B15" s="1233" t="s">
        <v>1485</v>
      </c>
      <c r="C15" s="1234"/>
      <c r="D15" s="1235"/>
      <c r="E15" s="1236"/>
      <c r="F15" s="1049" t="str">
        <f>IF(OR(O15=0,O15=3),"","未入力があります")</f>
        <v/>
      </c>
      <c r="G15" s="1233" t="s">
        <v>1485</v>
      </c>
      <c r="H15" s="1234"/>
      <c r="I15" s="1235"/>
      <c r="J15" s="1236"/>
      <c r="N15" s="856">
        <f>COUNTBLANK(C15:E15)</f>
        <v>3</v>
      </c>
      <c r="O15" s="856">
        <f>COUNTBLANK(H15:J15)</f>
        <v>3</v>
      </c>
    </row>
    <row r="16" spans="1:27" ht="24" customHeight="1">
      <c r="A16" s="1049" t="str">
        <f t="shared" ref="A16:A21" si="0">IF(OR(N16=0,N16=3),"","未入力があります")</f>
        <v/>
      </c>
      <c r="B16" s="1233" t="s">
        <v>1486</v>
      </c>
      <c r="C16" s="1234"/>
      <c r="D16" s="1234"/>
      <c r="E16" s="1237"/>
      <c r="F16" s="1049" t="str">
        <f t="shared" ref="F16:F21" si="1">IF(OR(O16=0,O16=3),"","未入力があります")</f>
        <v/>
      </c>
      <c r="G16" s="1233" t="s">
        <v>1486</v>
      </c>
      <c r="H16" s="1234"/>
      <c r="I16" s="1234"/>
      <c r="J16" s="1237"/>
      <c r="N16" s="856">
        <f t="shared" ref="N16:N21" si="2">COUNTBLANK(C16:E16)</f>
        <v>3</v>
      </c>
      <c r="O16" s="856">
        <f t="shared" ref="O16:O21" si="3">COUNTBLANK(H16:J16)</f>
        <v>3</v>
      </c>
    </row>
    <row r="17" spans="1:15" ht="24" customHeight="1">
      <c r="A17" s="1049" t="str">
        <f t="shared" si="0"/>
        <v/>
      </c>
      <c r="B17" s="1233" t="s">
        <v>1487</v>
      </c>
      <c r="C17" s="1234"/>
      <c r="D17" s="1234"/>
      <c r="E17" s="1237"/>
      <c r="F17" s="1049" t="str">
        <f t="shared" si="1"/>
        <v/>
      </c>
      <c r="G17" s="1233" t="s">
        <v>1487</v>
      </c>
      <c r="H17" s="1234"/>
      <c r="I17" s="1234"/>
      <c r="J17" s="1237"/>
      <c r="N17" s="856">
        <f t="shared" si="2"/>
        <v>3</v>
      </c>
      <c r="O17" s="856">
        <f t="shared" si="3"/>
        <v>3</v>
      </c>
    </row>
    <row r="18" spans="1:15" ht="24" customHeight="1">
      <c r="A18" s="1049" t="str">
        <f t="shared" si="0"/>
        <v/>
      </c>
      <c r="B18" s="1233" t="s">
        <v>1488</v>
      </c>
      <c r="C18" s="1234"/>
      <c r="D18" s="1234"/>
      <c r="E18" s="1237"/>
      <c r="F18" s="1049" t="str">
        <f t="shared" si="1"/>
        <v/>
      </c>
      <c r="G18" s="1233" t="s">
        <v>1488</v>
      </c>
      <c r="H18" s="1234"/>
      <c r="I18" s="1234"/>
      <c r="J18" s="1237"/>
      <c r="N18" s="856">
        <f t="shared" si="2"/>
        <v>3</v>
      </c>
      <c r="O18" s="856">
        <f t="shared" si="3"/>
        <v>3</v>
      </c>
    </row>
    <row r="19" spans="1:15" ht="24" customHeight="1">
      <c r="A19" s="1049" t="str">
        <f t="shared" si="0"/>
        <v/>
      </c>
      <c r="B19" s="1233" t="s">
        <v>1489</v>
      </c>
      <c r="C19" s="1234"/>
      <c r="D19" s="1234"/>
      <c r="E19" s="1237"/>
      <c r="F19" s="1049" t="str">
        <f t="shared" si="1"/>
        <v/>
      </c>
      <c r="G19" s="1233" t="s">
        <v>1489</v>
      </c>
      <c r="H19" s="1234"/>
      <c r="I19" s="1234"/>
      <c r="J19" s="1237"/>
      <c r="N19" s="856">
        <f t="shared" si="2"/>
        <v>3</v>
      </c>
      <c r="O19" s="856">
        <f t="shared" si="3"/>
        <v>3</v>
      </c>
    </row>
    <row r="20" spans="1:15" ht="24" customHeight="1">
      <c r="A20" s="1049" t="str">
        <f t="shared" si="0"/>
        <v/>
      </c>
      <c r="B20" s="1238" t="s">
        <v>1490</v>
      </c>
      <c r="C20" s="1239"/>
      <c r="D20" s="1239"/>
      <c r="E20" s="1240"/>
      <c r="F20" s="1049" t="str">
        <f t="shared" si="1"/>
        <v/>
      </c>
      <c r="G20" s="1238" t="s">
        <v>1490</v>
      </c>
      <c r="H20" s="1239"/>
      <c r="I20" s="1239"/>
      <c r="J20" s="1240"/>
      <c r="N20" s="856">
        <f t="shared" si="2"/>
        <v>3</v>
      </c>
      <c r="O20" s="856">
        <f t="shared" si="3"/>
        <v>3</v>
      </c>
    </row>
    <row r="21" spans="1:15" ht="24" customHeight="1">
      <c r="A21" s="1049" t="str">
        <f t="shared" si="0"/>
        <v/>
      </c>
      <c r="B21" s="1241" t="s">
        <v>1491</v>
      </c>
      <c r="C21" s="1242"/>
      <c r="D21" s="1242"/>
      <c r="E21" s="1243"/>
      <c r="F21" s="1049" t="str">
        <f t="shared" si="1"/>
        <v/>
      </c>
      <c r="G21" s="1241" t="s">
        <v>1491</v>
      </c>
      <c r="H21" s="1242"/>
      <c r="I21" s="1242"/>
      <c r="J21" s="1243"/>
      <c r="N21" s="856">
        <f t="shared" si="2"/>
        <v>3</v>
      </c>
      <c r="O21" s="856">
        <f t="shared" si="3"/>
        <v>3</v>
      </c>
    </row>
  </sheetData>
  <sheetProtection algorithmName="SHA-512" hashValue="ukoPM81auckfP6nwS6DNBtU1taxxOoLzeUeXzT6F4oAFeEdGraf8rrw2bv1R6FbUqhx0A/wGETHe6a3mnWIy4w==" saltValue="la7LSffEq+ojiiDHBjRSCg==" spinCount="100000" sheet="1" objects="1" scenarios="1"/>
  <mergeCells count="7">
    <mergeCell ref="B13:E13"/>
    <mergeCell ref="G13:J13"/>
    <mergeCell ref="B2:C2"/>
    <mergeCell ref="A4:B4"/>
    <mergeCell ref="C4:D4"/>
    <mergeCell ref="A5:D5"/>
    <mergeCell ref="B6:B7"/>
  </mergeCells>
  <phoneticPr fontId="41"/>
  <dataValidations count="2">
    <dataValidation operator="greaterThanOrEqual" allowBlank="1" showInputMessage="1" showErrorMessage="1" error="数値を入力してください" sqref="E15:E21 J15:J21" xr:uid="{7D5A6C98-DBA0-416A-91D2-2774DF7BF44F}"/>
    <dataValidation type="whole" operator="greaterThanOrEqual" allowBlank="1" showInputMessage="1" showErrorMessage="1" error="整数値を入力してください" sqref="C15:C21 H15:H21" xr:uid="{4BD09169-5433-4846-8A6F-701B2A490CDF}">
      <formula1>0</formula1>
    </dataValidation>
  </dataValidations>
  <pageMargins left="0.75" right="0.44" top="0.64" bottom="0.49" header="0.51200000000000001" footer="0.21"/>
  <pageSetup paperSize="9" scale="66" orientation="landscape"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B0390-6930-40CB-B319-94EB77050117}">
  <sheetPr codeName="Sheet22">
    <tabColor rgb="FFFFFF99"/>
    <pageSetUpPr fitToPage="1"/>
  </sheetPr>
  <dimension ref="A1:AE21"/>
  <sheetViews>
    <sheetView showGridLines="0" topLeftCell="A3" zoomScaleNormal="100" workbookViewId="0"/>
  </sheetViews>
  <sheetFormatPr defaultRowHeight="12"/>
  <cols>
    <col min="1" max="1" width="11.375" style="1218" customWidth="1"/>
    <col min="2" max="2" width="36.25" style="1218" customWidth="1"/>
    <col min="3" max="3" width="13.125" style="1218" customWidth="1"/>
    <col min="4" max="4" width="25.875" style="1218" customWidth="1"/>
    <col min="5" max="5" width="13.125" style="1218" customWidth="1"/>
    <col min="6" max="6" width="11.375" style="1218" customWidth="1"/>
    <col min="7" max="7" width="36.25" style="1218" customWidth="1"/>
    <col min="8" max="8" width="13.125" style="1218" customWidth="1"/>
    <col min="9" max="9" width="25.875" style="1218" customWidth="1"/>
    <col min="10" max="10" width="13.125" style="1218" customWidth="1"/>
    <col min="11" max="13" width="9" style="1218"/>
    <col min="14" max="15" width="9" style="1218" hidden="1" customWidth="1"/>
    <col min="16" max="29" width="9" style="1218"/>
    <col min="30" max="31" width="0" style="1218" hidden="1" customWidth="1"/>
    <col min="32" max="16384" width="9" style="1218"/>
  </cols>
  <sheetData>
    <row r="1" spans="1:31" s="1074" customFormat="1" ht="15" hidden="1" customHeight="1">
      <c r="A1" s="1316" t="s">
        <v>1477</v>
      </c>
      <c r="B1" s="1316">
        <f>7-COUNTIF(A15:A21,"")</f>
        <v>0</v>
      </c>
      <c r="C1" s="1317" t="s">
        <v>1478</v>
      </c>
      <c r="D1" s="1316">
        <f>COUNTIF(D3,"エラー")</f>
        <v>0</v>
      </c>
      <c r="E1" s="1318"/>
      <c r="F1" s="1318"/>
      <c r="G1" s="1316" t="s">
        <v>1477</v>
      </c>
      <c r="H1" s="1316">
        <f>7-COUNTIF(F15:F21,"")</f>
        <v>0</v>
      </c>
      <c r="M1" s="1183"/>
      <c r="N1" s="1050"/>
      <c r="O1" s="1127"/>
      <c r="P1" s="1042"/>
    </row>
    <row r="2" spans="1:31" s="1042" customFormat="1" ht="21" hidden="1" customHeight="1">
      <c r="A2" s="1216" t="s">
        <v>1544</v>
      </c>
      <c r="B2" s="2145"/>
      <c r="C2" s="2151"/>
      <c r="D2" s="1041"/>
      <c r="E2" s="1074"/>
      <c r="F2" s="1129"/>
      <c r="I2" s="1043"/>
      <c r="M2" s="1043"/>
      <c r="O2" s="1043"/>
      <c r="X2" s="1043"/>
      <c r="AD2" s="1051"/>
      <c r="AE2" s="1051"/>
    </row>
    <row r="3" spans="1:31" ht="15">
      <c r="A3" s="1217" t="s">
        <v>1479</v>
      </c>
      <c r="C3" s="1219" t="s">
        <v>165</v>
      </c>
      <c r="D3" s="1044" t="str">
        <f>IF(C4&lt;&gt;"","エラー","OK")</f>
        <v>OK</v>
      </c>
      <c r="E3" s="1220"/>
    </row>
    <row r="4" spans="1:31" s="1222" customFormat="1" ht="21" customHeight="1">
      <c r="A4" s="2232" t="s">
        <v>1492</v>
      </c>
      <c r="B4" s="2233"/>
      <c r="C4" s="2234" t="str">
        <f>IF(AND(C7&lt;&gt;C12,H7&lt;&gt;H12)=TRUE,"A1とA2・B1とB2の両方で金額が一致してません",IF(C7&lt;&gt;C12,"A1とA2の金額が一致してません",IF(H7&lt;&gt;H12,"B1とB2の金額が一致してません","")))</f>
        <v/>
      </c>
      <c r="D4" s="2235"/>
      <c r="E4" s="1045"/>
    </row>
    <row r="5" spans="1:31" ht="14.25" customHeight="1" thickBot="1">
      <c r="A5" s="2232"/>
      <c r="B5" s="2232"/>
      <c r="C5" s="2232"/>
      <c r="D5" s="2232"/>
    </row>
    <row r="6" spans="1:31" ht="24" customHeight="1" thickBot="1">
      <c r="B6" s="2236" t="s">
        <v>1839</v>
      </c>
      <c r="C6" s="1046" t="s">
        <v>407</v>
      </c>
      <c r="D6" s="1223"/>
      <c r="H6" s="1046" t="s">
        <v>189</v>
      </c>
      <c r="I6" s="1223"/>
      <c r="J6" s="1223"/>
    </row>
    <row r="7" spans="1:31" ht="24" customHeight="1" thickBot="1">
      <c r="B7" s="2237"/>
      <c r="C7" s="1224">
        <f>'6_工事費'!$H$112</f>
        <v>0</v>
      </c>
      <c r="D7" s="1225" t="s">
        <v>805</v>
      </c>
      <c r="E7" s="1225"/>
      <c r="H7" s="1224">
        <f>'6_工事費'!EB112-$C$7</f>
        <v>0</v>
      </c>
      <c r="I7" s="1226" t="s">
        <v>806</v>
      </c>
      <c r="J7" s="1225"/>
    </row>
    <row r="8" spans="1:31" ht="9" customHeight="1">
      <c r="C8" s="1226"/>
      <c r="D8" s="1226"/>
      <c r="E8" s="1226"/>
      <c r="F8" s="1226"/>
    </row>
    <row r="9" spans="1:31" s="1227" customFormat="1" ht="10.5" customHeight="1"/>
    <row r="10" spans="1:31" s="1227" customFormat="1" ht="13.5">
      <c r="B10" s="1087" t="s">
        <v>369</v>
      </c>
    </row>
    <row r="11" spans="1:31" s="1227" customFormat="1" ht="10.5" customHeight="1"/>
    <row r="12" spans="1:31" ht="25.5" customHeight="1">
      <c r="B12" s="1228" t="s">
        <v>370</v>
      </c>
      <c r="C12" s="1229">
        <f>SUM(C15:C21)</f>
        <v>0</v>
      </c>
      <c r="D12" s="1225" t="s">
        <v>128</v>
      </c>
      <c r="E12" s="1230"/>
      <c r="G12" s="1228" t="s">
        <v>370</v>
      </c>
      <c r="H12" s="1229">
        <f>SUM(H15:H21)</f>
        <v>0</v>
      </c>
      <c r="I12" s="1226" t="s">
        <v>129</v>
      </c>
      <c r="J12" s="1230"/>
    </row>
    <row r="13" spans="1:31" s="1227" customFormat="1" ht="18" customHeight="1">
      <c r="B13" s="2228" t="s">
        <v>407</v>
      </c>
      <c r="C13" s="2229"/>
      <c r="D13" s="2230"/>
      <c r="E13" s="2231"/>
      <c r="G13" s="2228" t="s">
        <v>1535</v>
      </c>
      <c r="H13" s="2229"/>
      <c r="I13" s="2230"/>
      <c r="J13" s="2231"/>
      <c r="N13" s="856" t="s">
        <v>1125</v>
      </c>
      <c r="O13" s="856"/>
    </row>
    <row r="14" spans="1:31" ht="51.75" customHeight="1">
      <c r="B14" s="1231" t="s">
        <v>1481</v>
      </c>
      <c r="C14" s="1047" t="s">
        <v>1482</v>
      </c>
      <c r="D14" s="1232" t="s">
        <v>1483</v>
      </c>
      <c r="E14" s="1048" t="s">
        <v>1484</v>
      </c>
      <c r="G14" s="1231" t="s">
        <v>1481</v>
      </c>
      <c r="H14" s="1047" t="s">
        <v>1482</v>
      </c>
      <c r="I14" s="1232" t="s">
        <v>1483</v>
      </c>
      <c r="J14" s="1048" t="s">
        <v>1484</v>
      </c>
      <c r="N14" s="856" t="s">
        <v>1126</v>
      </c>
      <c r="O14" s="856" t="s">
        <v>408</v>
      </c>
    </row>
    <row r="15" spans="1:31" ht="24" customHeight="1">
      <c r="A15" s="1052" t="str">
        <f t="shared" ref="A15:A21" si="0">IF(OR(N15=0,N15=3),"","未入力があります")</f>
        <v/>
      </c>
      <c r="B15" s="1233" t="s">
        <v>1493</v>
      </c>
      <c r="C15" s="1234"/>
      <c r="D15" s="1235"/>
      <c r="E15" s="1236"/>
      <c r="F15" s="1052" t="str">
        <f>IF(OR(O15=0,O15=3),"","未入力があります")</f>
        <v/>
      </c>
      <c r="G15" s="1233" t="s">
        <v>1493</v>
      </c>
      <c r="H15" s="1234"/>
      <c r="I15" s="1235"/>
      <c r="J15" s="1236"/>
      <c r="N15" s="856">
        <f>COUNTBLANK(C15:E15)</f>
        <v>3</v>
      </c>
      <c r="O15" s="856">
        <f>COUNTBLANK(H15:J15)</f>
        <v>3</v>
      </c>
    </row>
    <row r="16" spans="1:31" ht="24" customHeight="1">
      <c r="A16" s="1052" t="str">
        <f t="shared" si="0"/>
        <v/>
      </c>
      <c r="B16" s="1233" t="s">
        <v>1494</v>
      </c>
      <c r="C16" s="1234"/>
      <c r="D16" s="1234"/>
      <c r="E16" s="1237"/>
      <c r="F16" s="1052" t="str">
        <f t="shared" ref="F16:F21" si="1">IF(OR(O16=0,O16=3),"","未入力があります")</f>
        <v/>
      </c>
      <c r="G16" s="1233" t="s">
        <v>1494</v>
      </c>
      <c r="H16" s="1234"/>
      <c r="I16" s="1234"/>
      <c r="J16" s="1237"/>
      <c r="N16" s="856">
        <f t="shared" ref="N16:N21" si="2">COUNTBLANK(C16:E16)</f>
        <v>3</v>
      </c>
      <c r="O16" s="856">
        <f t="shared" ref="O16:O21" si="3">COUNTBLANK(H16:J16)</f>
        <v>3</v>
      </c>
    </row>
    <row r="17" spans="1:15" ht="24" customHeight="1">
      <c r="A17" s="1052" t="str">
        <f t="shared" si="0"/>
        <v/>
      </c>
      <c r="B17" s="1233" t="s">
        <v>1495</v>
      </c>
      <c r="C17" s="1234"/>
      <c r="D17" s="1234"/>
      <c r="E17" s="1237"/>
      <c r="F17" s="1052" t="str">
        <f t="shared" si="1"/>
        <v/>
      </c>
      <c r="G17" s="1233" t="s">
        <v>1495</v>
      </c>
      <c r="H17" s="1234"/>
      <c r="I17" s="1234"/>
      <c r="J17" s="1237"/>
      <c r="N17" s="856">
        <f t="shared" si="2"/>
        <v>3</v>
      </c>
      <c r="O17" s="856">
        <f t="shared" si="3"/>
        <v>3</v>
      </c>
    </row>
    <row r="18" spans="1:15" ht="24" customHeight="1">
      <c r="A18" s="1052" t="str">
        <f t="shared" si="0"/>
        <v/>
      </c>
      <c r="B18" s="1233" t="s">
        <v>1496</v>
      </c>
      <c r="C18" s="1234"/>
      <c r="D18" s="1234"/>
      <c r="E18" s="1237"/>
      <c r="F18" s="1052" t="str">
        <f t="shared" si="1"/>
        <v/>
      </c>
      <c r="G18" s="1233" t="s">
        <v>1496</v>
      </c>
      <c r="H18" s="1234"/>
      <c r="I18" s="1234"/>
      <c r="J18" s="1237"/>
      <c r="N18" s="856">
        <f t="shared" si="2"/>
        <v>3</v>
      </c>
      <c r="O18" s="856">
        <f t="shared" si="3"/>
        <v>3</v>
      </c>
    </row>
    <row r="19" spans="1:15" ht="24" customHeight="1">
      <c r="A19" s="1052" t="str">
        <f t="shared" si="0"/>
        <v/>
      </c>
      <c r="B19" s="1233" t="s">
        <v>1497</v>
      </c>
      <c r="C19" s="1234"/>
      <c r="D19" s="1234"/>
      <c r="E19" s="1237"/>
      <c r="F19" s="1052" t="str">
        <f t="shared" si="1"/>
        <v/>
      </c>
      <c r="G19" s="1233" t="s">
        <v>1497</v>
      </c>
      <c r="H19" s="1234"/>
      <c r="I19" s="1234"/>
      <c r="J19" s="1237"/>
      <c r="N19" s="856">
        <f t="shared" si="2"/>
        <v>3</v>
      </c>
      <c r="O19" s="856">
        <f t="shared" si="3"/>
        <v>3</v>
      </c>
    </row>
    <row r="20" spans="1:15" ht="24" hidden="1" customHeight="1">
      <c r="A20" s="1052"/>
      <c r="B20" s="2307"/>
      <c r="C20" s="2308"/>
      <c r="D20" s="2309"/>
      <c r="E20" s="2310"/>
      <c r="F20" s="1052"/>
      <c r="G20" s="2307"/>
      <c r="H20" s="2308"/>
      <c r="I20" s="2309"/>
      <c r="J20" s="2310"/>
      <c r="N20" s="856"/>
      <c r="O20" s="856"/>
    </row>
    <row r="21" spans="1:15" ht="24" customHeight="1">
      <c r="A21" s="1049" t="str">
        <f t="shared" si="0"/>
        <v/>
      </c>
      <c r="B21" s="1241" t="s">
        <v>2118</v>
      </c>
      <c r="C21" s="1242"/>
      <c r="D21" s="1242"/>
      <c r="E21" s="1243"/>
      <c r="F21" s="1049" t="str">
        <f t="shared" si="1"/>
        <v/>
      </c>
      <c r="G21" s="1241" t="s">
        <v>2118</v>
      </c>
      <c r="H21" s="1242"/>
      <c r="I21" s="1242"/>
      <c r="J21" s="1243"/>
      <c r="N21" s="856">
        <f t="shared" si="2"/>
        <v>3</v>
      </c>
      <c r="O21" s="856">
        <f t="shared" si="3"/>
        <v>3</v>
      </c>
    </row>
  </sheetData>
  <sheetProtection algorithmName="SHA-512" hashValue="YhzawLUq65cr5puX32L+819XP1Hn8UhtDlKUpSsTSsOb935qu/V710aA7/J0B9PBWQhNHhBGx3IGOFpMuUH73A==" saltValue="Jd7LB5XqiPdzCOdGJ60T8w==" spinCount="100000" sheet="1" objects="1" scenarios="1"/>
  <mergeCells count="7">
    <mergeCell ref="B13:E13"/>
    <mergeCell ref="G13:J13"/>
    <mergeCell ref="B2:C2"/>
    <mergeCell ref="A4:B4"/>
    <mergeCell ref="C4:D4"/>
    <mergeCell ref="A5:D5"/>
    <mergeCell ref="B6:B7"/>
  </mergeCells>
  <phoneticPr fontId="41"/>
  <dataValidations count="2">
    <dataValidation operator="greaterThanOrEqual" allowBlank="1" showInputMessage="1" showErrorMessage="1" error="数値を入力してください" sqref="E15:E21 J15:J21" xr:uid="{EC46A0D1-433E-477D-9E35-278BCFB7BB27}"/>
    <dataValidation type="whole" operator="greaterThanOrEqual" allowBlank="1" showInputMessage="1" showErrorMessage="1" error="整数値を入力してください" sqref="C15:C21 H15:H21" xr:uid="{853B6C2B-73DB-4028-9E0D-2D6AD9DF5A02}">
      <formula1>0</formula1>
    </dataValidation>
  </dataValidations>
  <pageMargins left="0.75" right="0.44" top="0.64" bottom="0.49" header="0.51200000000000001" footer="0.21"/>
  <pageSetup paperSize="9" scale="66" orientation="landscape"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63002-70DF-4F5A-A286-3317AF309A1B}">
  <sheetPr codeName="Sheet23">
    <tabColor rgb="FFFFFF99"/>
    <pageSetUpPr fitToPage="1"/>
  </sheetPr>
  <dimension ref="A1:AA55"/>
  <sheetViews>
    <sheetView showGridLines="0" topLeftCell="A3" zoomScaleNormal="100" workbookViewId="0"/>
  </sheetViews>
  <sheetFormatPr defaultRowHeight="12"/>
  <cols>
    <col min="1" max="1" width="11.375" style="1218" customWidth="1"/>
    <col min="2" max="2" width="36.25" style="1218" customWidth="1"/>
    <col min="3" max="3" width="13.125" style="1218" customWidth="1"/>
    <col min="4" max="4" width="25.875" style="1218" customWidth="1"/>
    <col min="5" max="5" width="13.125" style="1218" customWidth="1"/>
    <col min="6" max="6" width="11.375" style="1218" customWidth="1"/>
    <col min="7" max="7" width="38.625" style="1218" customWidth="1"/>
    <col min="8" max="8" width="13.125" style="1218" customWidth="1"/>
    <col min="9" max="9" width="25.875" style="1218" customWidth="1"/>
    <col min="10" max="10" width="13.125" style="1218" customWidth="1"/>
    <col min="11" max="13" width="9" style="1218"/>
    <col min="14" max="15" width="9" style="1218" hidden="1" customWidth="1"/>
    <col min="16" max="17" width="9" style="1341" customWidth="1"/>
    <col min="18" max="16384" width="9" style="1218"/>
  </cols>
  <sheetData>
    <row r="1" spans="1:27" s="1074" customFormat="1" ht="12" hidden="1" customHeight="1">
      <c r="A1" s="1316" t="s">
        <v>1477</v>
      </c>
      <c r="B1" s="1316">
        <f>5-COUNTIF(A15:A19,"")</f>
        <v>0</v>
      </c>
      <c r="C1" s="1317" t="s">
        <v>1478</v>
      </c>
      <c r="D1" s="1316">
        <f>COUNTIF(D3,"エラー")</f>
        <v>0</v>
      </c>
      <c r="E1" s="1318"/>
      <c r="F1" s="1318"/>
      <c r="G1" s="1316" t="s">
        <v>1477</v>
      </c>
      <c r="H1" s="1316">
        <f>5-COUNTIF(F15:F19,"")</f>
        <v>0</v>
      </c>
      <c r="L1" s="1042"/>
      <c r="N1" s="1127"/>
      <c r="O1" s="1127"/>
      <c r="P1" s="1339"/>
      <c r="Q1" s="1339"/>
    </row>
    <row r="2" spans="1:27" s="1042" customFormat="1" ht="21" hidden="1" customHeight="1">
      <c r="A2" s="1216" t="s">
        <v>1544</v>
      </c>
      <c r="B2" s="2145"/>
      <c r="C2" s="2151"/>
      <c r="D2" s="1041"/>
      <c r="E2" s="1074"/>
      <c r="F2" s="1129"/>
      <c r="I2" s="1043"/>
      <c r="N2" s="1040"/>
      <c r="O2" s="1040"/>
      <c r="P2" s="1340"/>
      <c r="Q2" s="1340"/>
      <c r="T2" s="1043"/>
      <c r="Z2" s="1043"/>
      <c r="AA2" s="1043"/>
    </row>
    <row r="3" spans="1:27" ht="15">
      <c r="A3" s="1217" t="s">
        <v>1479</v>
      </c>
      <c r="C3" s="1219" t="s">
        <v>165</v>
      </c>
      <c r="D3" s="1044" t="str">
        <f>IF(C4&lt;&gt;"","エラー","OK")</f>
        <v>OK</v>
      </c>
      <c r="E3" s="1220"/>
    </row>
    <row r="4" spans="1:27" s="1222" customFormat="1" ht="21" customHeight="1">
      <c r="A4" s="2232" t="s">
        <v>1498</v>
      </c>
      <c r="B4" s="2233"/>
      <c r="C4" s="2234" t="str">
        <f>IF(AND(C7&lt;&gt;C12,H7&lt;&gt;H12)=TRUE,"A1とA2・B1とB2の両方で金額が一致してません",IF(C7&lt;&gt;C12,"A1とA2の金額が一致してません",IF(H7&lt;&gt;H12,"B1とB2の金額が一致してません","")))</f>
        <v/>
      </c>
      <c r="D4" s="2235"/>
      <c r="E4" s="1045"/>
      <c r="F4" s="1221"/>
      <c r="P4" s="1342"/>
      <c r="Q4" s="1342"/>
    </row>
    <row r="5" spans="1:27" ht="14.25" customHeight="1" thickBot="1">
      <c r="A5" s="2232"/>
      <c r="B5" s="2232"/>
      <c r="C5" s="2232"/>
      <c r="D5" s="2232"/>
    </row>
    <row r="6" spans="1:27" ht="24" customHeight="1" thickBot="1">
      <c r="B6" s="2236" t="s">
        <v>1840</v>
      </c>
      <c r="C6" s="1046" t="s">
        <v>407</v>
      </c>
      <c r="D6" s="1223"/>
      <c r="E6" s="1223"/>
      <c r="F6" s="1226"/>
      <c r="H6" s="1046" t="s">
        <v>189</v>
      </c>
      <c r="I6" s="1223"/>
      <c r="J6" s="1223"/>
    </row>
    <row r="7" spans="1:27" ht="24" customHeight="1" thickBot="1">
      <c r="B7" s="2237"/>
      <c r="C7" s="1224">
        <f>'6_工事費'!$H$113</f>
        <v>0</v>
      </c>
      <c r="D7" s="1225" t="s">
        <v>805</v>
      </c>
      <c r="E7" s="1225"/>
      <c r="H7" s="1224">
        <f>'6_工事費'!$EB$113-$C$7</f>
        <v>0</v>
      </c>
      <c r="I7" s="1226" t="s">
        <v>806</v>
      </c>
      <c r="J7" s="1225"/>
    </row>
    <row r="8" spans="1:27" ht="9" customHeight="1">
      <c r="C8" s="1226"/>
      <c r="D8" s="1226"/>
      <c r="E8" s="1226"/>
      <c r="F8" s="1226"/>
    </row>
    <row r="9" spans="1:27" s="1227" customFormat="1" ht="10.5" customHeight="1">
      <c r="P9" s="1343"/>
      <c r="Q9" s="1343"/>
    </row>
    <row r="10" spans="1:27" s="1227" customFormat="1" ht="13.5">
      <c r="B10" s="1087" t="s">
        <v>369</v>
      </c>
      <c r="P10" s="1343"/>
      <c r="Q10" s="1343"/>
    </row>
    <row r="11" spans="1:27" s="1227" customFormat="1" ht="10.5" customHeight="1">
      <c r="P11" s="1343"/>
      <c r="Q11" s="1343"/>
    </row>
    <row r="12" spans="1:27" ht="18.75" customHeight="1">
      <c r="B12" s="1228" t="s">
        <v>370</v>
      </c>
      <c r="C12" s="1229">
        <f>SUM(C15:C19)</f>
        <v>0</v>
      </c>
      <c r="D12" s="1225" t="s">
        <v>128</v>
      </c>
      <c r="E12" s="1230"/>
      <c r="G12" s="1228" t="s">
        <v>370</v>
      </c>
      <c r="H12" s="1229">
        <f>SUM(H15:H19)</f>
        <v>0</v>
      </c>
      <c r="I12" s="1226" t="s">
        <v>129</v>
      </c>
      <c r="J12" s="1230"/>
    </row>
    <row r="13" spans="1:27" s="1227" customFormat="1" ht="18" customHeight="1">
      <c r="B13" s="2228" t="s">
        <v>1606</v>
      </c>
      <c r="C13" s="2229"/>
      <c r="D13" s="2230"/>
      <c r="E13" s="2231"/>
      <c r="G13" s="2228" t="s">
        <v>1535</v>
      </c>
      <c r="H13" s="2229"/>
      <c r="I13" s="2230"/>
      <c r="J13" s="2231"/>
      <c r="N13" s="856" t="s">
        <v>1125</v>
      </c>
      <c r="O13" s="856"/>
      <c r="P13" s="1343"/>
      <c r="Q13" s="1343"/>
    </row>
    <row r="14" spans="1:27" ht="51.75" customHeight="1">
      <c r="B14" s="1231" t="s">
        <v>1481</v>
      </c>
      <c r="C14" s="1047" t="s">
        <v>1482</v>
      </c>
      <c r="D14" s="1232" t="s">
        <v>1483</v>
      </c>
      <c r="E14" s="1048" t="s">
        <v>1484</v>
      </c>
      <c r="G14" s="1231" t="s">
        <v>1481</v>
      </c>
      <c r="H14" s="1047" t="s">
        <v>1482</v>
      </c>
      <c r="I14" s="1232" t="s">
        <v>1483</v>
      </c>
      <c r="J14" s="1048" t="s">
        <v>1484</v>
      </c>
      <c r="N14" s="856" t="s">
        <v>1126</v>
      </c>
      <c r="O14" s="856" t="s">
        <v>408</v>
      </c>
    </row>
    <row r="15" spans="1:27" ht="24" customHeight="1">
      <c r="A15" s="1049" t="str">
        <f>IF(OR(N15=0,N15=3),"","未入力があります")</f>
        <v/>
      </c>
      <c r="B15" s="1233" t="s">
        <v>1499</v>
      </c>
      <c r="C15" s="1234"/>
      <c r="D15" s="1235"/>
      <c r="E15" s="1236"/>
      <c r="F15" s="1049" t="str">
        <f>IF(OR(O15=0,O15=3),"","未入力があります")</f>
        <v/>
      </c>
      <c r="G15" s="1233" t="s">
        <v>1499</v>
      </c>
      <c r="H15" s="1234"/>
      <c r="I15" s="1235"/>
      <c r="J15" s="1236"/>
      <c r="N15" s="856">
        <f>COUNTBLANK(C15:E15)</f>
        <v>3</v>
      </c>
      <c r="O15" s="856">
        <f>COUNTBLANK(H15:J15)</f>
        <v>3</v>
      </c>
    </row>
    <row r="16" spans="1:27" ht="24" customHeight="1">
      <c r="A16" s="1049" t="str">
        <f t="shared" ref="A16:A19" si="0">IF(OR(N16=0,N16=3),"","未入力があります")</f>
        <v/>
      </c>
      <c r="B16" s="1233" t="s">
        <v>1500</v>
      </c>
      <c r="C16" s="1234"/>
      <c r="D16" s="1234"/>
      <c r="E16" s="1237"/>
      <c r="F16" s="1049" t="str">
        <f t="shared" ref="F16:F19" si="1">IF(OR(O16=0,O16=3),"","未入力があります")</f>
        <v/>
      </c>
      <c r="G16" s="1233" t="s">
        <v>1500</v>
      </c>
      <c r="H16" s="1234"/>
      <c r="I16" s="1234"/>
      <c r="J16" s="1237"/>
      <c r="N16" s="856">
        <f>COUNTBLANK(C16:E16)</f>
        <v>3</v>
      </c>
      <c r="O16" s="856">
        <f>COUNTBLANK(H16:J16)</f>
        <v>3</v>
      </c>
    </row>
    <row r="17" spans="1:15" ht="24" customHeight="1">
      <c r="A17" s="1049" t="str">
        <f t="shared" si="0"/>
        <v/>
      </c>
      <c r="B17" s="1233" t="s">
        <v>1601</v>
      </c>
      <c r="C17" s="1234"/>
      <c r="D17" s="1234"/>
      <c r="E17" s="1237"/>
      <c r="F17" s="1049" t="str">
        <f t="shared" si="1"/>
        <v/>
      </c>
      <c r="G17" s="1233" t="s">
        <v>1601</v>
      </c>
      <c r="H17" s="1234"/>
      <c r="I17" s="1234"/>
      <c r="J17" s="1237"/>
      <c r="N17" s="856">
        <f>COUNTBLANK(C17:E17)</f>
        <v>3</v>
      </c>
      <c r="O17" s="856">
        <f>COUNTBLANK(H17:J17)</f>
        <v>3</v>
      </c>
    </row>
    <row r="18" spans="1:15" ht="24" customHeight="1">
      <c r="A18" s="1049" t="str">
        <f t="shared" si="0"/>
        <v/>
      </c>
      <c r="B18" s="1238" t="s">
        <v>1602</v>
      </c>
      <c r="C18" s="1239"/>
      <c r="D18" s="1239"/>
      <c r="E18" s="1240"/>
      <c r="F18" s="1049" t="str">
        <f t="shared" si="1"/>
        <v/>
      </c>
      <c r="G18" s="1238" t="s">
        <v>1602</v>
      </c>
      <c r="H18" s="1239"/>
      <c r="I18" s="1239"/>
      <c r="J18" s="1240"/>
      <c r="N18" s="856">
        <f>COUNTBLANK(C18:E18)</f>
        <v>3</v>
      </c>
      <c r="O18" s="856">
        <f>COUNTBLANK(H18:J18)</f>
        <v>3</v>
      </c>
    </row>
    <row r="19" spans="1:15" ht="24" customHeight="1">
      <c r="A19" s="1049" t="str">
        <f t="shared" si="0"/>
        <v/>
      </c>
      <c r="B19" s="1241" t="s">
        <v>1603</v>
      </c>
      <c r="C19" s="1242"/>
      <c r="D19" s="1242"/>
      <c r="E19" s="1243"/>
      <c r="F19" s="1049" t="str">
        <f t="shared" si="1"/>
        <v/>
      </c>
      <c r="G19" s="1241" t="s">
        <v>1603</v>
      </c>
      <c r="H19" s="1242"/>
      <c r="I19" s="1242"/>
      <c r="J19" s="1243"/>
      <c r="N19" s="856">
        <f>COUNTBLANK(C19:E19)</f>
        <v>3</v>
      </c>
      <c r="O19" s="856">
        <f>COUNTBLANK(H19:J19)</f>
        <v>3</v>
      </c>
    </row>
    <row r="22" spans="1:15" ht="24" customHeight="1">
      <c r="B22" s="1218" t="s">
        <v>1604</v>
      </c>
      <c r="G22" s="1218" t="s">
        <v>1604</v>
      </c>
    </row>
    <row r="23" spans="1:15" ht="24" customHeight="1">
      <c r="B23" s="1103"/>
      <c r="C23" s="1244" t="s">
        <v>370</v>
      </c>
      <c r="D23" s="1134">
        <f>SUM(D26:D55)</f>
        <v>0</v>
      </c>
      <c r="G23" s="1103"/>
      <c r="H23" s="1244" t="s">
        <v>370</v>
      </c>
      <c r="I23" s="1134">
        <f>SUM(I26:I55)</f>
        <v>0</v>
      </c>
    </row>
    <row r="24" spans="1:15" ht="24" customHeight="1">
      <c r="B24" s="2145" t="s">
        <v>407</v>
      </c>
      <c r="C24" s="2181"/>
      <c r="D24" s="2147"/>
      <c r="G24" s="2145" t="s">
        <v>408</v>
      </c>
      <c r="H24" s="2181"/>
      <c r="I24" s="2147"/>
    </row>
    <row r="25" spans="1:15" ht="50.1" customHeight="1">
      <c r="B25" s="2244" t="s">
        <v>1693</v>
      </c>
      <c r="C25" s="2245"/>
      <c r="D25" s="1089" t="s">
        <v>849</v>
      </c>
      <c r="G25" s="2244" t="s">
        <v>1693</v>
      </c>
      <c r="H25" s="2245"/>
      <c r="I25" s="1089" t="s">
        <v>849</v>
      </c>
    </row>
    <row r="26" spans="1:15" ht="24" customHeight="1">
      <c r="B26" s="2242" t="s">
        <v>1672</v>
      </c>
      <c r="C26" s="2243"/>
      <c r="D26" s="1303"/>
      <c r="G26" s="2242" t="s">
        <v>1672</v>
      </c>
      <c r="H26" s="2243"/>
      <c r="I26" s="1303"/>
    </row>
    <row r="27" spans="1:15" ht="24" customHeight="1">
      <c r="B27" s="2242" t="s">
        <v>1673</v>
      </c>
      <c r="C27" s="2243"/>
      <c r="D27" s="1305"/>
      <c r="G27" s="2242" t="s">
        <v>1673</v>
      </c>
      <c r="H27" s="2243"/>
      <c r="I27" s="1305"/>
    </row>
    <row r="28" spans="1:15" ht="24" customHeight="1">
      <c r="B28" s="2242" t="s">
        <v>1674</v>
      </c>
      <c r="C28" s="2243"/>
      <c r="D28" s="1305"/>
      <c r="G28" s="2242" t="s">
        <v>1674</v>
      </c>
      <c r="H28" s="2243"/>
      <c r="I28" s="1305"/>
    </row>
    <row r="29" spans="1:15" ht="24" customHeight="1">
      <c r="B29" s="2242" t="s">
        <v>1600</v>
      </c>
      <c r="C29" s="2243"/>
      <c r="D29" s="1305"/>
      <c r="G29" s="2242" t="s">
        <v>1600</v>
      </c>
      <c r="H29" s="2243"/>
      <c r="I29" s="1305"/>
    </row>
    <row r="30" spans="1:15" ht="24" customHeight="1">
      <c r="B30" s="2242" t="s">
        <v>1675</v>
      </c>
      <c r="C30" s="2243"/>
      <c r="D30" s="1305"/>
      <c r="G30" s="2242" t="s">
        <v>1675</v>
      </c>
      <c r="H30" s="2243"/>
      <c r="I30" s="1305"/>
    </row>
    <row r="31" spans="1:15" ht="24" customHeight="1">
      <c r="B31" s="2242" t="s">
        <v>1676</v>
      </c>
      <c r="C31" s="2243"/>
      <c r="D31" s="1305"/>
      <c r="G31" s="2242" t="s">
        <v>1676</v>
      </c>
      <c r="H31" s="2243"/>
      <c r="I31" s="1305"/>
    </row>
    <row r="32" spans="1:15" ht="24" customHeight="1">
      <c r="B32" s="2242" t="s">
        <v>1677</v>
      </c>
      <c r="C32" s="2243"/>
      <c r="D32" s="1305"/>
      <c r="G32" s="2242" t="s">
        <v>1677</v>
      </c>
      <c r="H32" s="2243"/>
      <c r="I32" s="1305"/>
    </row>
    <row r="33" spans="2:9" ht="24" customHeight="1">
      <c r="B33" s="2242" t="s">
        <v>1678</v>
      </c>
      <c r="C33" s="2243"/>
      <c r="D33" s="1305"/>
      <c r="G33" s="2242" t="s">
        <v>1678</v>
      </c>
      <c r="H33" s="2243"/>
      <c r="I33" s="1305"/>
    </row>
    <row r="34" spans="2:9" ht="24" customHeight="1">
      <c r="B34" s="2242" t="s">
        <v>1679</v>
      </c>
      <c r="C34" s="2243"/>
      <c r="D34" s="1305"/>
      <c r="G34" s="2242" t="s">
        <v>1679</v>
      </c>
      <c r="H34" s="2243"/>
      <c r="I34" s="1305"/>
    </row>
    <row r="35" spans="2:9" ht="24" customHeight="1">
      <c r="B35" s="2242" t="s">
        <v>1680</v>
      </c>
      <c r="C35" s="2243"/>
      <c r="D35" s="1305"/>
      <c r="G35" s="2242" t="s">
        <v>1680</v>
      </c>
      <c r="H35" s="2243"/>
      <c r="I35" s="1305"/>
    </row>
    <row r="36" spans="2:9" ht="24" customHeight="1">
      <c r="B36" s="2242" t="s">
        <v>1681</v>
      </c>
      <c r="C36" s="2243"/>
      <c r="D36" s="1305"/>
      <c r="G36" s="2242" t="s">
        <v>1681</v>
      </c>
      <c r="H36" s="2243"/>
      <c r="I36" s="1305"/>
    </row>
    <row r="37" spans="2:9" ht="24" customHeight="1">
      <c r="B37" s="2242" t="s">
        <v>1682</v>
      </c>
      <c r="C37" s="2243"/>
      <c r="D37" s="1305"/>
      <c r="G37" s="2242" t="s">
        <v>1682</v>
      </c>
      <c r="H37" s="2243"/>
      <c r="I37" s="1305"/>
    </row>
    <row r="38" spans="2:9" ht="24" customHeight="1">
      <c r="B38" s="2242" t="s">
        <v>1692</v>
      </c>
      <c r="C38" s="2243"/>
      <c r="D38" s="1305"/>
      <c r="G38" s="2242" t="s">
        <v>1692</v>
      </c>
      <c r="H38" s="2243"/>
      <c r="I38" s="1305"/>
    </row>
    <row r="39" spans="2:9" ht="24" customHeight="1">
      <c r="B39" s="2242" t="s">
        <v>1683</v>
      </c>
      <c r="C39" s="2243"/>
      <c r="D39" s="1305"/>
      <c r="G39" s="2242" t="s">
        <v>1683</v>
      </c>
      <c r="H39" s="2243"/>
      <c r="I39" s="1305"/>
    </row>
    <row r="40" spans="2:9" ht="24" customHeight="1">
      <c r="B40" s="1344" t="s">
        <v>1684</v>
      </c>
      <c r="C40" s="1345"/>
      <c r="D40" s="1305"/>
      <c r="G40" s="1344" t="s">
        <v>1684</v>
      </c>
      <c r="H40" s="1345"/>
      <c r="I40" s="1305"/>
    </row>
    <row r="41" spans="2:9" ht="24" customHeight="1">
      <c r="B41" s="1344" t="s">
        <v>1685</v>
      </c>
      <c r="C41" s="1345"/>
      <c r="D41" s="1305"/>
      <c r="G41" s="1344" t="s">
        <v>1685</v>
      </c>
      <c r="H41" s="1345"/>
      <c r="I41" s="1305"/>
    </row>
    <row r="42" spans="2:9" ht="24" customHeight="1">
      <c r="B42" s="1344" t="s">
        <v>1686</v>
      </c>
      <c r="C42" s="1345"/>
      <c r="D42" s="1305"/>
      <c r="G42" s="1344" t="s">
        <v>1686</v>
      </c>
      <c r="H42" s="1345"/>
      <c r="I42" s="1305"/>
    </row>
    <row r="43" spans="2:9" ht="24" customHeight="1">
      <c r="B43" s="1344" t="s">
        <v>1687</v>
      </c>
      <c r="C43" s="1345"/>
      <c r="D43" s="1305"/>
      <c r="G43" s="1344" t="s">
        <v>1687</v>
      </c>
      <c r="H43" s="1345"/>
      <c r="I43" s="1305"/>
    </row>
    <row r="44" spans="2:9" ht="24" customHeight="1">
      <c r="B44" s="1344" t="s">
        <v>1688</v>
      </c>
      <c r="C44" s="1345"/>
      <c r="D44" s="1305"/>
      <c r="G44" s="1344" t="s">
        <v>1688</v>
      </c>
      <c r="H44" s="1345"/>
      <c r="I44" s="1305"/>
    </row>
    <row r="45" spans="2:9" ht="24" customHeight="1">
      <c r="B45" s="1344" t="s">
        <v>1689</v>
      </c>
      <c r="C45" s="1345"/>
      <c r="D45" s="1305"/>
      <c r="G45" s="1344" t="s">
        <v>1689</v>
      </c>
      <c r="H45" s="1345"/>
      <c r="I45" s="1305"/>
    </row>
    <row r="46" spans="2:9" ht="24" customHeight="1">
      <c r="B46" s="1344" t="s">
        <v>1690</v>
      </c>
      <c r="C46" s="1345"/>
      <c r="D46" s="1305"/>
      <c r="G46" s="1344" t="s">
        <v>1690</v>
      </c>
      <c r="H46" s="1345"/>
      <c r="I46" s="1305"/>
    </row>
    <row r="47" spans="2:9" ht="24" customHeight="1">
      <c r="B47" s="1344" t="s">
        <v>1691</v>
      </c>
      <c r="C47" s="1345"/>
      <c r="D47" s="1305"/>
      <c r="G47" s="1344" t="s">
        <v>1691</v>
      </c>
      <c r="H47" s="1345"/>
      <c r="I47" s="1305"/>
    </row>
    <row r="48" spans="2:9" ht="24" customHeight="1">
      <c r="B48" s="2240"/>
      <c r="C48" s="2241"/>
      <c r="D48" s="1305"/>
      <c r="G48" s="2240"/>
      <c r="H48" s="2241"/>
      <c r="I48" s="1305"/>
    </row>
    <row r="49" spans="2:9" ht="24" customHeight="1">
      <c r="B49" s="2240"/>
      <c r="C49" s="2241"/>
      <c r="D49" s="1305"/>
      <c r="G49" s="2240"/>
      <c r="H49" s="2241"/>
      <c r="I49" s="1305"/>
    </row>
    <row r="50" spans="2:9" ht="24" customHeight="1">
      <c r="B50" s="2240"/>
      <c r="C50" s="2241"/>
      <c r="D50" s="1305"/>
      <c r="G50" s="2240"/>
      <c r="H50" s="2241"/>
      <c r="I50" s="1305"/>
    </row>
    <row r="51" spans="2:9" ht="24" customHeight="1">
      <c r="B51" s="2240"/>
      <c r="C51" s="2241"/>
      <c r="D51" s="1305"/>
      <c r="G51" s="2240"/>
      <c r="H51" s="2241"/>
      <c r="I51" s="1305"/>
    </row>
    <row r="52" spans="2:9" ht="24" customHeight="1">
      <c r="B52" s="2240"/>
      <c r="C52" s="2241"/>
      <c r="D52" s="1305"/>
      <c r="G52" s="2240"/>
      <c r="H52" s="2241"/>
      <c r="I52" s="1305"/>
    </row>
    <row r="53" spans="2:9" ht="24" customHeight="1">
      <c r="B53" s="2240"/>
      <c r="C53" s="2241"/>
      <c r="D53" s="1305"/>
      <c r="G53" s="2240"/>
      <c r="H53" s="2241"/>
      <c r="I53" s="1305"/>
    </row>
    <row r="54" spans="2:9" ht="24" customHeight="1">
      <c r="B54" s="2240"/>
      <c r="C54" s="2241"/>
      <c r="D54" s="1305"/>
      <c r="G54" s="2240"/>
      <c r="H54" s="2241"/>
      <c r="I54" s="1305"/>
    </row>
    <row r="55" spans="2:9" ht="24" customHeight="1">
      <c r="B55" s="2238"/>
      <c r="C55" s="2239"/>
      <c r="D55" s="1307"/>
      <c r="G55" s="2238"/>
      <c r="H55" s="2239"/>
      <c r="I55" s="1307"/>
    </row>
  </sheetData>
  <sheetProtection algorithmName="SHA-512" hashValue="EOMA87vM0y2k6BhF1WXmpeLZvrSb/1N5Y7mWioUZuUCWdXMTJXh7kDivSOys/lVRgyYXOSlzLcYe5Ya7cVqBtA==" saltValue="mdSY/1C8IpEL2m79bpvlhw==" spinCount="100000" sheet="1" objects="1" scenarios="1"/>
  <mergeCells count="55">
    <mergeCell ref="G13:J13"/>
    <mergeCell ref="A4:B4"/>
    <mergeCell ref="C4:D4"/>
    <mergeCell ref="A5:D5"/>
    <mergeCell ref="B6:B7"/>
    <mergeCell ref="B13:E13"/>
    <mergeCell ref="B24:D24"/>
    <mergeCell ref="G24:I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G48:H48"/>
    <mergeCell ref="B33:C33"/>
    <mergeCell ref="G33:H33"/>
    <mergeCell ref="B34:C34"/>
    <mergeCell ref="G34:H34"/>
    <mergeCell ref="B35:C35"/>
    <mergeCell ref="G35:H35"/>
    <mergeCell ref="G36:H36"/>
    <mergeCell ref="G37:H37"/>
    <mergeCell ref="G38:H38"/>
    <mergeCell ref="G39:H39"/>
    <mergeCell ref="B36:C36"/>
    <mergeCell ref="B37:C37"/>
    <mergeCell ref="B38:C38"/>
    <mergeCell ref="B39:C39"/>
    <mergeCell ref="B55:C55"/>
    <mergeCell ref="G55:H55"/>
    <mergeCell ref="B2:C2"/>
    <mergeCell ref="B52:C52"/>
    <mergeCell ref="G52:H52"/>
    <mergeCell ref="B53:C53"/>
    <mergeCell ref="G53:H53"/>
    <mergeCell ref="B54:C54"/>
    <mergeCell ref="G54:H54"/>
    <mergeCell ref="B49:C49"/>
    <mergeCell ref="G49:H49"/>
    <mergeCell ref="B50:C50"/>
    <mergeCell ref="G50:H50"/>
    <mergeCell ref="B51:C51"/>
    <mergeCell ref="G51:H51"/>
    <mergeCell ref="B48:C48"/>
  </mergeCells>
  <phoneticPr fontId="41"/>
  <dataValidations count="4">
    <dataValidation type="whole" operator="greaterThanOrEqual" allowBlank="1" showInputMessage="1" showErrorMessage="1" error="整数値を入力してください。" sqref="D26:D55 I26:I55" xr:uid="{A0017DEB-1B94-4FF4-B062-D3805D0F84EA}">
      <formula1>0</formula1>
    </dataValidation>
    <dataValidation operator="greaterThanOrEqual" allowBlank="1" showInputMessage="1" showErrorMessage="1" error="数値を入力してください" sqref="J15:J19 E15:E19" xr:uid="{AA3897B9-B333-4EE3-A6D3-16A9A39F6296}"/>
    <dataValidation type="whole" operator="greaterThanOrEqual" allowBlank="1" showInputMessage="1" showErrorMessage="1" error="整数値を入力してください" sqref="H15:H19 C15:C19" xr:uid="{A6239048-B6A1-4352-95BF-D01926F04657}">
      <formula1>0</formula1>
    </dataValidation>
    <dataValidation allowBlank="1" showInputMessage="1" prompt="その他の熱中症対策を実施していたら記入して下さい。" sqref="B48:C55 G48:H55" xr:uid="{61A590B1-FEA8-4399-B8E8-3097C370E383}"/>
  </dataValidations>
  <pageMargins left="0.75" right="0.44" top="0.64" bottom="0.49" header="0.51200000000000001" footer="0.21"/>
  <pageSetup paperSize="9" scale="62" orientation="landscape"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E89EE-D013-4ADD-BD0A-B4078441EAF9}">
  <sheetPr codeName="Sheet28">
    <tabColor rgb="FFFFFF99"/>
    <pageSetUpPr fitToPage="1"/>
  </sheetPr>
  <dimension ref="A1:AE24"/>
  <sheetViews>
    <sheetView showGridLines="0" topLeftCell="A3" zoomScaleNormal="100" workbookViewId="0"/>
  </sheetViews>
  <sheetFormatPr defaultRowHeight="12"/>
  <cols>
    <col min="1" max="1" width="11.375" style="1218" customWidth="1"/>
    <col min="2" max="2" width="36.25" style="1218" customWidth="1"/>
    <col min="3" max="3" width="13.125" style="1218" customWidth="1"/>
    <col min="4" max="4" width="25.875" style="1218" customWidth="1"/>
    <col min="5" max="5" width="13.125" style="1218" customWidth="1"/>
    <col min="6" max="6" width="11.375" style="1218" customWidth="1"/>
    <col min="7" max="7" width="37.25" style="1218" customWidth="1"/>
    <col min="8" max="8" width="13.125" style="1218" customWidth="1"/>
    <col min="9" max="9" width="25.875" style="1218" customWidth="1"/>
    <col min="10" max="10" width="13.125" style="1218" customWidth="1"/>
    <col min="11" max="13" width="9" style="1218"/>
    <col min="14" max="15" width="9" style="1218" hidden="1" customWidth="1"/>
    <col min="16" max="29" width="9" style="1218"/>
    <col min="30" max="31" width="0" style="1218" hidden="1" customWidth="1"/>
    <col min="32" max="16384" width="9" style="1218"/>
  </cols>
  <sheetData>
    <row r="1" spans="1:31" s="1074" customFormat="1" ht="12" hidden="1" customHeight="1">
      <c r="A1" s="1038" t="s">
        <v>1477</v>
      </c>
      <c r="B1" s="1316">
        <f>10-COUNTIF(A15:A24,"")</f>
        <v>0</v>
      </c>
      <c r="C1" s="1317" t="s">
        <v>1478</v>
      </c>
      <c r="D1" s="1316">
        <f>COUNTIF(D3,"エラー")</f>
        <v>0</v>
      </c>
      <c r="E1" s="1318"/>
      <c r="F1" s="1318"/>
      <c r="G1" s="1316" t="s">
        <v>1477</v>
      </c>
      <c r="H1" s="1316">
        <f>10-COUNTIF(F15:F24,"")</f>
        <v>0</v>
      </c>
      <c r="M1" s="1183"/>
      <c r="N1" s="1050"/>
      <c r="O1" s="1127"/>
      <c r="P1" s="1042"/>
    </row>
    <row r="2" spans="1:31" s="1042" customFormat="1" ht="21" hidden="1" customHeight="1">
      <c r="A2" s="1216" t="s">
        <v>1544</v>
      </c>
      <c r="B2" s="2145"/>
      <c r="C2" s="2151"/>
      <c r="D2" s="1041"/>
      <c r="E2" s="1074"/>
      <c r="F2" s="1129"/>
      <c r="I2" s="1043"/>
      <c r="M2" s="1043"/>
      <c r="O2" s="1043"/>
      <c r="X2" s="1043"/>
      <c r="AD2" s="1051"/>
      <c r="AE2" s="1051"/>
    </row>
    <row r="3" spans="1:31" ht="15" customHeight="1">
      <c r="A3" s="1217" t="s">
        <v>1479</v>
      </c>
      <c r="C3" s="1219" t="s">
        <v>165</v>
      </c>
      <c r="D3" s="1044" t="str">
        <f>IF(C4&lt;&gt;"","エラー","OK")</f>
        <v>OK</v>
      </c>
      <c r="E3" s="1220"/>
    </row>
    <row r="4" spans="1:31" s="1222" customFormat="1" ht="21" customHeight="1">
      <c r="A4" s="2246" t="s">
        <v>1501</v>
      </c>
      <c r="B4" s="2233"/>
      <c r="C4" s="2234" t="str">
        <f>IF(AND(C7&lt;&gt;C12,H7&lt;&gt;H12)=TRUE,"A1とA2・B1とB2の両方で金額が一致してません",IF(C7&lt;&gt;C12,"A1とA2の金額が一致してません",IF(H7&lt;&gt;H12,"B1とB2の金額が一致してません","")))</f>
        <v/>
      </c>
      <c r="D4" s="2235"/>
      <c r="E4" s="1045"/>
    </row>
    <row r="5" spans="1:31" ht="14.25" customHeight="1" thickBot="1">
      <c r="A5" s="2232"/>
      <c r="B5" s="2232"/>
      <c r="C5" s="2232"/>
      <c r="D5" s="2232"/>
    </row>
    <row r="6" spans="1:31" ht="24" customHeight="1" thickBot="1">
      <c r="B6" s="2236" t="s">
        <v>1841</v>
      </c>
      <c r="C6" s="1046" t="s">
        <v>407</v>
      </c>
      <c r="D6" s="1223"/>
      <c r="E6" s="1223"/>
      <c r="F6" s="1226"/>
      <c r="H6" s="1046" t="s">
        <v>189</v>
      </c>
      <c r="I6" s="1223"/>
      <c r="J6" s="1223"/>
    </row>
    <row r="7" spans="1:31" ht="24" customHeight="1" thickBot="1">
      <c r="B7" s="2237"/>
      <c r="C7" s="1224">
        <f>'6_工事費'!$H$114</f>
        <v>0</v>
      </c>
      <c r="D7" s="1225" t="s">
        <v>805</v>
      </c>
      <c r="E7" s="1225"/>
      <c r="H7" s="1224">
        <f>'6_工事費'!$EB$114-$C$7</f>
        <v>0</v>
      </c>
      <c r="I7" s="1226" t="s">
        <v>806</v>
      </c>
      <c r="J7" s="1225"/>
    </row>
    <row r="8" spans="1:31" ht="9" customHeight="1">
      <c r="C8" s="1226"/>
      <c r="D8" s="1226"/>
      <c r="E8" s="1226"/>
      <c r="F8" s="1226"/>
    </row>
    <row r="9" spans="1:31" s="1227" customFormat="1" ht="10.5" customHeight="1"/>
    <row r="10" spans="1:31" s="1227" customFormat="1" ht="13.5">
      <c r="B10" s="1087" t="s">
        <v>369</v>
      </c>
    </row>
    <row r="11" spans="1:31" s="1227" customFormat="1" ht="10.5" customHeight="1"/>
    <row r="12" spans="1:31" ht="24" customHeight="1">
      <c r="B12" s="1228" t="s">
        <v>370</v>
      </c>
      <c r="C12" s="1229">
        <f>SUM(C15:C24)</f>
        <v>0</v>
      </c>
      <c r="D12" s="1225" t="s">
        <v>128</v>
      </c>
      <c r="E12" s="1230"/>
      <c r="G12" s="1228" t="s">
        <v>370</v>
      </c>
      <c r="H12" s="1229">
        <f>SUM(H15:H24)</f>
        <v>0</v>
      </c>
      <c r="I12" s="1226" t="s">
        <v>129</v>
      </c>
      <c r="J12" s="1230"/>
    </row>
    <row r="13" spans="1:31" s="1227" customFormat="1" ht="18" customHeight="1">
      <c r="B13" s="2228" t="s">
        <v>407</v>
      </c>
      <c r="C13" s="2229"/>
      <c r="D13" s="2230"/>
      <c r="E13" s="2231"/>
      <c r="G13" s="2228" t="s">
        <v>1535</v>
      </c>
      <c r="H13" s="2229"/>
      <c r="I13" s="2230"/>
      <c r="J13" s="2231"/>
      <c r="N13" s="856" t="s">
        <v>1125</v>
      </c>
      <c r="O13" s="856"/>
    </row>
    <row r="14" spans="1:31" ht="51.75" customHeight="1">
      <c r="B14" s="1231" t="s">
        <v>1481</v>
      </c>
      <c r="C14" s="1047" t="s">
        <v>1482</v>
      </c>
      <c r="D14" s="1232" t="s">
        <v>1483</v>
      </c>
      <c r="E14" s="1048" t="s">
        <v>1484</v>
      </c>
      <c r="G14" s="1231" t="s">
        <v>1481</v>
      </c>
      <c r="H14" s="1047" t="s">
        <v>1482</v>
      </c>
      <c r="I14" s="1232" t="s">
        <v>1483</v>
      </c>
      <c r="J14" s="1048" t="s">
        <v>1484</v>
      </c>
      <c r="N14" s="856" t="s">
        <v>1126</v>
      </c>
      <c r="O14" s="856" t="s">
        <v>408</v>
      </c>
    </row>
    <row r="15" spans="1:31" ht="24" customHeight="1">
      <c r="A15" s="1052" t="str">
        <f t="shared" ref="A15:A24" si="0">IF(OR(N15=0,N15=3),"","未入力があります")</f>
        <v/>
      </c>
      <c r="B15" s="1233" t="s">
        <v>1502</v>
      </c>
      <c r="C15" s="1234"/>
      <c r="D15" s="1235"/>
      <c r="E15" s="1236"/>
      <c r="F15" s="1052" t="str">
        <f t="shared" ref="F15:F24" si="1">IF(OR(O15=0,O15=3),"","未入力があります")</f>
        <v/>
      </c>
      <c r="G15" s="1233" t="s">
        <v>1502</v>
      </c>
      <c r="H15" s="1234"/>
      <c r="I15" s="1235"/>
      <c r="J15" s="1236"/>
      <c r="N15" s="856">
        <f>COUNTBLANK(C15:E15)</f>
        <v>3</v>
      </c>
      <c r="O15" s="856">
        <f>COUNTBLANK(H15:J15)</f>
        <v>3</v>
      </c>
    </row>
    <row r="16" spans="1:31" ht="24" customHeight="1">
      <c r="A16" s="1052" t="str">
        <f t="shared" si="0"/>
        <v/>
      </c>
      <c r="B16" s="1233" t="s">
        <v>1503</v>
      </c>
      <c r="C16" s="1234"/>
      <c r="D16" s="1234"/>
      <c r="E16" s="1237"/>
      <c r="F16" s="1052" t="str">
        <f t="shared" si="1"/>
        <v/>
      </c>
      <c r="G16" s="1233" t="s">
        <v>1503</v>
      </c>
      <c r="H16" s="1234"/>
      <c r="I16" s="1234"/>
      <c r="J16" s="1237"/>
      <c r="N16" s="856">
        <f t="shared" ref="N16:N24" si="2">COUNTBLANK(C16:E16)</f>
        <v>3</v>
      </c>
      <c r="O16" s="856">
        <f t="shared" ref="O16:O24" si="3">COUNTBLANK(H16:J16)</f>
        <v>3</v>
      </c>
    </row>
    <row r="17" spans="1:15" ht="24" customHeight="1">
      <c r="A17" s="1052" t="str">
        <f t="shared" si="0"/>
        <v/>
      </c>
      <c r="B17" s="1233" t="s">
        <v>1504</v>
      </c>
      <c r="C17" s="1234"/>
      <c r="D17" s="1234"/>
      <c r="E17" s="1237"/>
      <c r="F17" s="1052" t="str">
        <f t="shared" si="1"/>
        <v/>
      </c>
      <c r="G17" s="1233" t="s">
        <v>1504</v>
      </c>
      <c r="H17" s="1234"/>
      <c r="I17" s="1234"/>
      <c r="J17" s="1237"/>
      <c r="N17" s="856">
        <f t="shared" si="2"/>
        <v>3</v>
      </c>
      <c r="O17" s="856">
        <f t="shared" si="3"/>
        <v>3</v>
      </c>
    </row>
    <row r="18" spans="1:15" ht="24" customHeight="1">
      <c r="A18" s="1052" t="str">
        <f t="shared" si="0"/>
        <v/>
      </c>
      <c r="B18" s="1233" t="s">
        <v>1505</v>
      </c>
      <c r="C18" s="1234"/>
      <c r="D18" s="1234"/>
      <c r="E18" s="1237"/>
      <c r="F18" s="1052" t="str">
        <f t="shared" si="1"/>
        <v/>
      </c>
      <c r="G18" s="1233" t="s">
        <v>1505</v>
      </c>
      <c r="H18" s="1234"/>
      <c r="I18" s="1234"/>
      <c r="J18" s="1237"/>
      <c r="N18" s="856">
        <f t="shared" si="2"/>
        <v>3</v>
      </c>
      <c r="O18" s="856">
        <f t="shared" si="3"/>
        <v>3</v>
      </c>
    </row>
    <row r="19" spans="1:15" ht="24" customHeight="1">
      <c r="A19" s="1052" t="str">
        <f t="shared" si="0"/>
        <v/>
      </c>
      <c r="B19" s="1233" t="s">
        <v>1506</v>
      </c>
      <c r="C19" s="1234"/>
      <c r="D19" s="1234"/>
      <c r="E19" s="1237"/>
      <c r="F19" s="1052" t="str">
        <f t="shared" si="1"/>
        <v/>
      </c>
      <c r="G19" s="1233" t="s">
        <v>1506</v>
      </c>
      <c r="H19" s="1234"/>
      <c r="I19" s="1234"/>
      <c r="J19" s="1237"/>
      <c r="N19" s="856">
        <f t="shared" si="2"/>
        <v>3</v>
      </c>
      <c r="O19" s="856">
        <f t="shared" si="3"/>
        <v>3</v>
      </c>
    </row>
    <row r="20" spans="1:15" ht="24" customHeight="1">
      <c r="A20" s="1052" t="str">
        <f t="shared" si="0"/>
        <v/>
      </c>
      <c r="B20" s="1233" t="s">
        <v>1507</v>
      </c>
      <c r="C20" s="1234"/>
      <c r="D20" s="1234"/>
      <c r="E20" s="1237"/>
      <c r="F20" s="1052" t="str">
        <f t="shared" si="1"/>
        <v/>
      </c>
      <c r="G20" s="1233" t="s">
        <v>1507</v>
      </c>
      <c r="H20" s="1234"/>
      <c r="I20" s="1234"/>
      <c r="J20" s="1237"/>
      <c r="N20" s="856">
        <f t="shared" si="2"/>
        <v>3</v>
      </c>
      <c r="O20" s="856">
        <f t="shared" si="3"/>
        <v>3</v>
      </c>
    </row>
    <row r="21" spans="1:15" ht="24" customHeight="1">
      <c r="A21" s="1052" t="str">
        <f t="shared" si="0"/>
        <v/>
      </c>
      <c r="B21" s="1233" t="s">
        <v>1508</v>
      </c>
      <c r="C21" s="1234"/>
      <c r="D21" s="1234"/>
      <c r="E21" s="1237"/>
      <c r="F21" s="1052" t="str">
        <f t="shared" si="1"/>
        <v/>
      </c>
      <c r="G21" s="1233" t="s">
        <v>1508</v>
      </c>
      <c r="H21" s="1234"/>
      <c r="I21" s="1234"/>
      <c r="J21" s="1237"/>
      <c r="N21" s="856">
        <f t="shared" si="2"/>
        <v>3</v>
      </c>
      <c r="O21" s="856">
        <f t="shared" si="3"/>
        <v>3</v>
      </c>
    </row>
    <row r="22" spans="1:15" ht="24" customHeight="1">
      <c r="A22" s="1052" t="str">
        <f t="shared" si="0"/>
        <v/>
      </c>
      <c r="B22" s="1233" t="s">
        <v>1509</v>
      </c>
      <c r="C22" s="1234"/>
      <c r="D22" s="1234"/>
      <c r="E22" s="1237"/>
      <c r="F22" s="1052" t="str">
        <f t="shared" si="1"/>
        <v/>
      </c>
      <c r="G22" s="1233" t="s">
        <v>1509</v>
      </c>
      <c r="H22" s="1234"/>
      <c r="I22" s="1234"/>
      <c r="J22" s="1237"/>
      <c r="N22" s="856">
        <f t="shared" si="2"/>
        <v>3</v>
      </c>
      <c r="O22" s="856">
        <f t="shared" si="3"/>
        <v>3</v>
      </c>
    </row>
    <row r="23" spans="1:15" ht="24" customHeight="1">
      <c r="A23" s="1052" t="str">
        <f t="shared" si="0"/>
        <v/>
      </c>
      <c r="B23" s="1238" t="s">
        <v>1510</v>
      </c>
      <c r="C23" s="1245"/>
      <c r="D23" s="1245"/>
      <c r="E23" s="1246"/>
      <c r="F23" s="1052" t="str">
        <f t="shared" si="1"/>
        <v/>
      </c>
      <c r="G23" s="1238" t="s">
        <v>1510</v>
      </c>
      <c r="H23" s="1239"/>
      <c r="I23" s="1239"/>
      <c r="J23" s="1240"/>
      <c r="N23" s="856">
        <f t="shared" si="2"/>
        <v>3</v>
      </c>
      <c r="O23" s="856">
        <f t="shared" si="3"/>
        <v>3</v>
      </c>
    </row>
    <row r="24" spans="1:15" ht="24" customHeight="1">
      <c r="A24" s="1052" t="str">
        <f t="shared" si="0"/>
        <v/>
      </c>
      <c r="B24" s="1241" t="s">
        <v>1511</v>
      </c>
      <c r="C24" s="1319"/>
      <c r="D24" s="1319"/>
      <c r="E24" s="1320"/>
      <c r="F24" s="1052" t="str">
        <f t="shared" si="1"/>
        <v/>
      </c>
      <c r="G24" s="1241" t="s">
        <v>1511</v>
      </c>
      <c r="H24" s="1319"/>
      <c r="I24" s="1319"/>
      <c r="J24" s="1320"/>
      <c r="N24" s="856">
        <f t="shared" si="2"/>
        <v>3</v>
      </c>
      <c r="O24" s="856">
        <f t="shared" si="3"/>
        <v>3</v>
      </c>
    </row>
  </sheetData>
  <sheetProtection algorithmName="SHA-512" hashValue="qM94JwBPgq9PxsE5Do7d78gJaO3wdpJqxOL+yD7pynCohKHmAJB8RV8pcmLQ2tzgAf/sWCmWzwVK6kE9Rja+SQ==" saltValue="p5/4GBYr8WhHtXOMUpEU6w==" spinCount="100000" sheet="1" objects="1" scenarios="1"/>
  <mergeCells count="7">
    <mergeCell ref="B13:E13"/>
    <mergeCell ref="G13:J13"/>
    <mergeCell ref="B2:C2"/>
    <mergeCell ref="A4:B4"/>
    <mergeCell ref="C4:D4"/>
    <mergeCell ref="A5:D5"/>
    <mergeCell ref="B6:B7"/>
  </mergeCells>
  <phoneticPr fontId="41"/>
  <dataValidations count="2">
    <dataValidation operator="greaterThanOrEqual" allowBlank="1" showInputMessage="1" showErrorMessage="1" error="数値を入力してください" sqref="J15:J24 E15:E24" xr:uid="{467850C4-EDD8-4EF4-BB5E-FD38163B1DC9}"/>
    <dataValidation type="whole" operator="greaterThanOrEqual" allowBlank="1" showInputMessage="1" showErrorMessage="1" error="整数値を入力してください" sqref="H15:H24 C15:C24" xr:uid="{25AE6DDC-64A2-4B04-AFA2-A6510DBEC953}">
      <formula1>0</formula1>
    </dataValidation>
  </dataValidations>
  <pageMargins left="0.75" right="0.44" top="0.64" bottom="0.49" header="0.51200000000000001" footer="0.21"/>
  <pageSetup paperSize="9" scale="62" orientation="landscape"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41EC1-AD05-4EAD-AABB-4A692EE9D9AD}">
  <sheetPr codeName="Sheet29">
    <tabColor rgb="FFFFFF99"/>
    <pageSetUpPr fitToPage="1"/>
  </sheetPr>
  <dimension ref="A1:AE24"/>
  <sheetViews>
    <sheetView showGridLines="0" topLeftCell="A3" zoomScaleNormal="100" workbookViewId="0"/>
  </sheetViews>
  <sheetFormatPr defaultRowHeight="12"/>
  <cols>
    <col min="1" max="1" width="11.375" style="1218" customWidth="1"/>
    <col min="2" max="2" width="36.25" style="1218" customWidth="1"/>
    <col min="3" max="3" width="13.125" style="1218" customWidth="1"/>
    <col min="4" max="4" width="25.875" style="1218" customWidth="1"/>
    <col min="5" max="5" width="13.125" style="1218" customWidth="1"/>
    <col min="6" max="6" width="11.375" style="1218" customWidth="1"/>
    <col min="7" max="7" width="36.25" style="1218" customWidth="1"/>
    <col min="8" max="8" width="13.125" style="1218" customWidth="1"/>
    <col min="9" max="9" width="25.875" style="1218" customWidth="1"/>
    <col min="10" max="10" width="13.125" style="1218" customWidth="1"/>
    <col min="11" max="12" width="9" style="1218"/>
    <col min="13" max="17" width="9" style="1218" hidden="1" customWidth="1"/>
    <col min="18" max="29" width="9" style="1218"/>
    <col min="30" max="31" width="0" style="1218" hidden="1" customWidth="1"/>
    <col min="32" max="16384" width="9" style="1218"/>
  </cols>
  <sheetData>
    <row r="1" spans="1:31" s="1074" customFormat="1" ht="11.25" hidden="1" customHeight="1">
      <c r="A1" s="1038" t="s">
        <v>1477</v>
      </c>
      <c r="B1" s="1038">
        <f>10-COUNTIF(A15:A24,"")</f>
        <v>0</v>
      </c>
      <c r="C1" s="1039" t="s">
        <v>1478</v>
      </c>
      <c r="D1" s="1038">
        <f>COUNTIF(D3,"エラー")</f>
        <v>0</v>
      </c>
      <c r="G1" s="1038" t="s">
        <v>1477</v>
      </c>
      <c r="H1" s="1038">
        <f>10-COUNTIF(F15:F24,"")</f>
        <v>0</v>
      </c>
      <c r="M1" s="1183"/>
      <c r="N1" s="1144"/>
      <c r="P1" s="1042"/>
    </row>
    <row r="2" spans="1:31" s="1042" customFormat="1" ht="21" hidden="1" customHeight="1">
      <c r="A2" s="1216" t="s">
        <v>1544</v>
      </c>
      <c r="B2" s="2145"/>
      <c r="C2" s="2151"/>
      <c r="D2" s="1041"/>
      <c r="E2" s="1074"/>
      <c r="F2" s="1129"/>
      <c r="I2" s="1043"/>
      <c r="M2" s="1053"/>
      <c r="N2" s="1040"/>
      <c r="O2" s="1053"/>
      <c r="P2" s="1040"/>
      <c r="Q2" s="1040"/>
      <c r="X2" s="1043"/>
      <c r="AD2" s="1051"/>
      <c r="AE2" s="1051"/>
    </row>
    <row r="3" spans="1:31" ht="15">
      <c r="A3" s="1217" t="s">
        <v>1479</v>
      </c>
      <c r="C3" s="1219" t="s">
        <v>165</v>
      </c>
      <c r="D3" s="1044" t="str">
        <f>IF(C4&lt;&gt;"","エラー","OK")</f>
        <v>OK</v>
      </c>
      <c r="E3" s="1220"/>
    </row>
    <row r="4" spans="1:31" s="1222" customFormat="1" ht="21" customHeight="1">
      <c r="A4" s="2232" t="s">
        <v>1512</v>
      </c>
      <c r="B4" s="2233"/>
      <c r="C4" s="2234" t="str">
        <f>IF(AND(C7&lt;&gt;C12,H7&lt;&gt;H12)=TRUE,"A1とA2・B1とB2の両方で金額が一致してません",IF(C7&lt;&gt;C12,"A1とA2の金額が一致してません",IF(H7&lt;&gt;H12,"B1とB2の金額が一致してません","")))</f>
        <v/>
      </c>
      <c r="D4" s="2235"/>
      <c r="E4" s="1045"/>
      <c r="F4" s="1221"/>
    </row>
    <row r="5" spans="1:31" ht="14.25" customHeight="1" thickBot="1">
      <c r="A5" s="2232"/>
      <c r="B5" s="2232"/>
      <c r="C5" s="2232"/>
      <c r="D5" s="2232"/>
    </row>
    <row r="6" spans="1:31" ht="24" customHeight="1" thickBot="1">
      <c r="B6" s="2236" t="s">
        <v>1842</v>
      </c>
      <c r="C6" s="1046" t="s">
        <v>407</v>
      </c>
      <c r="D6" s="1223"/>
      <c r="E6" s="1223"/>
      <c r="F6" s="1226"/>
      <c r="H6" s="1046" t="s">
        <v>189</v>
      </c>
      <c r="I6" s="1223"/>
      <c r="J6" s="1223"/>
    </row>
    <row r="7" spans="1:31" ht="24" customHeight="1" thickBot="1">
      <c r="B7" s="2237"/>
      <c r="C7" s="1224">
        <f>'6_工事費'!$H$115</f>
        <v>0</v>
      </c>
      <c r="D7" s="1225" t="s">
        <v>805</v>
      </c>
      <c r="E7" s="1225"/>
      <c r="H7" s="1224">
        <f>'6_工事費'!$EB$115-$C$7</f>
        <v>0</v>
      </c>
      <c r="I7" s="1226" t="s">
        <v>806</v>
      </c>
      <c r="J7" s="1225"/>
    </row>
    <row r="8" spans="1:31" ht="9" customHeight="1">
      <c r="C8" s="1226"/>
      <c r="D8" s="1226"/>
      <c r="E8" s="1226"/>
      <c r="F8" s="1226"/>
    </row>
    <row r="9" spans="1:31" s="1227" customFormat="1" ht="10.5" customHeight="1"/>
    <row r="10" spans="1:31" s="1227" customFormat="1" ht="13.5">
      <c r="B10" s="1087" t="s">
        <v>369</v>
      </c>
    </row>
    <row r="11" spans="1:31" s="1227" customFormat="1" ht="10.5" customHeight="1"/>
    <row r="12" spans="1:31" ht="18.75" customHeight="1">
      <c r="B12" s="1228" t="s">
        <v>370</v>
      </c>
      <c r="C12" s="1229">
        <f>SUM(C15:C24)</f>
        <v>0</v>
      </c>
      <c r="D12" s="1225" t="s">
        <v>128</v>
      </c>
      <c r="E12" s="1230"/>
      <c r="G12" s="1228" t="s">
        <v>370</v>
      </c>
      <c r="H12" s="1229">
        <f>SUM(H15:H24)</f>
        <v>0</v>
      </c>
      <c r="I12" s="1226" t="s">
        <v>129</v>
      </c>
      <c r="J12" s="1230"/>
    </row>
    <row r="13" spans="1:31" s="1227" customFormat="1" ht="18" customHeight="1">
      <c r="B13" s="2228" t="s">
        <v>407</v>
      </c>
      <c r="C13" s="2229"/>
      <c r="D13" s="2230"/>
      <c r="E13" s="2231"/>
      <c r="G13" s="2228" t="s">
        <v>1535</v>
      </c>
      <c r="H13" s="2229"/>
      <c r="I13" s="2230"/>
      <c r="J13" s="2231"/>
      <c r="M13" s="1247"/>
      <c r="N13" s="856" t="s">
        <v>1125</v>
      </c>
      <c r="O13" s="856"/>
      <c r="P13" s="1248" t="s">
        <v>1513</v>
      </c>
      <c r="Q13" s="1248"/>
    </row>
    <row r="14" spans="1:31" ht="51.75" customHeight="1">
      <c r="B14" s="1231" t="s">
        <v>1514</v>
      </c>
      <c r="C14" s="1047" t="s">
        <v>1482</v>
      </c>
      <c r="D14" s="1232" t="s">
        <v>1483</v>
      </c>
      <c r="E14" s="1048" t="s">
        <v>1484</v>
      </c>
      <c r="G14" s="1231" t="s">
        <v>1514</v>
      </c>
      <c r="H14" s="1047" t="s">
        <v>1482</v>
      </c>
      <c r="I14" s="1232" t="s">
        <v>1483</v>
      </c>
      <c r="J14" s="1048" t="s">
        <v>1484</v>
      </c>
      <c r="M14" s="1249"/>
      <c r="N14" s="1054" t="s">
        <v>1126</v>
      </c>
      <c r="O14" s="1054" t="s">
        <v>408</v>
      </c>
      <c r="P14" s="1054" t="s">
        <v>1126</v>
      </c>
      <c r="Q14" s="1054" t="s">
        <v>408</v>
      </c>
    </row>
    <row r="15" spans="1:31" ht="24" customHeight="1">
      <c r="A15" s="1052" t="str">
        <f>IF(OR(P15=0,P15=4),"","未入力があります")</f>
        <v/>
      </c>
      <c r="B15" s="1235" t="s">
        <v>1515</v>
      </c>
      <c r="C15" s="1234"/>
      <c r="D15" s="1235"/>
      <c r="E15" s="1236"/>
      <c r="F15" s="1052" t="str">
        <f>IF(OR(Q15=0,Q15=4),"","未入力があります")</f>
        <v/>
      </c>
      <c r="G15" s="1235" t="s">
        <v>1516</v>
      </c>
      <c r="H15" s="1234"/>
      <c r="I15" s="1235"/>
      <c r="J15" s="1236"/>
      <c r="M15" s="1250" t="s">
        <v>1516</v>
      </c>
      <c r="N15" s="856">
        <f>COUNTBLANK(C15:E15)</f>
        <v>3</v>
      </c>
      <c r="O15" s="856">
        <f>COUNTBLANK(H15:J15)</f>
        <v>3</v>
      </c>
      <c r="P15" s="1250">
        <f>IF(B15=M15,N15+1,N15)</f>
        <v>4</v>
      </c>
      <c r="Q15" s="1250">
        <f>IF(G15=M15,O15+1,O15)</f>
        <v>4</v>
      </c>
    </row>
    <row r="16" spans="1:31" ht="24" customHeight="1">
      <c r="A16" s="1052" t="str">
        <f t="shared" ref="A16:A24" si="0">IF(OR(P16=0,P16=4),"","未入力があります")</f>
        <v/>
      </c>
      <c r="B16" s="1234" t="s">
        <v>1517</v>
      </c>
      <c r="C16" s="1234"/>
      <c r="D16" s="1234"/>
      <c r="E16" s="1237"/>
      <c r="F16" s="1052" t="str">
        <f t="shared" ref="F16:F24" si="1">IF(OR(Q16=0,Q16=4),"","未入力があります")</f>
        <v/>
      </c>
      <c r="G16" s="1234" t="s">
        <v>1518</v>
      </c>
      <c r="H16" s="1234"/>
      <c r="I16" s="1234"/>
      <c r="J16" s="1237"/>
      <c r="M16" s="1250" t="s">
        <v>1518</v>
      </c>
      <c r="N16" s="856">
        <f t="shared" ref="N16:N24" si="2">COUNTBLANK(C16:E16)</f>
        <v>3</v>
      </c>
      <c r="O16" s="856">
        <f t="shared" ref="O16:O24" si="3">COUNTBLANK(H16:J16)</f>
        <v>3</v>
      </c>
      <c r="P16" s="1250">
        <f t="shared" ref="P16:P24" si="4">IF(B16=M16,N16+1,N16)</f>
        <v>4</v>
      </c>
      <c r="Q16" s="1250">
        <f t="shared" ref="Q16:Q24" si="5">IF(G16=M16,O16+1,O16)</f>
        <v>4</v>
      </c>
    </row>
    <row r="17" spans="1:17" ht="24" customHeight="1">
      <c r="A17" s="1052" t="str">
        <f t="shared" si="0"/>
        <v/>
      </c>
      <c r="B17" s="1234" t="s">
        <v>1519</v>
      </c>
      <c r="C17" s="1234"/>
      <c r="D17" s="1234"/>
      <c r="E17" s="1237"/>
      <c r="F17" s="1052" t="str">
        <f t="shared" si="1"/>
        <v/>
      </c>
      <c r="G17" s="1234" t="s">
        <v>1520</v>
      </c>
      <c r="H17" s="1234"/>
      <c r="I17" s="1234"/>
      <c r="J17" s="1237"/>
      <c r="M17" s="1250" t="s">
        <v>1520</v>
      </c>
      <c r="N17" s="856">
        <f t="shared" si="2"/>
        <v>3</v>
      </c>
      <c r="O17" s="856">
        <f t="shared" si="3"/>
        <v>3</v>
      </c>
      <c r="P17" s="1250">
        <f t="shared" si="4"/>
        <v>4</v>
      </c>
      <c r="Q17" s="1250">
        <f t="shared" si="5"/>
        <v>4</v>
      </c>
    </row>
    <row r="18" spans="1:17" ht="24" customHeight="1">
      <c r="A18" s="1052" t="str">
        <f t="shared" si="0"/>
        <v/>
      </c>
      <c r="B18" s="1234" t="s">
        <v>1521</v>
      </c>
      <c r="C18" s="1234"/>
      <c r="D18" s="1234"/>
      <c r="E18" s="1237"/>
      <c r="F18" s="1052" t="str">
        <f t="shared" si="1"/>
        <v/>
      </c>
      <c r="G18" s="1234" t="s">
        <v>1522</v>
      </c>
      <c r="H18" s="1234"/>
      <c r="I18" s="1234"/>
      <c r="J18" s="1237"/>
      <c r="M18" s="1250" t="s">
        <v>1522</v>
      </c>
      <c r="N18" s="856">
        <f t="shared" si="2"/>
        <v>3</v>
      </c>
      <c r="O18" s="856">
        <f t="shared" si="3"/>
        <v>3</v>
      </c>
      <c r="P18" s="1250">
        <f t="shared" si="4"/>
        <v>4</v>
      </c>
      <c r="Q18" s="1250">
        <f t="shared" si="5"/>
        <v>4</v>
      </c>
    </row>
    <row r="19" spans="1:17" ht="24" customHeight="1">
      <c r="A19" s="1052" t="str">
        <f t="shared" si="0"/>
        <v/>
      </c>
      <c r="B19" s="1234" t="s">
        <v>1523</v>
      </c>
      <c r="C19" s="1234"/>
      <c r="D19" s="1234"/>
      <c r="E19" s="1237"/>
      <c r="F19" s="1052" t="str">
        <f t="shared" si="1"/>
        <v/>
      </c>
      <c r="G19" s="1234" t="s">
        <v>1524</v>
      </c>
      <c r="H19" s="1234"/>
      <c r="I19" s="1234"/>
      <c r="J19" s="1237"/>
      <c r="M19" s="1250" t="s">
        <v>1524</v>
      </c>
      <c r="N19" s="856">
        <f t="shared" si="2"/>
        <v>3</v>
      </c>
      <c r="O19" s="856">
        <f t="shared" si="3"/>
        <v>3</v>
      </c>
      <c r="P19" s="1250">
        <f t="shared" si="4"/>
        <v>4</v>
      </c>
      <c r="Q19" s="1250">
        <f t="shared" si="5"/>
        <v>4</v>
      </c>
    </row>
    <row r="20" spans="1:17" ht="24" customHeight="1">
      <c r="A20" s="1052" t="str">
        <f t="shared" si="0"/>
        <v/>
      </c>
      <c r="B20" s="1234" t="s">
        <v>1525</v>
      </c>
      <c r="C20" s="1234"/>
      <c r="D20" s="1234"/>
      <c r="E20" s="1237"/>
      <c r="F20" s="1052" t="str">
        <f t="shared" si="1"/>
        <v/>
      </c>
      <c r="G20" s="1234" t="s">
        <v>1526</v>
      </c>
      <c r="H20" s="1234"/>
      <c r="I20" s="1234"/>
      <c r="J20" s="1237"/>
      <c r="M20" s="1250" t="s">
        <v>1526</v>
      </c>
      <c r="N20" s="856">
        <f t="shared" si="2"/>
        <v>3</v>
      </c>
      <c r="O20" s="856">
        <f t="shared" si="3"/>
        <v>3</v>
      </c>
      <c r="P20" s="1250">
        <f t="shared" si="4"/>
        <v>4</v>
      </c>
      <c r="Q20" s="1250">
        <f t="shared" si="5"/>
        <v>4</v>
      </c>
    </row>
    <row r="21" spans="1:17" ht="24" customHeight="1">
      <c r="A21" s="1052" t="str">
        <f t="shared" si="0"/>
        <v/>
      </c>
      <c r="B21" s="1234" t="s">
        <v>1527</v>
      </c>
      <c r="C21" s="1234"/>
      <c r="D21" s="1234"/>
      <c r="E21" s="1237"/>
      <c r="F21" s="1052" t="str">
        <f t="shared" si="1"/>
        <v/>
      </c>
      <c r="G21" s="1234" t="s">
        <v>1528</v>
      </c>
      <c r="H21" s="1234"/>
      <c r="I21" s="1234"/>
      <c r="J21" s="1237"/>
      <c r="M21" s="1250" t="s">
        <v>1528</v>
      </c>
      <c r="N21" s="856">
        <f t="shared" si="2"/>
        <v>3</v>
      </c>
      <c r="O21" s="856">
        <f t="shared" si="3"/>
        <v>3</v>
      </c>
      <c r="P21" s="1250">
        <f t="shared" si="4"/>
        <v>4</v>
      </c>
      <c r="Q21" s="1250">
        <f t="shared" si="5"/>
        <v>4</v>
      </c>
    </row>
    <row r="22" spans="1:17" ht="24" customHeight="1">
      <c r="A22" s="1052" t="str">
        <f t="shared" si="0"/>
        <v/>
      </c>
      <c r="B22" s="1234" t="s">
        <v>1529</v>
      </c>
      <c r="C22" s="1234"/>
      <c r="D22" s="1234"/>
      <c r="E22" s="1237"/>
      <c r="F22" s="1052" t="str">
        <f t="shared" si="1"/>
        <v/>
      </c>
      <c r="G22" s="1234" t="s">
        <v>1530</v>
      </c>
      <c r="H22" s="1234"/>
      <c r="I22" s="1234"/>
      <c r="J22" s="1237"/>
      <c r="M22" s="1250" t="s">
        <v>1530</v>
      </c>
      <c r="N22" s="856">
        <f t="shared" si="2"/>
        <v>3</v>
      </c>
      <c r="O22" s="856">
        <f t="shared" si="3"/>
        <v>3</v>
      </c>
      <c r="P22" s="1250">
        <f t="shared" si="4"/>
        <v>4</v>
      </c>
      <c r="Q22" s="1250">
        <f t="shared" si="5"/>
        <v>4</v>
      </c>
    </row>
    <row r="23" spans="1:17" ht="24" customHeight="1">
      <c r="A23" s="1052" t="str">
        <f t="shared" si="0"/>
        <v/>
      </c>
      <c r="B23" s="1234" t="s">
        <v>1531</v>
      </c>
      <c r="C23" s="1234"/>
      <c r="D23" s="1234"/>
      <c r="E23" s="1237"/>
      <c r="F23" s="1052" t="str">
        <f t="shared" si="1"/>
        <v/>
      </c>
      <c r="G23" s="1234" t="s">
        <v>1532</v>
      </c>
      <c r="H23" s="1234"/>
      <c r="I23" s="1234"/>
      <c r="J23" s="1237"/>
      <c r="M23" s="1250" t="s">
        <v>1532</v>
      </c>
      <c r="N23" s="856">
        <f t="shared" si="2"/>
        <v>3</v>
      </c>
      <c r="O23" s="856">
        <f t="shared" si="3"/>
        <v>3</v>
      </c>
      <c r="P23" s="1250">
        <f t="shared" si="4"/>
        <v>4</v>
      </c>
      <c r="Q23" s="1250">
        <f t="shared" si="5"/>
        <v>4</v>
      </c>
    </row>
    <row r="24" spans="1:17" ht="24" customHeight="1">
      <c r="A24" s="1052" t="str">
        <f t="shared" si="0"/>
        <v/>
      </c>
      <c r="B24" s="1251" t="s">
        <v>1533</v>
      </c>
      <c r="C24" s="1242"/>
      <c r="D24" s="1251"/>
      <c r="E24" s="1252"/>
      <c r="F24" s="1052" t="str">
        <f t="shared" si="1"/>
        <v/>
      </c>
      <c r="G24" s="1251" t="s">
        <v>1791</v>
      </c>
      <c r="H24" s="1242"/>
      <c r="I24" s="1251"/>
      <c r="J24" s="1252"/>
      <c r="M24" s="1250" t="s">
        <v>1534</v>
      </c>
      <c r="N24" s="856">
        <f t="shared" si="2"/>
        <v>3</v>
      </c>
      <c r="O24" s="856">
        <f t="shared" si="3"/>
        <v>3</v>
      </c>
      <c r="P24" s="1250">
        <f t="shared" si="4"/>
        <v>4</v>
      </c>
      <c r="Q24" s="1250">
        <f t="shared" si="5"/>
        <v>4</v>
      </c>
    </row>
  </sheetData>
  <sheetProtection algorithmName="SHA-512" hashValue="wHzXXbtQdNuj8cJd5VqLv5mXI7JDfXhdDYOINyHso98xqFE4fVuSAktghjeIrwTWDFCobyn7/szoGRNkZwu7Ew==" saltValue="M+rAdKff5dImK9nWu9Zgqw==" spinCount="100000" sheet="1" objects="1" scenarios="1"/>
  <mergeCells count="7">
    <mergeCell ref="B13:E13"/>
    <mergeCell ref="G13:J13"/>
    <mergeCell ref="B2:C2"/>
    <mergeCell ref="A4:B4"/>
    <mergeCell ref="C4:D4"/>
    <mergeCell ref="A5:D5"/>
    <mergeCell ref="B6:B7"/>
  </mergeCells>
  <phoneticPr fontId="41"/>
  <dataValidations count="2">
    <dataValidation operator="greaterThanOrEqual" allowBlank="1" showInputMessage="1" showErrorMessage="1" error="数値を入力してください" sqref="E15:E24 J15:J24" xr:uid="{029E735E-1CC3-40D0-941D-E36B6BDC1438}"/>
    <dataValidation type="whole" operator="greaterThanOrEqual" allowBlank="1" showInputMessage="1" showErrorMessage="1" error="整数値を入力してください" sqref="C15:C24 H15:H24" xr:uid="{1B1BA790-96AA-44E5-9BE6-007D242DB95B}">
      <formula1>0</formula1>
    </dataValidation>
  </dataValidations>
  <pageMargins left="0.75" right="0.44" top="0.64" bottom="0.49" header="0.51200000000000001" footer="0.21"/>
  <pageSetup paperSize="9" scale="66" orientation="landscape"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CC5CE-D8E1-49E3-836A-FBFD98196C1C}">
  <sheetPr>
    <tabColor rgb="FFFFFF99"/>
    <pageSetUpPr fitToPage="1"/>
  </sheetPr>
  <dimension ref="A1:O239"/>
  <sheetViews>
    <sheetView showGridLines="0" topLeftCell="A3" zoomScaleNormal="100" workbookViewId="0"/>
  </sheetViews>
  <sheetFormatPr defaultRowHeight="13.5"/>
  <cols>
    <col min="1" max="1" width="5.25" style="1442" customWidth="1"/>
    <col min="2" max="2" width="22.75" style="1443" customWidth="1"/>
    <col min="3" max="3" width="42.25" style="1443" customWidth="1"/>
    <col min="4" max="4" width="20.25" style="1443" customWidth="1"/>
    <col min="5" max="5" width="28.375" style="1443" customWidth="1"/>
    <col min="6" max="6" width="5.875" style="1442" customWidth="1"/>
    <col min="7" max="9" width="9" style="1442"/>
    <col min="10" max="10" width="22.75" style="1442" customWidth="1"/>
    <col min="11" max="11" width="34.375" style="1442" customWidth="1"/>
    <col min="12" max="12" width="20.25" style="1442" customWidth="1"/>
    <col min="13" max="13" width="28.375" style="1442" customWidth="1"/>
    <col min="14" max="16384" width="9" style="1442"/>
  </cols>
  <sheetData>
    <row r="1" spans="1:15" ht="15.75" hidden="1" customHeight="1"/>
    <row r="2" spans="1:15" ht="22.5" hidden="1" customHeight="1">
      <c r="B2" s="1082"/>
      <c r="C2" s="1082"/>
      <c r="D2" s="1444"/>
      <c r="E2" s="1444"/>
    </row>
    <row r="3" spans="1:15" ht="18.75" customHeight="1">
      <c r="A3" s="1445"/>
      <c r="B3" s="1445"/>
      <c r="C3" s="1445"/>
      <c r="D3" s="1445"/>
      <c r="E3" s="1445"/>
      <c r="F3" s="1445"/>
      <c r="G3" s="1445"/>
      <c r="H3" s="1445"/>
    </row>
    <row r="4" spans="1:15" ht="24" customHeight="1">
      <c r="B4" s="1446" t="s">
        <v>1875</v>
      </c>
      <c r="C4" s="1447"/>
      <c r="D4" s="1447"/>
      <c r="E4" s="1447"/>
      <c r="F4" s="1447"/>
      <c r="G4" s="1447"/>
      <c r="H4" s="1447"/>
      <c r="I4" s="1447"/>
    </row>
    <row r="5" spans="1:15" ht="17.25" customHeight="1">
      <c r="B5" s="1338" t="s">
        <v>1876</v>
      </c>
      <c r="C5" s="1447"/>
      <c r="D5" s="1447"/>
      <c r="E5" s="1447"/>
      <c r="F5" s="1447"/>
      <c r="G5" s="1447"/>
      <c r="H5" s="1447"/>
      <c r="I5" s="1447"/>
    </row>
    <row r="6" spans="1:15" ht="17.25" customHeight="1">
      <c r="B6" s="1338" t="s">
        <v>1877</v>
      </c>
      <c r="C6" s="1447"/>
      <c r="D6" s="1447"/>
      <c r="E6" s="1447"/>
      <c r="F6" s="1447"/>
      <c r="G6" s="1447"/>
      <c r="H6" s="1447"/>
      <c r="I6" s="1447"/>
    </row>
    <row r="7" spans="1:15" ht="18.75" customHeight="1">
      <c r="A7" s="1448"/>
      <c r="B7" s="1449"/>
      <c r="C7" s="1447"/>
      <c r="D7" s="1447"/>
      <c r="E7" s="1447"/>
      <c r="F7" s="1447"/>
      <c r="G7" s="1447"/>
      <c r="H7" s="1447"/>
    </row>
    <row r="8" spans="1:15" ht="16.5" hidden="1" customHeight="1">
      <c r="B8" s="1450" t="s">
        <v>1878</v>
      </c>
      <c r="C8" s="1447"/>
      <c r="D8" s="2251"/>
      <c r="E8" s="2252"/>
      <c r="F8" s="1447"/>
      <c r="G8" s="1447"/>
      <c r="H8" s="1447"/>
      <c r="I8" s="1447"/>
    </row>
    <row r="9" spans="1:15" ht="16.5" hidden="1" customHeight="1">
      <c r="B9" s="1449"/>
      <c r="C9" s="1447"/>
      <c r="D9" s="1447"/>
      <c r="E9" s="1447"/>
      <c r="F9" s="1447"/>
      <c r="G9" s="1447"/>
      <c r="H9" s="1447"/>
      <c r="I9" s="1447"/>
    </row>
    <row r="10" spans="1:15" ht="18.75" hidden="1" customHeight="1">
      <c r="B10" s="2253" t="s">
        <v>1879</v>
      </c>
      <c r="C10" s="2254"/>
      <c r="D10" s="2255"/>
      <c r="E10" s="2256"/>
      <c r="F10" s="1447"/>
      <c r="G10" s="1447"/>
      <c r="H10" s="1447"/>
      <c r="I10" s="1447"/>
    </row>
    <row r="11" spans="1:15" ht="18" customHeight="1">
      <c r="A11" s="1451"/>
      <c r="B11" s="1452"/>
      <c r="C11" s="1442"/>
      <c r="D11" s="1442"/>
      <c r="E11" s="1447"/>
      <c r="G11" s="1447"/>
      <c r="H11" s="1447"/>
    </row>
    <row r="12" spans="1:15" ht="20.25" customHeight="1">
      <c r="B12" s="1087" t="s">
        <v>1880</v>
      </c>
      <c r="C12" s="1442"/>
      <c r="D12" s="1109" t="s">
        <v>165</v>
      </c>
      <c r="E12" s="1453" t="str">
        <f>IF(D13&lt;&gt;"","エラー","OK")</f>
        <v>OK</v>
      </c>
      <c r="F12" s="1454"/>
      <c r="G12" s="1447"/>
      <c r="H12" s="1447"/>
    </row>
    <row r="13" spans="1:15" ht="27" customHeight="1">
      <c r="A13" s="1427"/>
      <c r="B13" s="1427"/>
      <c r="C13" s="1455"/>
      <c r="D13" s="1456" t="str">
        <f>IF(AND(E16&lt;&gt;E19,M16&lt;&gt;M19)=TRUE,"A1とA2・B1とB2の両方で金額が一致してません",IF(E16&lt;&gt;E19,"A1とA2の金額が一致してません",IF(M16&lt;&gt;M19,"B1とB2の金額が一致してません","")))</f>
        <v/>
      </c>
      <c r="E13" s="1428"/>
      <c r="F13" s="1454"/>
      <c r="G13" s="1447"/>
      <c r="H13" s="1447"/>
    </row>
    <row r="14" spans="1:15" ht="14.25" thickBot="1">
      <c r="A14" s="1427"/>
      <c r="B14" s="1427"/>
      <c r="C14" s="1427"/>
      <c r="D14" s="1077"/>
      <c r="E14" s="1077"/>
      <c r="F14" s="1447"/>
      <c r="G14" s="1447"/>
      <c r="H14" s="1447"/>
    </row>
    <row r="15" spans="1:15" ht="19.5" customHeight="1" thickBot="1">
      <c r="B15" s="1077"/>
      <c r="C15" s="2158" t="s">
        <v>1834</v>
      </c>
      <c r="D15" s="2187"/>
      <c r="E15" s="1083" t="s">
        <v>407</v>
      </c>
      <c r="F15" s="1082"/>
      <c r="G15" s="1447"/>
      <c r="H15" s="1447"/>
      <c r="I15" s="1447"/>
      <c r="K15" s="2247"/>
      <c r="L15" s="2155"/>
      <c r="M15" s="1083" t="s">
        <v>408</v>
      </c>
      <c r="N15" s="1082"/>
      <c r="O15" s="1447"/>
    </row>
    <row r="16" spans="1:15" ht="19.5" customHeight="1" thickBot="1">
      <c r="B16" s="1077"/>
      <c r="C16" s="2161"/>
      <c r="D16" s="2163"/>
      <c r="E16" s="1457">
        <f>'6_工事費'!H89</f>
        <v>0</v>
      </c>
      <c r="F16" s="1085" t="s">
        <v>805</v>
      </c>
      <c r="G16" s="1447"/>
      <c r="H16" s="1447"/>
      <c r="I16" s="1447"/>
      <c r="K16" s="2155"/>
      <c r="L16" s="2155"/>
      <c r="M16" s="1457">
        <f>'6_工事費'!EB89-E16</f>
        <v>0</v>
      </c>
      <c r="N16" s="1085" t="s">
        <v>806</v>
      </c>
      <c r="O16" s="1447"/>
    </row>
    <row r="17" spans="2:15">
      <c r="B17" s="1448"/>
      <c r="C17" s="1447"/>
      <c r="D17" s="1447"/>
      <c r="E17" s="1447"/>
      <c r="F17" s="1447"/>
      <c r="G17" s="1447"/>
      <c r="H17" s="1447"/>
      <c r="I17" s="1447"/>
      <c r="K17" s="1447"/>
      <c r="L17" s="1447"/>
      <c r="M17" s="1447"/>
      <c r="N17" s="1447"/>
      <c r="O17" s="1447"/>
    </row>
    <row r="18" spans="2:15" ht="14.25" thickBot="1">
      <c r="B18" s="1448"/>
      <c r="C18" s="1447"/>
      <c r="D18" s="1447"/>
      <c r="E18" s="1447"/>
      <c r="F18" s="1447"/>
      <c r="G18" s="1447"/>
      <c r="H18" s="1447"/>
      <c r="I18" s="1447"/>
      <c r="K18" s="1447"/>
      <c r="L18" s="1447"/>
      <c r="M18" s="1447"/>
      <c r="N18" s="1447"/>
      <c r="O18" s="1447"/>
    </row>
    <row r="19" spans="2:15" ht="24" customHeight="1" thickBot="1">
      <c r="B19" s="1442"/>
      <c r="C19" s="1458" t="s">
        <v>1881</v>
      </c>
      <c r="D19" s="1459"/>
      <c r="E19" s="1457">
        <f>E36+E42+E83+E115+E131</f>
        <v>0</v>
      </c>
      <c r="F19" s="1085" t="s">
        <v>128</v>
      </c>
      <c r="K19" s="1458" t="s">
        <v>1881</v>
      </c>
      <c r="L19" s="1459"/>
      <c r="M19" s="1457">
        <f>M36+M42+M83+M115+M131</f>
        <v>0</v>
      </c>
      <c r="N19" s="1085" t="s">
        <v>129</v>
      </c>
    </row>
    <row r="20" spans="2:15" ht="20.25" customHeight="1" thickBot="1">
      <c r="B20" s="1460"/>
      <c r="C20" s="1460"/>
      <c r="D20" s="1460"/>
      <c r="E20" s="1460"/>
      <c r="J20" s="1461"/>
      <c r="K20" s="1461"/>
      <c r="L20" s="1461"/>
      <c r="M20" s="1462"/>
    </row>
    <row r="21" spans="2:15" ht="20.25" customHeight="1">
      <c r="B21" s="1463" t="s">
        <v>1882</v>
      </c>
      <c r="C21" s="1464" t="s">
        <v>1883</v>
      </c>
      <c r="D21" s="1465" t="s">
        <v>1884</v>
      </c>
      <c r="E21" s="1466"/>
      <c r="J21" s="1463" t="s">
        <v>1882</v>
      </c>
      <c r="K21" s="1464" t="s">
        <v>1883</v>
      </c>
      <c r="L21" s="1465" t="s">
        <v>1884</v>
      </c>
      <c r="M21" s="1466"/>
    </row>
    <row r="22" spans="2:15" ht="23.25" customHeight="1">
      <c r="B22" s="1463"/>
      <c r="C22" s="1467" t="s">
        <v>1885</v>
      </c>
      <c r="D22" s="1465" t="s">
        <v>1886</v>
      </c>
      <c r="E22" s="1468"/>
      <c r="G22" s="1469" t="str">
        <f>IF(AND(E21="その他",E22=""),"←未入力となっています。","")</f>
        <v/>
      </c>
      <c r="J22" s="1463"/>
      <c r="K22" s="1467" t="s">
        <v>1885</v>
      </c>
      <c r="L22" s="1465" t="s">
        <v>1886</v>
      </c>
      <c r="M22" s="1468"/>
      <c r="O22" s="1469" t="str">
        <f>IF(AND(M21="その他",M22=""),"←未入力となっています。","")</f>
        <v/>
      </c>
    </row>
    <row r="23" spans="2:15" ht="20.25" customHeight="1">
      <c r="B23" s="1463"/>
      <c r="C23" s="1470"/>
      <c r="D23" s="1471" t="s">
        <v>1887</v>
      </c>
      <c r="E23" s="1472"/>
      <c r="F23" s="1442" t="s">
        <v>1888</v>
      </c>
      <c r="G23" s="1469" t="str">
        <f>IF(AND(E21&lt;&gt;"",E23=""),"←未入力となっています。","")</f>
        <v/>
      </c>
      <c r="J23" s="1463"/>
      <c r="K23" s="1470"/>
      <c r="L23" s="1471" t="s">
        <v>1887</v>
      </c>
      <c r="M23" s="1472"/>
      <c r="N23" s="1442" t="s">
        <v>1888</v>
      </c>
      <c r="O23" s="1469" t="str">
        <f>IF(AND(M21&lt;&gt;"",M23=""),"←未入力となっています。","")</f>
        <v/>
      </c>
    </row>
    <row r="24" spans="2:15" ht="20.25" customHeight="1">
      <c r="B24" s="1463"/>
      <c r="C24" s="1464" t="s">
        <v>1889</v>
      </c>
      <c r="D24" s="1465" t="s">
        <v>1884</v>
      </c>
      <c r="E24" s="1466"/>
      <c r="J24" s="1463"/>
      <c r="K24" s="1464" t="s">
        <v>1889</v>
      </c>
      <c r="L24" s="1465" t="s">
        <v>1884</v>
      </c>
      <c r="M24" s="1466"/>
    </row>
    <row r="25" spans="2:15" ht="23.25" customHeight="1">
      <c r="B25" s="1463"/>
      <c r="C25" s="1467" t="s">
        <v>1885</v>
      </c>
      <c r="D25" s="1465" t="s">
        <v>1886</v>
      </c>
      <c r="E25" s="1468"/>
      <c r="G25" s="1469" t="str">
        <f t="shared" ref="G25" si="0">IF(AND(E24="その他",E25=""),"←未入力となっています。","")</f>
        <v/>
      </c>
      <c r="J25" s="1463"/>
      <c r="K25" s="1467" t="s">
        <v>1885</v>
      </c>
      <c r="L25" s="1465" t="s">
        <v>1886</v>
      </c>
      <c r="M25" s="1468"/>
      <c r="O25" s="1469" t="str">
        <f t="shared" ref="O25" si="1">IF(AND(M24="その他",M25=""),"←未入力となっています。","")</f>
        <v/>
      </c>
    </row>
    <row r="26" spans="2:15" ht="20.25" customHeight="1">
      <c r="B26" s="1463"/>
      <c r="C26" s="1470"/>
      <c r="D26" s="1471" t="s">
        <v>1887</v>
      </c>
      <c r="E26" s="1472"/>
      <c r="F26" s="1442" t="s">
        <v>1888</v>
      </c>
      <c r="G26" s="1469" t="str">
        <f t="shared" ref="G26" si="2">IF(AND(E24&lt;&gt;"",E26=""),"←未入力となっています。","")</f>
        <v/>
      </c>
      <c r="J26" s="1463"/>
      <c r="K26" s="1470"/>
      <c r="L26" s="1471" t="s">
        <v>1887</v>
      </c>
      <c r="M26" s="1472"/>
      <c r="N26" s="1442" t="s">
        <v>1888</v>
      </c>
      <c r="O26" s="1469" t="str">
        <f t="shared" ref="O26" si="3">IF(AND(M24&lt;&gt;"",M26=""),"←未入力となっています。","")</f>
        <v/>
      </c>
    </row>
    <row r="27" spans="2:15" ht="20.25" customHeight="1">
      <c r="B27" s="1463"/>
      <c r="C27" s="1473" t="s">
        <v>1890</v>
      </c>
      <c r="D27" s="1474" t="s">
        <v>1884</v>
      </c>
      <c r="E27" s="1475"/>
      <c r="J27" s="1463"/>
      <c r="K27" s="1473" t="s">
        <v>1890</v>
      </c>
      <c r="L27" s="1474" t="s">
        <v>1884</v>
      </c>
      <c r="M27" s="1475"/>
    </row>
    <row r="28" spans="2:15" ht="23.25" customHeight="1">
      <c r="B28" s="1463"/>
      <c r="C28" s="1467" t="s">
        <v>1885</v>
      </c>
      <c r="D28" s="1465" t="s">
        <v>1886</v>
      </c>
      <c r="E28" s="1468"/>
      <c r="G28" s="1469" t="str">
        <f t="shared" ref="G28" si="4">IF(AND(E27="その他",E28=""),"←未入力となっています。","")</f>
        <v/>
      </c>
      <c r="J28" s="1463"/>
      <c r="K28" s="1467" t="s">
        <v>1885</v>
      </c>
      <c r="L28" s="1465" t="s">
        <v>1886</v>
      </c>
      <c r="M28" s="1468"/>
      <c r="O28" s="1469" t="str">
        <f t="shared" ref="O28" si="5">IF(AND(M27="その他",M28=""),"←未入力となっています。","")</f>
        <v/>
      </c>
    </row>
    <row r="29" spans="2:15" ht="20.25" customHeight="1">
      <c r="B29" s="1463"/>
      <c r="C29" s="1470"/>
      <c r="D29" s="1471" t="s">
        <v>1887</v>
      </c>
      <c r="E29" s="1472"/>
      <c r="F29" s="1442" t="s">
        <v>1888</v>
      </c>
      <c r="G29" s="1469" t="str">
        <f t="shared" ref="G29" si="6">IF(AND(E27&lt;&gt;"",E29=""),"←未入力となっています。","")</f>
        <v/>
      </c>
      <c r="J29" s="1463"/>
      <c r="K29" s="1470"/>
      <c r="L29" s="1471" t="s">
        <v>1887</v>
      </c>
      <c r="M29" s="1472"/>
      <c r="N29" s="1442" t="s">
        <v>1888</v>
      </c>
      <c r="O29" s="1469" t="str">
        <f t="shared" ref="O29" si="7">IF(AND(M27&lt;&gt;"",M29=""),"←未入力となっています。","")</f>
        <v/>
      </c>
    </row>
    <row r="30" spans="2:15" ht="20.25" customHeight="1">
      <c r="B30" s="1463"/>
      <c r="C30" s="1473" t="s">
        <v>1891</v>
      </c>
      <c r="D30" s="1474" t="s">
        <v>1884</v>
      </c>
      <c r="E30" s="1475"/>
      <c r="J30" s="1463"/>
      <c r="K30" s="1473" t="s">
        <v>1891</v>
      </c>
      <c r="L30" s="1474" t="s">
        <v>1884</v>
      </c>
      <c r="M30" s="1475"/>
    </row>
    <row r="31" spans="2:15" ht="23.25" customHeight="1">
      <c r="B31" s="1463"/>
      <c r="C31" s="1467" t="s">
        <v>1885</v>
      </c>
      <c r="D31" s="1465" t="s">
        <v>1886</v>
      </c>
      <c r="E31" s="1468"/>
      <c r="G31" s="1469" t="str">
        <f t="shared" ref="G31" si="8">IF(AND(E30="その他",E31=""),"←未入力となっています。","")</f>
        <v/>
      </c>
      <c r="J31" s="1463"/>
      <c r="K31" s="1467" t="s">
        <v>1885</v>
      </c>
      <c r="L31" s="1465" t="s">
        <v>1886</v>
      </c>
      <c r="M31" s="1468"/>
      <c r="O31" s="1469" t="str">
        <f t="shared" ref="O31" si="9">IF(AND(M30="その他",M31=""),"←未入力となっています。","")</f>
        <v/>
      </c>
    </row>
    <row r="32" spans="2:15" ht="20.25" customHeight="1">
      <c r="B32" s="1463"/>
      <c r="C32" s="1470"/>
      <c r="D32" s="1471" t="s">
        <v>1887</v>
      </c>
      <c r="E32" s="1472"/>
      <c r="F32" s="1442" t="s">
        <v>1888</v>
      </c>
      <c r="G32" s="1469" t="str">
        <f t="shared" ref="G32" si="10">IF(AND(E30&lt;&gt;"",E32=""),"←未入力となっています。","")</f>
        <v/>
      </c>
      <c r="J32" s="1463"/>
      <c r="K32" s="1470"/>
      <c r="L32" s="1471" t="s">
        <v>1887</v>
      </c>
      <c r="M32" s="1472"/>
      <c r="N32" s="1442" t="s">
        <v>1888</v>
      </c>
      <c r="O32" s="1469" t="str">
        <f t="shared" ref="O32" si="11">IF(AND(M30&lt;&gt;"",M32=""),"←未入力となっています。","")</f>
        <v/>
      </c>
    </row>
    <row r="33" spans="2:15" ht="20.25" customHeight="1">
      <c r="B33" s="1463"/>
      <c r="C33" s="1473" t="s">
        <v>1892</v>
      </c>
      <c r="D33" s="1474" t="s">
        <v>1884</v>
      </c>
      <c r="E33" s="1475"/>
      <c r="J33" s="1463"/>
      <c r="K33" s="1473" t="s">
        <v>1892</v>
      </c>
      <c r="L33" s="1474" t="s">
        <v>1884</v>
      </c>
      <c r="M33" s="1475"/>
    </row>
    <row r="34" spans="2:15" ht="23.25" customHeight="1">
      <c r="B34" s="1463"/>
      <c r="C34" s="1467" t="s">
        <v>1885</v>
      </c>
      <c r="D34" s="1465" t="s">
        <v>1886</v>
      </c>
      <c r="E34" s="1468"/>
      <c r="G34" s="1469" t="str">
        <f t="shared" ref="G34" si="12">IF(AND(E33="その他",E34=""),"←未入力となっています。","")</f>
        <v/>
      </c>
      <c r="J34" s="1463"/>
      <c r="K34" s="1467" t="s">
        <v>1885</v>
      </c>
      <c r="L34" s="1465" t="s">
        <v>1886</v>
      </c>
      <c r="M34" s="1468"/>
      <c r="O34" s="1469" t="str">
        <f t="shared" ref="O34" si="13">IF(AND(M33="その他",M34=""),"←未入力となっています。","")</f>
        <v/>
      </c>
    </row>
    <row r="35" spans="2:15" ht="20.25" customHeight="1">
      <c r="B35" s="1463"/>
      <c r="C35" s="1464"/>
      <c r="D35" s="1465" t="s">
        <v>1887</v>
      </c>
      <c r="E35" s="1476"/>
      <c r="F35" s="1442" t="s">
        <v>1888</v>
      </c>
      <c r="G35" s="1469" t="str">
        <f t="shared" ref="G35" si="14">IF(AND(E33&lt;&gt;"",E35=""),"←未入力となっています。","")</f>
        <v/>
      </c>
      <c r="J35" s="1463"/>
      <c r="K35" s="1464"/>
      <c r="L35" s="1465" t="s">
        <v>1887</v>
      </c>
      <c r="M35" s="1476"/>
      <c r="N35" s="1442" t="s">
        <v>1888</v>
      </c>
      <c r="O35" s="1469" t="str">
        <f t="shared" ref="O35" si="15">IF(AND(M33&lt;&gt;"",M35=""),"←未入力となっています。","")</f>
        <v/>
      </c>
    </row>
    <row r="36" spans="2:15" ht="20.25" customHeight="1" thickBot="1">
      <c r="B36" s="1463"/>
      <c r="C36" s="1477" t="s">
        <v>1893</v>
      </c>
      <c r="D36" s="1478" t="s">
        <v>1887</v>
      </c>
      <c r="E36" s="1479">
        <f>E23+E26+E29+E32+E35</f>
        <v>0</v>
      </c>
      <c r="F36" s="1442" t="s">
        <v>1888</v>
      </c>
      <c r="J36" s="1463"/>
      <c r="K36" s="1477" t="s">
        <v>1893</v>
      </c>
      <c r="L36" s="1478" t="s">
        <v>1887</v>
      </c>
      <c r="M36" s="1479">
        <f>M23+M26+M29+M32+M35</f>
        <v>0</v>
      </c>
      <c r="N36" s="1442" t="s">
        <v>1888</v>
      </c>
    </row>
    <row r="37" spans="2:15" ht="41.25" customHeight="1" thickTop="1">
      <c r="B37" s="1463"/>
      <c r="C37" s="1480" t="s">
        <v>1894</v>
      </c>
      <c r="D37" s="1471" t="s">
        <v>1887</v>
      </c>
      <c r="E37" s="1472"/>
      <c r="F37" s="1442" t="s">
        <v>1888</v>
      </c>
      <c r="J37" s="1463"/>
      <c r="K37" s="1480" t="s">
        <v>1894</v>
      </c>
      <c r="L37" s="1471" t="s">
        <v>1887</v>
      </c>
      <c r="M37" s="1472"/>
      <c r="N37" s="1442" t="s">
        <v>1888</v>
      </c>
    </row>
    <row r="38" spans="2:15" ht="41.25" customHeight="1">
      <c r="B38" s="1463"/>
      <c r="C38" s="1481" t="s">
        <v>1895</v>
      </c>
      <c r="D38" s="1482" t="s">
        <v>1896</v>
      </c>
      <c r="E38" s="1483"/>
      <c r="F38" s="1442" t="s">
        <v>1888</v>
      </c>
      <c r="J38" s="1463"/>
      <c r="K38" s="1481" t="s">
        <v>1895</v>
      </c>
      <c r="L38" s="1482" t="s">
        <v>1896</v>
      </c>
      <c r="M38" s="1483"/>
      <c r="N38" s="1442" t="s">
        <v>1888</v>
      </c>
    </row>
    <row r="39" spans="2:15" ht="41.25" customHeight="1">
      <c r="B39" s="1463"/>
      <c r="C39" s="1481" t="s">
        <v>1897</v>
      </c>
      <c r="D39" s="1482" t="s">
        <v>1896</v>
      </c>
      <c r="E39" s="1483"/>
      <c r="F39" s="1442" t="s">
        <v>1888</v>
      </c>
      <c r="J39" s="1463"/>
      <c r="K39" s="1481" t="s">
        <v>1897</v>
      </c>
      <c r="L39" s="1482" t="s">
        <v>1896</v>
      </c>
      <c r="M39" s="1483"/>
      <c r="N39" s="1442" t="s">
        <v>1888</v>
      </c>
    </row>
    <row r="40" spans="2:15" ht="41.25" customHeight="1">
      <c r="B40" s="1463"/>
      <c r="C40" s="1481" t="s">
        <v>1898</v>
      </c>
      <c r="D40" s="1482" t="s">
        <v>1896</v>
      </c>
      <c r="E40" s="1483"/>
      <c r="F40" s="1442" t="s">
        <v>1888</v>
      </c>
      <c r="J40" s="1463"/>
      <c r="K40" s="1481" t="s">
        <v>1898</v>
      </c>
      <c r="L40" s="1482" t="s">
        <v>1896</v>
      </c>
      <c r="M40" s="1483"/>
      <c r="N40" s="1442" t="s">
        <v>1888</v>
      </c>
    </row>
    <row r="41" spans="2:15" ht="41.25" customHeight="1">
      <c r="B41" s="1463"/>
      <c r="C41" s="1484" t="s">
        <v>1899</v>
      </c>
      <c r="D41" s="1474" t="s">
        <v>1896</v>
      </c>
      <c r="E41" s="1485"/>
      <c r="F41" s="1442" t="s">
        <v>1888</v>
      </c>
      <c r="J41" s="1463"/>
      <c r="K41" s="1484" t="s">
        <v>1899</v>
      </c>
      <c r="L41" s="1474" t="s">
        <v>1896</v>
      </c>
      <c r="M41" s="1485"/>
      <c r="N41" s="1442" t="s">
        <v>1888</v>
      </c>
    </row>
    <row r="42" spans="2:15" ht="20.25" customHeight="1" thickBot="1">
      <c r="B42" s="1463"/>
      <c r="C42" s="1486" t="s">
        <v>1900</v>
      </c>
      <c r="D42" s="1478" t="s">
        <v>1887</v>
      </c>
      <c r="E42" s="1479">
        <f>E37+E38+E39+E40+E41</f>
        <v>0</v>
      </c>
      <c r="F42" s="1442" t="s">
        <v>1888</v>
      </c>
      <c r="J42" s="1463"/>
      <c r="K42" s="1486" t="s">
        <v>1900</v>
      </c>
      <c r="L42" s="1478" t="s">
        <v>1887</v>
      </c>
      <c r="M42" s="1479">
        <f>M37+M38+M39+M40+M41</f>
        <v>0</v>
      </c>
      <c r="N42" s="1442" t="s">
        <v>1888</v>
      </c>
    </row>
    <row r="43" spans="2:15" ht="20.25" customHeight="1" thickTop="1">
      <c r="B43" s="1463"/>
      <c r="C43" s="1464" t="s">
        <v>1901</v>
      </c>
      <c r="D43" s="1487" t="s">
        <v>1902</v>
      </c>
      <c r="E43" s="1488"/>
      <c r="J43" s="1463"/>
      <c r="K43" s="1464" t="s">
        <v>1901</v>
      </c>
      <c r="L43" s="1487" t="s">
        <v>1902</v>
      </c>
      <c r="M43" s="1488"/>
    </row>
    <row r="44" spans="2:15" ht="20.25" customHeight="1">
      <c r="B44" s="1463"/>
      <c r="C44" s="1489" t="s">
        <v>1903</v>
      </c>
      <c r="D44" s="1465" t="s">
        <v>1904</v>
      </c>
      <c r="E44" s="1490"/>
      <c r="G44" s="1469" t="str">
        <f>IF(AND(E43="その他",E44=""),"←未入力となっています。","")</f>
        <v/>
      </c>
      <c r="J44" s="1463"/>
      <c r="K44" s="1489" t="s">
        <v>1903</v>
      </c>
      <c r="L44" s="1465" t="s">
        <v>1904</v>
      </c>
      <c r="M44" s="1490"/>
      <c r="O44" s="1469" t="str">
        <f>IF(AND(M43="その他",M44=""),"←未入力となっています。","")</f>
        <v/>
      </c>
    </row>
    <row r="45" spans="2:15" ht="20.25" customHeight="1">
      <c r="B45" s="1463"/>
      <c r="C45" s="1464"/>
      <c r="D45" s="1487" t="s">
        <v>1905</v>
      </c>
      <c r="E45" s="1490"/>
      <c r="J45" s="1463"/>
      <c r="K45" s="1464"/>
      <c r="L45" s="1487" t="s">
        <v>1905</v>
      </c>
      <c r="M45" s="1490"/>
    </row>
    <row r="46" spans="2:15" ht="20.25" customHeight="1">
      <c r="B46" s="1463"/>
      <c r="C46" s="1464"/>
      <c r="D46" s="1465" t="s">
        <v>1886</v>
      </c>
      <c r="E46" s="1490"/>
      <c r="G46" s="1469" t="str">
        <f>IF(AND(E45="その他",E46=""),"←未入力となっています。","")</f>
        <v/>
      </c>
      <c r="J46" s="1463"/>
      <c r="K46" s="1464"/>
      <c r="L46" s="1465" t="s">
        <v>1886</v>
      </c>
      <c r="M46" s="1490"/>
      <c r="O46" s="1469" t="str">
        <f>IF(AND(M45="その他",M46=""),"←未入力となっています。","")</f>
        <v/>
      </c>
    </row>
    <row r="47" spans="2:15" ht="20.25" customHeight="1">
      <c r="B47" s="1491"/>
      <c r="C47" s="1492"/>
      <c r="D47" s="1493" t="s">
        <v>1906</v>
      </c>
      <c r="E47" s="1490"/>
      <c r="F47" s="1442" t="s">
        <v>1907</v>
      </c>
      <c r="G47" s="1469" t="str">
        <f>IF(AND(E43&lt;&gt;"",E47=""),"←未入力となっています。","")</f>
        <v/>
      </c>
      <c r="J47" s="1491"/>
      <c r="K47" s="1492"/>
      <c r="L47" s="1493" t="s">
        <v>1906</v>
      </c>
      <c r="M47" s="1490"/>
      <c r="N47" s="1442" t="s">
        <v>1907</v>
      </c>
      <c r="O47" s="1469" t="str">
        <f>IF(AND(M43&lt;&gt;"",M47=""),"←未入力となっています。","")</f>
        <v/>
      </c>
    </row>
    <row r="48" spans="2:15" ht="20.25" customHeight="1">
      <c r="B48" s="1491"/>
      <c r="C48" s="1473" t="s">
        <v>1908</v>
      </c>
      <c r="D48" s="1494" t="s">
        <v>1902</v>
      </c>
      <c r="E48" s="1490"/>
      <c r="J48" s="1491"/>
      <c r="K48" s="1473" t="s">
        <v>1908</v>
      </c>
      <c r="L48" s="1494" t="s">
        <v>1902</v>
      </c>
      <c r="M48" s="1490"/>
    </row>
    <row r="49" spans="2:15" ht="20.25" customHeight="1">
      <c r="B49" s="1491"/>
      <c r="C49" s="1489" t="s">
        <v>1903</v>
      </c>
      <c r="D49" s="1495" t="s">
        <v>1904</v>
      </c>
      <c r="E49" s="1490"/>
      <c r="G49" s="1469" t="str">
        <f t="shared" ref="G49" si="16">IF(AND(E48="その他",E49=""),"←未入力となっています。","")</f>
        <v/>
      </c>
      <c r="J49" s="1491"/>
      <c r="K49" s="1489" t="s">
        <v>1903</v>
      </c>
      <c r="L49" s="1495" t="s">
        <v>1904</v>
      </c>
      <c r="M49" s="1490"/>
      <c r="O49" s="1469" t="str">
        <f t="shared" ref="O49" si="17">IF(AND(M48="その他",M49=""),"←未入力となっています。","")</f>
        <v/>
      </c>
    </row>
    <row r="50" spans="2:15" ht="20.25" customHeight="1">
      <c r="B50" s="1491"/>
      <c r="C50" s="1464"/>
      <c r="D50" s="1496" t="s">
        <v>1905</v>
      </c>
      <c r="E50" s="1490"/>
      <c r="J50" s="1491"/>
      <c r="K50" s="1464"/>
      <c r="L50" s="1496" t="s">
        <v>1905</v>
      </c>
      <c r="M50" s="1490"/>
    </row>
    <row r="51" spans="2:15" ht="20.25" customHeight="1">
      <c r="B51" s="1491"/>
      <c r="C51" s="1464"/>
      <c r="D51" s="1495" t="s">
        <v>1886</v>
      </c>
      <c r="E51" s="1490"/>
      <c r="G51" s="1469" t="str">
        <f t="shared" ref="G51" si="18">IF(AND(E50="その他",E51=""),"←未入力となっています。","")</f>
        <v/>
      </c>
      <c r="J51" s="1491"/>
      <c r="K51" s="1464"/>
      <c r="L51" s="1495" t="s">
        <v>1886</v>
      </c>
      <c r="M51" s="1490"/>
      <c r="O51" s="1469" t="str">
        <f t="shared" ref="O51" si="19">IF(AND(M50="その他",M51=""),"←未入力となっています。","")</f>
        <v/>
      </c>
    </row>
    <row r="52" spans="2:15" ht="20.25" customHeight="1">
      <c r="B52" s="1491"/>
      <c r="C52" s="1492"/>
      <c r="D52" s="1493" t="s">
        <v>1906</v>
      </c>
      <c r="E52" s="1490"/>
      <c r="F52" s="1442" t="s">
        <v>1907</v>
      </c>
      <c r="G52" s="1469" t="str">
        <f t="shared" ref="G52" si="20">IF(AND(E48&lt;&gt;"",E52=""),"←未入力となっています。","")</f>
        <v/>
      </c>
      <c r="J52" s="1491"/>
      <c r="K52" s="1492"/>
      <c r="L52" s="1493" t="s">
        <v>1906</v>
      </c>
      <c r="M52" s="1490"/>
      <c r="N52" s="1442" t="s">
        <v>1907</v>
      </c>
      <c r="O52" s="1469" t="str">
        <f t="shared" ref="O52" si="21">IF(AND(M48&lt;&gt;"",M52=""),"←未入力となっています。","")</f>
        <v/>
      </c>
    </row>
    <row r="53" spans="2:15" ht="20.25" customHeight="1">
      <c r="B53" s="1491"/>
      <c r="C53" s="1473" t="s">
        <v>1909</v>
      </c>
      <c r="D53" s="1494" t="s">
        <v>1902</v>
      </c>
      <c r="E53" s="1490"/>
      <c r="J53" s="1491"/>
      <c r="K53" s="1473" t="s">
        <v>1909</v>
      </c>
      <c r="L53" s="1494" t="s">
        <v>1902</v>
      </c>
      <c r="M53" s="1490"/>
    </row>
    <row r="54" spans="2:15" ht="20.25" customHeight="1">
      <c r="B54" s="1491"/>
      <c r="C54" s="1489" t="s">
        <v>1903</v>
      </c>
      <c r="D54" s="1495" t="s">
        <v>1904</v>
      </c>
      <c r="E54" s="1490"/>
      <c r="G54" s="1469" t="str">
        <f t="shared" ref="G54" si="22">IF(AND(E53="その他",E54=""),"←未入力となっています。","")</f>
        <v/>
      </c>
      <c r="J54" s="1491"/>
      <c r="K54" s="1489" t="s">
        <v>1903</v>
      </c>
      <c r="L54" s="1495" t="s">
        <v>1904</v>
      </c>
      <c r="M54" s="1490"/>
      <c r="O54" s="1469" t="str">
        <f t="shared" ref="O54" si="23">IF(AND(M53="その他",M54=""),"←未入力となっています。","")</f>
        <v/>
      </c>
    </row>
    <row r="55" spans="2:15" ht="20.25" customHeight="1">
      <c r="B55" s="1491"/>
      <c r="C55" s="1464"/>
      <c r="D55" s="1496" t="s">
        <v>1905</v>
      </c>
      <c r="E55" s="1490"/>
      <c r="J55" s="1491"/>
      <c r="K55" s="1464"/>
      <c r="L55" s="1496" t="s">
        <v>1905</v>
      </c>
      <c r="M55" s="1490"/>
    </row>
    <row r="56" spans="2:15" ht="20.25" customHeight="1">
      <c r="B56" s="1491"/>
      <c r="C56" s="1464"/>
      <c r="D56" s="1495" t="s">
        <v>1886</v>
      </c>
      <c r="E56" s="1490"/>
      <c r="G56" s="1469" t="str">
        <f t="shared" ref="G56" si="24">IF(AND(E55="その他",E56=""),"←未入力となっています。","")</f>
        <v/>
      </c>
      <c r="J56" s="1491"/>
      <c r="K56" s="1464"/>
      <c r="L56" s="1495" t="s">
        <v>1886</v>
      </c>
      <c r="M56" s="1490"/>
      <c r="O56" s="1469" t="str">
        <f t="shared" ref="O56" si="25">IF(AND(M55="その他",M56=""),"←未入力となっています。","")</f>
        <v/>
      </c>
    </row>
    <row r="57" spans="2:15" ht="20.25" customHeight="1">
      <c r="B57" s="1491"/>
      <c r="C57" s="1492"/>
      <c r="D57" s="1493" t="s">
        <v>1906</v>
      </c>
      <c r="E57" s="1490"/>
      <c r="F57" s="1442" t="s">
        <v>1907</v>
      </c>
      <c r="G57" s="1469" t="str">
        <f t="shared" ref="G57" si="26">IF(AND(E53&lt;&gt;"",E57=""),"←未入力となっています。","")</f>
        <v/>
      </c>
      <c r="J57" s="1491"/>
      <c r="K57" s="1492"/>
      <c r="L57" s="1493" t="s">
        <v>1906</v>
      </c>
      <c r="M57" s="1490"/>
      <c r="N57" s="1442" t="s">
        <v>1907</v>
      </c>
      <c r="O57" s="1469" t="str">
        <f t="shared" ref="O57" si="27">IF(AND(M53&lt;&gt;"",M57=""),"←未入力となっています。","")</f>
        <v/>
      </c>
    </row>
    <row r="58" spans="2:15" ht="20.25" customHeight="1">
      <c r="B58" s="1491"/>
      <c r="C58" s="1473" t="s">
        <v>1910</v>
      </c>
      <c r="D58" s="1494" t="s">
        <v>1902</v>
      </c>
      <c r="E58" s="1490"/>
      <c r="J58" s="1491"/>
      <c r="K58" s="1473" t="s">
        <v>1910</v>
      </c>
      <c r="L58" s="1494" t="s">
        <v>1902</v>
      </c>
      <c r="M58" s="1490"/>
    </row>
    <row r="59" spans="2:15" ht="20.25" customHeight="1">
      <c r="B59" s="1491"/>
      <c r="C59" s="1489" t="s">
        <v>1903</v>
      </c>
      <c r="D59" s="1495" t="s">
        <v>1904</v>
      </c>
      <c r="E59" s="1490"/>
      <c r="G59" s="1469" t="str">
        <f t="shared" ref="G59" si="28">IF(AND(E58="その他",E59=""),"←未入力となっています。","")</f>
        <v/>
      </c>
      <c r="J59" s="1491"/>
      <c r="K59" s="1489" t="s">
        <v>1903</v>
      </c>
      <c r="L59" s="1495" t="s">
        <v>1904</v>
      </c>
      <c r="M59" s="1490"/>
      <c r="O59" s="1469" t="str">
        <f t="shared" ref="O59" si="29">IF(AND(M58="その他",M59=""),"←未入力となっています。","")</f>
        <v/>
      </c>
    </row>
    <row r="60" spans="2:15" ht="20.25" customHeight="1">
      <c r="B60" s="1491"/>
      <c r="C60" s="1464"/>
      <c r="D60" s="1496" t="s">
        <v>1905</v>
      </c>
      <c r="E60" s="1490"/>
      <c r="J60" s="1491"/>
      <c r="K60" s="1464"/>
      <c r="L60" s="1496" t="s">
        <v>1905</v>
      </c>
      <c r="M60" s="1490"/>
    </row>
    <row r="61" spans="2:15" ht="20.25" customHeight="1">
      <c r="B61" s="1491"/>
      <c r="C61" s="1464"/>
      <c r="D61" s="1495" t="s">
        <v>1886</v>
      </c>
      <c r="E61" s="1490"/>
      <c r="G61" s="1469" t="str">
        <f t="shared" ref="G61" si="30">IF(AND(E60="その他",E61=""),"←未入力となっています。","")</f>
        <v/>
      </c>
      <c r="J61" s="1491"/>
      <c r="K61" s="1464"/>
      <c r="L61" s="1495" t="s">
        <v>1886</v>
      </c>
      <c r="M61" s="1490"/>
      <c r="O61" s="1469" t="str">
        <f t="shared" ref="O61" si="31">IF(AND(M60="その他",M61=""),"←未入力となっています。","")</f>
        <v/>
      </c>
    </row>
    <row r="62" spans="2:15" ht="20.25" customHeight="1">
      <c r="B62" s="1491"/>
      <c r="C62" s="1492"/>
      <c r="D62" s="1493" t="s">
        <v>1906</v>
      </c>
      <c r="E62" s="1490"/>
      <c r="F62" s="1442" t="s">
        <v>1907</v>
      </c>
      <c r="G62" s="1469" t="str">
        <f t="shared" ref="G62" si="32">IF(AND(E58&lt;&gt;"",E62=""),"←未入力となっています。","")</f>
        <v/>
      </c>
      <c r="J62" s="1491"/>
      <c r="K62" s="1492"/>
      <c r="L62" s="1493" t="s">
        <v>1906</v>
      </c>
      <c r="M62" s="1490"/>
      <c r="N62" s="1442" t="s">
        <v>1907</v>
      </c>
      <c r="O62" s="1469" t="str">
        <f t="shared" ref="O62" si="33">IF(AND(M58&lt;&gt;"",M62=""),"←未入力となっています。","")</f>
        <v/>
      </c>
    </row>
    <row r="63" spans="2:15" ht="20.25" customHeight="1">
      <c r="B63" s="1491"/>
      <c r="C63" s="1473" t="s">
        <v>1911</v>
      </c>
      <c r="D63" s="1494" t="s">
        <v>1902</v>
      </c>
      <c r="E63" s="1490"/>
      <c r="J63" s="1491"/>
      <c r="K63" s="1473" t="s">
        <v>1911</v>
      </c>
      <c r="L63" s="1494" t="s">
        <v>1902</v>
      </c>
      <c r="M63" s="1490"/>
    </row>
    <row r="64" spans="2:15" ht="20.25" customHeight="1">
      <c r="B64" s="1491"/>
      <c r="C64" s="1489" t="s">
        <v>1903</v>
      </c>
      <c r="D64" s="1495" t="s">
        <v>1904</v>
      </c>
      <c r="E64" s="1490"/>
      <c r="G64" s="1469" t="str">
        <f t="shared" ref="G64" si="34">IF(AND(E63="その他",E64=""),"←未入力となっています。","")</f>
        <v/>
      </c>
      <c r="J64" s="1491"/>
      <c r="K64" s="1489" t="s">
        <v>1903</v>
      </c>
      <c r="L64" s="1495" t="s">
        <v>1904</v>
      </c>
      <c r="M64" s="1490"/>
      <c r="O64" s="1469" t="str">
        <f t="shared" ref="O64" si="35">IF(AND(M63="その他",M64=""),"←未入力となっています。","")</f>
        <v/>
      </c>
    </row>
    <row r="65" spans="2:15" ht="20.25" customHeight="1">
      <c r="B65" s="1491"/>
      <c r="C65" s="1464"/>
      <c r="D65" s="1496" t="s">
        <v>1905</v>
      </c>
      <c r="E65" s="1490"/>
      <c r="J65" s="1491"/>
      <c r="K65" s="1464"/>
      <c r="L65" s="1496" t="s">
        <v>1905</v>
      </c>
      <c r="M65" s="1490"/>
    </row>
    <row r="66" spans="2:15" ht="20.25" customHeight="1">
      <c r="B66" s="1491"/>
      <c r="C66" s="1464"/>
      <c r="D66" s="1495" t="s">
        <v>1886</v>
      </c>
      <c r="E66" s="1490"/>
      <c r="G66" s="1469" t="str">
        <f t="shared" ref="G66" si="36">IF(AND(E65="その他",E66=""),"←未入力となっています。","")</f>
        <v/>
      </c>
      <c r="J66" s="1491"/>
      <c r="K66" s="1464"/>
      <c r="L66" s="1495" t="s">
        <v>1886</v>
      </c>
      <c r="M66" s="1490"/>
      <c r="O66" s="1469" t="str">
        <f t="shared" ref="O66" si="37">IF(AND(M65="その他",M66=""),"←未入力となっています。","")</f>
        <v/>
      </c>
    </row>
    <row r="67" spans="2:15" ht="20.25" customHeight="1" thickBot="1">
      <c r="B67" s="1491"/>
      <c r="C67" s="1492"/>
      <c r="D67" s="1493" t="s">
        <v>1906</v>
      </c>
      <c r="E67" s="1490"/>
      <c r="F67" s="1442" t="s">
        <v>1907</v>
      </c>
      <c r="G67" s="1469" t="str">
        <f t="shared" ref="G67" si="38">IF(AND(E63&lt;&gt;"",E67=""),"←未入力となっています。","")</f>
        <v/>
      </c>
      <c r="J67" s="1491"/>
      <c r="K67" s="1492"/>
      <c r="L67" s="1493" t="s">
        <v>1906</v>
      </c>
      <c r="M67" s="1490"/>
      <c r="N67" s="1442" t="s">
        <v>1907</v>
      </c>
      <c r="O67" s="1469" t="str">
        <f t="shared" ref="O67" si="39">IF(AND(M63&lt;&gt;"",M67=""),"←未入力となっています。","")</f>
        <v/>
      </c>
    </row>
    <row r="68" spans="2:15" ht="20.25" customHeight="1" thickTop="1">
      <c r="B68" s="1491"/>
      <c r="C68" s="1497" t="s">
        <v>1912</v>
      </c>
      <c r="D68" s="1498" t="s">
        <v>1884</v>
      </c>
      <c r="E68" s="1499"/>
      <c r="F68" s="1500"/>
      <c r="J68" s="1491"/>
      <c r="K68" s="1497" t="s">
        <v>1912</v>
      </c>
      <c r="L68" s="1498" t="s">
        <v>1884</v>
      </c>
      <c r="M68" s="1499"/>
      <c r="N68" s="1500"/>
    </row>
    <row r="69" spans="2:15" ht="27" customHeight="1">
      <c r="B69" s="1491"/>
      <c r="C69" s="1467" t="s">
        <v>1913</v>
      </c>
      <c r="D69" s="1465" t="s">
        <v>1886</v>
      </c>
      <c r="E69" s="1490"/>
      <c r="F69" s="1500"/>
      <c r="G69" s="1469" t="str">
        <f t="shared" ref="G69" si="40">IF(AND(E68="その他",E69=""),"←未入力となっています。","")</f>
        <v/>
      </c>
      <c r="J69" s="1491"/>
      <c r="K69" s="1467" t="s">
        <v>1913</v>
      </c>
      <c r="L69" s="1465" t="s">
        <v>1886</v>
      </c>
      <c r="M69" s="1490"/>
      <c r="N69" s="1500"/>
      <c r="O69" s="1469" t="str">
        <f t="shared" ref="O69" si="41">IF(AND(M68="その他",M69=""),"←未入力となっています。","")</f>
        <v/>
      </c>
    </row>
    <row r="70" spans="2:15" ht="20.25" customHeight="1">
      <c r="B70" s="1491"/>
      <c r="C70" s="1501"/>
      <c r="D70" s="1471" t="s">
        <v>1887</v>
      </c>
      <c r="E70" s="1485"/>
      <c r="F70" s="1500" t="s">
        <v>1888</v>
      </c>
      <c r="G70" s="1469" t="str">
        <f t="shared" ref="G70" si="42">IF(AND(E68&lt;&gt;"",E70=""),"←未入力となっています。","")</f>
        <v/>
      </c>
      <c r="J70" s="1491"/>
      <c r="K70" s="1501"/>
      <c r="L70" s="1471" t="s">
        <v>1887</v>
      </c>
      <c r="M70" s="1485"/>
      <c r="N70" s="1500" t="s">
        <v>1888</v>
      </c>
      <c r="O70" s="1469" t="str">
        <f t="shared" ref="O70" si="43">IF(AND(M68&lt;&gt;"",M70=""),"←未入力となっています。","")</f>
        <v/>
      </c>
    </row>
    <row r="71" spans="2:15" ht="20.25" customHeight="1">
      <c r="B71" s="1463"/>
      <c r="C71" s="1464" t="s">
        <v>1914</v>
      </c>
      <c r="D71" s="1487" t="s">
        <v>1884</v>
      </c>
      <c r="E71" s="1490"/>
      <c r="F71" s="1500"/>
      <c r="J71" s="1463"/>
      <c r="K71" s="1464" t="s">
        <v>1914</v>
      </c>
      <c r="L71" s="1487" t="s">
        <v>1884</v>
      </c>
      <c r="M71" s="1490"/>
      <c r="N71" s="1500"/>
    </row>
    <row r="72" spans="2:15" ht="27" customHeight="1">
      <c r="B72" s="1463"/>
      <c r="C72" s="1467" t="s">
        <v>1913</v>
      </c>
      <c r="D72" s="1465" t="s">
        <v>1886</v>
      </c>
      <c r="E72" s="1490"/>
      <c r="F72" s="1500"/>
      <c r="G72" s="1469" t="str">
        <f t="shared" ref="G72" si="44">IF(AND(E71="その他",E72=""),"←未入力となっています。","")</f>
        <v/>
      </c>
      <c r="J72" s="1463"/>
      <c r="K72" s="1467" t="s">
        <v>1913</v>
      </c>
      <c r="L72" s="1465" t="s">
        <v>1886</v>
      </c>
      <c r="M72" s="1490"/>
      <c r="N72" s="1500"/>
      <c r="O72" s="1469" t="str">
        <f t="shared" ref="O72" si="45">IF(AND(M71="その他",M72=""),"←未入力となっています。","")</f>
        <v/>
      </c>
    </row>
    <row r="73" spans="2:15" ht="20.25" customHeight="1">
      <c r="B73" s="1491"/>
      <c r="C73" s="1501"/>
      <c r="D73" s="1471" t="s">
        <v>1887</v>
      </c>
      <c r="E73" s="1483"/>
      <c r="F73" s="1500" t="s">
        <v>1888</v>
      </c>
      <c r="G73" s="1469" t="str">
        <f t="shared" ref="G73" si="46">IF(AND(E71&lt;&gt;"",E73=""),"←未入力となっています。","")</f>
        <v/>
      </c>
      <c r="J73" s="1491"/>
      <c r="K73" s="1501"/>
      <c r="L73" s="1471" t="s">
        <v>1887</v>
      </c>
      <c r="M73" s="1483"/>
      <c r="N73" s="1500" t="s">
        <v>1888</v>
      </c>
      <c r="O73" s="1469" t="str">
        <f t="shared" ref="O73" si="47">IF(AND(M71&lt;&gt;"",M73=""),"←未入力となっています。","")</f>
        <v/>
      </c>
    </row>
    <row r="74" spans="2:15" ht="20.25" customHeight="1">
      <c r="B74" s="1491"/>
      <c r="C74" s="1464" t="s">
        <v>1915</v>
      </c>
      <c r="D74" s="1487" t="s">
        <v>1884</v>
      </c>
      <c r="E74" s="1490"/>
      <c r="F74" s="1500"/>
      <c r="J74" s="1491"/>
      <c r="K74" s="1464" t="s">
        <v>1915</v>
      </c>
      <c r="L74" s="1487" t="s">
        <v>1884</v>
      </c>
      <c r="M74" s="1490"/>
      <c r="N74" s="1500"/>
    </row>
    <row r="75" spans="2:15" ht="27" customHeight="1">
      <c r="B75" s="1491"/>
      <c r="C75" s="1467" t="s">
        <v>1913</v>
      </c>
      <c r="D75" s="1465" t="s">
        <v>1886</v>
      </c>
      <c r="E75" s="1490"/>
      <c r="F75" s="1500"/>
      <c r="G75" s="1469" t="str">
        <f t="shared" ref="G75" si="48">IF(AND(E74="その他",E75=""),"←未入力となっています。","")</f>
        <v/>
      </c>
      <c r="J75" s="1491"/>
      <c r="K75" s="1467" t="s">
        <v>1913</v>
      </c>
      <c r="L75" s="1465" t="s">
        <v>1886</v>
      </c>
      <c r="M75" s="1490"/>
      <c r="N75" s="1500"/>
      <c r="O75" s="1469" t="str">
        <f t="shared" ref="O75" si="49">IF(AND(M74="その他",M75=""),"←未入力となっています。","")</f>
        <v/>
      </c>
    </row>
    <row r="76" spans="2:15" ht="20.25" customHeight="1">
      <c r="B76" s="1491"/>
      <c r="C76" s="1501"/>
      <c r="D76" s="1471" t="s">
        <v>1887</v>
      </c>
      <c r="E76" s="1483"/>
      <c r="F76" s="1500" t="s">
        <v>1888</v>
      </c>
      <c r="G76" s="1469" t="str">
        <f t="shared" ref="G76" si="50">IF(AND(E74&lt;&gt;"",E76=""),"←未入力となっています。","")</f>
        <v/>
      </c>
      <c r="J76" s="1491"/>
      <c r="K76" s="1501"/>
      <c r="L76" s="1471" t="s">
        <v>1887</v>
      </c>
      <c r="M76" s="1483"/>
      <c r="N76" s="1500" t="s">
        <v>1888</v>
      </c>
      <c r="O76" s="1469" t="str">
        <f t="shared" ref="O76" si="51">IF(AND(M74&lt;&gt;"",M76=""),"←未入力となっています。","")</f>
        <v/>
      </c>
    </row>
    <row r="77" spans="2:15" ht="20.25" customHeight="1">
      <c r="B77" s="1491"/>
      <c r="C77" s="1464" t="s">
        <v>1916</v>
      </c>
      <c r="D77" s="1487" t="s">
        <v>1884</v>
      </c>
      <c r="E77" s="1490"/>
      <c r="F77" s="1500"/>
      <c r="J77" s="1491"/>
      <c r="K77" s="1464" t="s">
        <v>1916</v>
      </c>
      <c r="L77" s="1487" t="s">
        <v>1884</v>
      </c>
      <c r="M77" s="1490"/>
      <c r="N77" s="1500"/>
    </row>
    <row r="78" spans="2:15" ht="27" customHeight="1">
      <c r="B78" s="1491"/>
      <c r="C78" s="1467" t="s">
        <v>1913</v>
      </c>
      <c r="D78" s="1465" t="s">
        <v>1886</v>
      </c>
      <c r="E78" s="1490"/>
      <c r="F78" s="1500"/>
      <c r="G78" s="1469" t="str">
        <f t="shared" ref="G78" si="52">IF(AND(E77="その他",E78=""),"←未入力となっています。","")</f>
        <v/>
      </c>
      <c r="J78" s="1491"/>
      <c r="K78" s="1467" t="s">
        <v>1913</v>
      </c>
      <c r="L78" s="1465" t="s">
        <v>1886</v>
      </c>
      <c r="M78" s="1490"/>
      <c r="N78" s="1500"/>
      <c r="O78" s="1469" t="str">
        <f t="shared" ref="O78" si="53">IF(AND(M77="その他",M78=""),"←未入力となっています。","")</f>
        <v/>
      </c>
    </row>
    <row r="79" spans="2:15" ht="20.25" customHeight="1">
      <c r="B79" s="1491"/>
      <c r="C79" s="1501"/>
      <c r="D79" s="1471" t="s">
        <v>1887</v>
      </c>
      <c r="E79" s="1483"/>
      <c r="F79" s="1500" t="s">
        <v>1888</v>
      </c>
      <c r="G79" s="1469" t="str">
        <f t="shared" ref="G79" si="54">IF(AND(E77&lt;&gt;"",E79=""),"←未入力となっています。","")</f>
        <v/>
      </c>
      <c r="J79" s="1491"/>
      <c r="K79" s="1501"/>
      <c r="L79" s="1471" t="s">
        <v>1887</v>
      </c>
      <c r="M79" s="1483"/>
      <c r="N79" s="1500" t="s">
        <v>1888</v>
      </c>
      <c r="O79" s="1469" t="str">
        <f t="shared" ref="O79" si="55">IF(AND(M77&lt;&gt;"",M79=""),"←未入力となっています。","")</f>
        <v/>
      </c>
    </row>
    <row r="80" spans="2:15" ht="20.25" customHeight="1">
      <c r="B80" s="1491"/>
      <c r="C80" s="1464" t="s">
        <v>1917</v>
      </c>
      <c r="D80" s="1487" t="s">
        <v>1884</v>
      </c>
      <c r="E80" s="1490"/>
      <c r="F80" s="1500"/>
      <c r="J80" s="1491"/>
      <c r="K80" s="1464" t="s">
        <v>1917</v>
      </c>
      <c r="L80" s="1487" t="s">
        <v>1884</v>
      </c>
      <c r="M80" s="1490"/>
      <c r="N80" s="1500"/>
    </row>
    <row r="81" spans="2:15" ht="27" customHeight="1">
      <c r="B81" s="1491"/>
      <c r="C81" s="1467" t="s">
        <v>1913</v>
      </c>
      <c r="D81" s="1465" t="s">
        <v>1886</v>
      </c>
      <c r="E81" s="1490"/>
      <c r="F81" s="1500"/>
      <c r="G81" s="1469" t="str">
        <f t="shared" ref="G81" si="56">IF(AND(E80="その他",E81=""),"←未入力となっています。","")</f>
        <v/>
      </c>
      <c r="J81" s="1491"/>
      <c r="K81" s="1467" t="s">
        <v>1913</v>
      </c>
      <c r="L81" s="1465" t="s">
        <v>1886</v>
      </c>
      <c r="M81" s="1490"/>
      <c r="N81" s="1500"/>
      <c r="O81" s="1469" t="str">
        <f t="shared" ref="O81" si="57">IF(AND(M80="その他",M81=""),"←未入力となっています。","")</f>
        <v/>
      </c>
    </row>
    <row r="82" spans="2:15" ht="20.25" customHeight="1">
      <c r="B82" s="1491"/>
      <c r="C82" s="1492"/>
      <c r="D82" s="1465" t="s">
        <v>1887</v>
      </c>
      <c r="E82" s="1485"/>
      <c r="F82" s="1500" t="s">
        <v>1888</v>
      </c>
      <c r="G82" s="1469" t="str">
        <f t="shared" ref="G82" si="58">IF(AND(E80&lt;&gt;"",E82=""),"←未入力となっています。","")</f>
        <v/>
      </c>
      <c r="J82" s="1491"/>
      <c r="K82" s="1492"/>
      <c r="L82" s="1465" t="s">
        <v>1887</v>
      </c>
      <c r="M82" s="1485"/>
      <c r="N82" s="1500" t="s">
        <v>1888</v>
      </c>
      <c r="O82" s="1469" t="str">
        <f t="shared" ref="O82" si="59">IF(AND(M80&lt;&gt;"",M82=""),"←未入力となっています。","")</f>
        <v/>
      </c>
    </row>
    <row r="83" spans="2:15" ht="20.25" customHeight="1" thickBot="1">
      <c r="B83" s="1491"/>
      <c r="C83" s="1502" t="s">
        <v>1918</v>
      </c>
      <c r="D83" s="1478" t="s">
        <v>1887</v>
      </c>
      <c r="E83" s="1479">
        <f>E70+E73+E76+E79+E82</f>
        <v>0</v>
      </c>
      <c r="F83" s="1500" t="s">
        <v>1888</v>
      </c>
      <c r="J83" s="1491"/>
      <c r="K83" s="1502" t="s">
        <v>1918</v>
      </c>
      <c r="L83" s="1478" t="s">
        <v>1887</v>
      </c>
      <c r="M83" s="1479">
        <f>M70+M73+M76+M79+M82</f>
        <v>0</v>
      </c>
      <c r="N83" s="1500" t="s">
        <v>1888</v>
      </c>
    </row>
    <row r="84" spans="2:15" ht="20.25" customHeight="1" thickTop="1">
      <c r="B84" s="1491"/>
      <c r="C84" s="1497" t="s">
        <v>1919</v>
      </c>
      <c r="D84" s="1498" t="s">
        <v>1884</v>
      </c>
      <c r="E84" s="1499"/>
      <c r="J84" s="1491"/>
      <c r="K84" s="1497" t="s">
        <v>1919</v>
      </c>
      <c r="L84" s="1498" t="s">
        <v>1884</v>
      </c>
      <c r="M84" s="1499"/>
    </row>
    <row r="85" spans="2:15" ht="25.5" customHeight="1">
      <c r="B85" s="1491"/>
      <c r="C85" s="1467" t="s">
        <v>1920</v>
      </c>
      <c r="D85" s="1465" t="s">
        <v>1886</v>
      </c>
      <c r="E85" s="1490"/>
      <c r="G85" s="1469" t="str">
        <f t="shared" ref="G85:G97" si="60">IF(AND(E84="その他",E85=""),"←未入力となっています。","")</f>
        <v/>
      </c>
      <c r="J85" s="1491"/>
      <c r="K85" s="1467" t="s">
        <v>1920</v>
      </c>
      <c r="L85" s="1465" t="s">
        <v>1886</v>
      </c>
      <c r="M85" s="1490"/>
      <c r="O85" s="1469" t="str">
        <f t="shared" ref="O85:O97" si="61">IF(AND(M84="その他",M85=""),"←未入力となっています。","")</f>
        <v/>
      </c>
    </row>
    <row r="86" spans="2:15" ht="20.25" customHeight="1">
      <c r="B86" s="1491"/>
      <c r="C86" s="1501"/>
      <c r="D86" s="1471" t="s">
        <v>1887</v>
      </c>
      <c r="E86" s="1483"/>
      <c r="F86" s="1442" t="s">
        <v>1888</v>
      </c>
      <c r="G86" s="1469" t="str">
        <f t="shared" ref="G86" si="62">IF(AND(E84&lt;&gt;"",E86=""),"←未入力となっています。","")</f>
        <v/>
      </c>
      <c r="J86" s="1491"/>
      <c r="K86" s="1501"/>
      <c r="L86" s="1471" t="s">
        <v>1887</v>
      </c>
      <c r="M86" s="1483"/>
      <c r="N86" s="1442" t="s">
        <v>1888</v>
      </c>
      <c r="O86" s="1469" t="str">
        <f t="shared" ref="O86" si="63">IF(AND(M84&lt;&gt;"",M86=""),"←未入力となっています。","")</f>
        <v/>
      </c>
    </row>
    <row r="87" spans="2:15" ht="20.25" customHeight="1">
      <c r="B87" s="1463"/>
      <c r="C87" s="1464" t="s">
        <v>1921</v>
      </c>
      <c r="D87" s="1487" t="s">
        <v>1884</v>
      </c>
      <c r="E87" s="1490"/>
      <c r="J87" s="1463"/>
      <c r="K87" s="1464" t="s">
        <v>1921</v>
      </c>
      <c r="L87" s="1487" t="s">
        <v>1884</v>
      </c>
      <c r="M87" s="1490"/>
    </row>
    <row r="88" spans="2:15" ht="25.5" customHeight="1">
      <c r="B88" s="1463"/>
      <c r="C88" s="1467" t="s">
        <v>1920</v>
      </c>
      <c r="D88" s="1465" t="s">
        <v>1886</v>
      </c>
      <c r="E88" s="1490"/>
      <c r="G88" s="1469" t="str">
        <f t="shared" si="60"/>
        <v/>
      </c>
      <c r="J88" s="1463"/>
      <c r="K88" s="1467" t="s">
        <v>1920</v>
      </c>
      <c r="L88" s="1465" t="s">
        <v>1886</v>
      </c>
      <c r="M88" s="1490"/>
      <c r="O88" s="1469" t="str">
        <f t="shared" si="61"/>
        <v/>
      </c>
    </row>
    <row r="89" spans="2:15" ht="20.25" customHeight="1">
      <c r="B89" s="1491"/>
      <c r="C89" s="1501"/>
      <c r="D89" s="1471" t="s">
        <v>1887</v>
      </c>
      <c r="E89" s="1483"/>
      <c r="F89" s="1442" t="s">
        <v>1888</v>
      </c>
      <c r="G89" s="1469" t="str">
        <f t="shared" ref="G89:G98" si="64">IF(AND(E87&lt;&gt;"",E89=""),"←未入力となっています。","")</f>
        <v/>
      </c>
      <c r="J89" s="1491"/>
      <c r="K89" s="1501"/>
      <c r="L89" s="1471" t="s">
        <v>1887</v>
      </c>
      <c r="M89" s="1483"/>
      <c r="N89" s="1442" t="s">
        <v>1888</v>
      </c>
      <c r="O89" s="1469" t="str">
        <f t="shared" ref="O89:O98" si="65">IF(AND(M87&lt;&gt;"",M89=""),"←未入力となっています。","")</f>
        <v/>
      </c>
    </row>
    <row r="90" spans="2:15" ht="20.25" customHeight="1">
      <c r="B90" s="1491"/>
      <c r="C90" s="1464" t="s">
        <v>1922</v>
      </c>
      <c r="D90" s="1487" t="s">
        <v>1884</v>
      </c>
      <c r="E90" s="1490"/>
      <c r="J90" s="1491"/>
      <c r="K90" s="1464" t="s">
        <v>1922</v>
      </c>
      <c r="L90" s="1487" t="s">
        <v>1884</v>
      </c>
      <c r="M90" s="1490"/>
    </row>
    <row r="91" spans="2:15" ht="25.5" customHeight="1">
      <c r="B91" s="1491"/>
      <c r="C91" s="1467" t="s">
        <v>1920</v>
      </c>
      <c r="D91" s="1465" t="s">
        <v>1886</v>
      </c>
      <c r="E91" s="1490"/>
      <c r="G91" s="1469" t="str">
        <f t="shared" si="60"/>
        <v/>
      </c>
      <c r="J91" s="1491"/>
      <c r="K91" s="1467" t="s">
        <v>1920</v>
      </c>
      <c r="L91" s="1465" t="s">
        <v>1886</v>
      </c>
      <c r="M91" s="1490"/>
      <c r="O91" s="1469" t="str">
        <f t="shared" si="61"/>
        <v/>
      </c>
    </row>
    <row r="92" spans="2:15" ht="20.25" customHeight="1">
      <c r="B92" s="1491"/>
      <c r="C92" s="1501"/>
      <c r="D92" s="1471" t="s">
        <v>1887</v>
      </c>
      <c r="E92" s="1483"/>
      <c r="F92" s="1442" t="s">
        <v>1888</v>
      </c>
      <c r="G92" s="1469" t="str">
        <f t="shared" si="64"/>
        <v/>
      </c>
      <c r="J92" s="1491"/>
      <c r="K92" s="1501"/>
      <c r="L92" s="1471" t="s">
        <v>1887</v>
      </c>
      <c r="M92" s="1483"/>
      <c r="N92" s="1442" t="s">
        <v>1888</v>
      </c>
      <c r="O92" s="1469" t="str">
        <f t="shared" si="65"/>
        <v/>
      </c>
    </row>
    <row r="93" spans="2:15" ht="20.25" customHeight="1">
      <c r="B93" s="1491"/>
      <c r="C93" s="1464" t="s">
        <v>1923</v>
      </c>
      <c r="D93" s="1487" t="s">
        <v>1884</v>
      </c>
      <c r="E93" s="1490"/>
      <c r="J93" s="1491"/>
      <c r="K93" s="1464" t="s">
        <v>1923</v>
      </c>
      <c r="L93" s="1487" t="s">
        <v>1884</v>
      </c>
      <c r="M93" s="1490"/>
    </row>
    <row r="94" spans="2:15" ht="25.5" customHeight="1">
      <c r="B94" s="1491"/>
      <c r="C94" s="1467" t="s">
        <v>1920</v>
      </c>
      <c r="D94" s="1465" t="s">
        <v>1886</v>
      </c>
      <c r="E94" s="1490"/>
      <c r="G94" s="1469" t="str">
        <f t="shared" si="60"/>
        <v/>
      </c>
      <c r="J94" s="1491"/>
      <c r="K94" s="1467" t="s">
        <v>1920</v>
      </c>
      <c r="L94" s="1465" t="s">
        <v>1886</v>
      </c>
      <c r="M94" s="1490"/>
      <c r="O94" s="1469" t="str">
        <f t="shared" si="61"/>
        <v/>
      </c>
    </row>
    <row r="95" spans="2:15" ht="20.25" customHeight="1">
      <c r="B95" s="1491"/>
      <c r="C95" s="1501"/>
      <c r="D95" s="1471" t="s">
        <v>1887</v>
      </c>
      <c r="E95" s="1483"/>
      <c r="F95" s="1442" t="s">
        <v>1888</v>
      </c>
      <c r="G95" s="1469" t="str">
        <f t="shared" si="64"/>
        <v/>
      </c>
      <c r="J95" s="1491"/>
      <c r="K95" s="1501"/>
      <c r="L95" s="1471" t="s">
        <v>1887</v>
      </c>
      <c r="M95" s="1483"/>
      <c r="N95" s="1442" t="s">
        <v>1888</v>
      </c>
      <c r="O95" s="1469" t="str">
        <f t="shared" si="65"/>
        <v/>
      </c>
    </row>
    <row r="96" spans="2:15" ht="20.25" customHeight="1">
      <c r="B96" s="1491"/>
      <c r="C96" s="1464" t="s">
        <v>1924</v>
      </c>
      <c r="D96" s="1487" t="s">
        <v>1884</v>
      </c>
      <c r="E96" s="1490"/>
      <c r="J96" s="1491"/>
      <c r="K96" s="1464" t="s">
        <v>1924</v>
      </c>
      <c r="L96" s="1487" t="s">
        <v>1884</v>
      </c>
      <c r="M96" s="1490"/>
    </row>
    <row r="97" spans="2:15" ht="25.5" customHeight="1">
      <c r="B97" s="1491"/>
      <c r="C97" s="1467" t="s">
        <v>1920</v>
      </c>
      <c r="D97" s="1465" t="s">
        <v>1886</v>
      </c>
      <c r="E97" s="1490"/>
      <c r="G97" s="1469" t="str">
        <f t="shared" si="60"/>
        <v/>
      </c>
      <c r="J97" s="1491"/>
      <c r="K97" s="1467" t="s">
        <v>1920</v>
      </c>
      <c r="L97" s="1465" t="s">
        <v>1886</v>
      </c>
      <c r="M97" s="1490"/>
      <c r="O97" s="1469" t="str">
        <f t="shared" si="61"/>
        <v/>
      </c>
    </row>
    <row r="98" spans="2:15" ht="20.25" customHeight="1">
      <c r="B98" s="1491"/>
      <c r="C98" s="1492"/>
      <c r="D98" s="1465" t="s">
        <v>1887</v>
      </c>
      <c r="E98" s="1485"/>
      <c r="F98" s="1442" t="s">
        <v>1888</v>
      </c>
      <c r="G98" s="1469" t="str">
        <f t="shared" si="64"/>
        <v/>
      </c>
      <c r="J98" s="1491"/>
      <c r="K98" s="1492"/>
      <c r="L98" s="1465" t="s">
        <v>1887</v>
      </c>
      <c r="M98" s="1485"/>
      <c r="N98" s="1442" t="s">
        <v>1888</v>
      </c>
      <c r="O98" s="1469" t="str">
        <f t="shared" si="65"/>
        <v/>
      </c>
    </row>
    <row r="99" spans="2:15" ht="20.25" customHeight="1" thickBot="1">
      <c r="B99" s="1491"/>
      <c r="C99" s="1502" t="s">
        <v>1925</v>
      </c>
      <c r="D99" s="1478" t="s">
        <v>1887</v>
      </c>
      <c r="E99" s="1479">
        <f>E86+E89+E92+E95+E98</f>
        <v>0</v>
      </c>
      <c r="F99" s="1442" t="s">
        <v>1888</v>
      </c>
      <c r="J99" s="1491"/>
      <c r="K99" s="1502" t="s">
        <v>1925</v>
      </c>
      <c r="L99" s="1478" t="s">
        <v>1887</v>
      </c>
      <c r="M99" s="1479">
        <f>M86+M89+M92+M95+M98</f>
        <v>0</v>
      </c>
      <c r="N99" s="1442" t="s">
        <v>1888</v>
      </c>
    </row>
    <row r="100" spans="2:15" ht="27" customHeight="1" thickTop="1">
      <c r="B100" s="2249" t="s">
        <v>1926</v>
      </c>
      <c r="C100" s="1503" t="s">
        <v>1927</v>
      </c>
      <c r="D100" s="1487" t="s">
        <v>1902</v>
      </c>
      <c r="E100" s="1488"/>
      <c r="J100" s="2249" t="s">
        <v>1926</v>
      </c>
      <c r="K100" s="1503" t="s">
        <v>1927</v>
      </c>
      <c r="L100" s="1487" t="s">
        <v>1902</v>
      </c>
      <c r="M100" s="1488"/>
    </row>
    <row r="101" spans="2:15" ht="27" customHeight="1">
      <c r="B101" s="2250"/>
      <c r="C101" s="1467" t="s">
        <v>1885</v>
      </c>
      <c r="D101" s="1465" t="s">
        <v>1904</v>
      </c>
      <c r="E101" s="1490"/>
      <c r="G101" s="1469" t="str">
        <f t="shared" ref="G101:G113" si="66">IF(AND(E100="その他",E101=""),"←未入力となっています。","")</f>
        <v/>
      </c>
      <c r="J101" s="2250"/>
      <c r="K101" s="1467" t="s">
        <v>1885</v>
      </c>
      <c r="L101" s="1465" t="s">
        <v>1904</v>
      </c>
      <c r="M101" s="1490"/>
      <c r="O101" s="1469" t="str">
        <f t="shared" ref="O101:O113" si="67">IF(AND(M100="その他",M101=""),"←未入力となっています。","")</f>
        <v/>
      </c>
    </row>
    <row r="102" spans="2:15" ht="27" customHeight="1">
      <c r="B102" s="2250"/>
      <c r="C102" s="1504" t="s">
        <v>1928</v>
      </c>
      <c r="D102" s="1505" t="s">
        <v>1929</v>
      </c>
      <c r="E102" s="1490"/>
      <c r="F102" s="1442" t="s">
        <v>1888</v>
      </c>
      <c r="G102" s="1469" t="str">
        <f t="shared" ref="G102" si="68">IF(AND(E100&lt;&gt;"",E102=""),"←未入力となっています。","")</f>
        <v/>
      </c>
      <c r="J102" s="2250"/>
      <c r="K102" s="1504" t="s">
        <v>1928</v>
      </c>
      <c r="L102" s="1505" t="s">
        <v>1929</v>
      </c>
      <c r="M102" s="1490"/>
      <c r="N102" s="1442" t="s">
        <v>1888</v>
      </c>
      <c r="O102" s="1469" t="str">
        <f t="shared" ref="O102" si="69">IF(AND(M100&lt;&gt;"",M102=""),"←未入力となっています。","")</f>
        <v/>
      </c>
    </row>
    <row r="103" spans="2:15" ht="27" customHeight="1">
      <c r="B103" s="1506"/>
      <c r="C103" s="1503" t="s">
        <v>1930</v>
      </c>
      <c r="D103" s="1487" t="s">
        <v>1902</v>
      </c>
      <c r="E103" s="1490"/>
      <c r="J103" s="1507"/>
      <c r="K103" s="1503" t="s">
        <v>1930</v>
      </c>
      <c r="L103" s="1487" t="s">
        <v>1902</v>
      </c>
      <c r="M103" s="1490"/>
    </row>
    <row r="104" spans="2:15" ht="27" customHeight="1">
      <c r="B104" s="1506"/>
      <c r="C104" s="1467" t="s">
        <v>1885</v>
      </c>
      <c r="D104" s="1465" t="s">
        <v>1904</v>
      </c>
      <c r="E104" s="1490"/>
      <c r="G104" s="1469" t="str">
        <f t="shared" si="66"/>
        <v/>
      </c>
      <c r="J104" s="1507"/>
      <c r="K104" s="1467" t="s">
        <v>1885</v>
      </c>
      <c r="L104" s="1465" t="s">
        <v>1904</v>
      </c>
      <c r="M104" s="1490"/>
      <c r="O104" s="1469" t="str">
        <f t="shared" si="67"/>
        <v/>
      </c>
    </row>
    <row r="105" spans="2:15" ht="27" customHeight="1">
      <c r="B105" s="1506"/>
      <c r="C105" s="1504" t="s">
        <v>1928</v>
      </c>
      <c r="D105" s="1495" t="s">
        <v>1929</v>
      </c>
      <c r="E105" s="1490"/>
      <c r="F105" s="1442" t="s">
        <v>1888</v>
      </c>
      <c r="G105" s="1469" t="str">
        <f t="shared" ref="G105:G114" si="70">IF(AND(E103&lt;&gt;"",E105=""),"←未入力となっています。","")</f>
        <v/>
      </c>
      <c r="J105" s="1507"/>
      <c r="K105" s="1504" t="s">
        <v>1928</v>
      </c>
      <c r="L105" s="1495" t="s">
        <v>1929</v>
      </c>
      <c r="M105" s="1490"/>
      <c r="N105" s="1442" t="s">
        <v>1888</v>
      </c>
      <c r="O105" s="1469" t="str">
        <f t="shared" ref="O105:O114" si="71">IF(AND(M103&lt;&gt;"",M105=""),"←未入力となっています。","")</f>
        <v/>
      </c>
    </row>
    <row r="106" spans="2:15" ht="27" customHeight="1">
      <c r="B106" s="1506"/>
      <c r="C106" s="1503" t="s">
        <v>1931</v>
      </c>
      <c r="D106" s="1494" t="s">
        <v>1902</v>
      </c>
      <c r="E106" s="1490"/>
      <c r="J106" s="1507"/>
      <c r="K106" s="1503" t="s">
        <v>1931</v>
      </c>
      <c r="L106" s="1494" t="s">
        <v>1902</v>
      </c>
      <c r="M106" s="1490"/>
    </row>
    <row r="107" spans="2:15" ht="27" customHeight="1">
      <c r="B107" s="1506"/>
      <c r="C107" s="1467" t="s">
        <v>1885</v>
      </c>
      <c r="D107" s="1465" t="s">
        <v>1904</v>
      </c>
      <c r="E107" s="1490"/>
      <c r="G107" s="1469" t="str">
        <f t="shared" si="66"/>
        <v/>
      </c>
      <c r="J107" s="1507"/>
      <c r="K107" s="1467" t="s">
        <v>1885</v>
      </c>
      <c r="L107" s="1465" t="s">
        <v>1904</v>
      </c>
      <c r="M107" s="1490"/>
      <c r="O107" s="1469" t="str">
        <f t="shared" si="67"/>
        <v/>
      </c>
    </row>
    <row r="108" spans="2:15" ht="27" customHeight="1">
      <c r="B108" s="1506"/>
      <c r="C108" s="1504" t="s">
        <v>1928</v>
      </c>
      <c r="D108" s="1471" t="s">
        <v>1929</v>
      </c>
      <c r="E108" s="1490"/>
      <c r="F108" s="1442" t="s">
        <v>1888</v>
      </c>
      <c r="G108" s="1469" t="str">
        <f t="shared" si="70"/>
        <v/>
      </c>
      <c r="J108" s="1507"/>
      <c r="K108" s="1504" t="s">
        <v>1928</v>
      </c>
      <c r="L108" s="1471" t="s">
        <v>1929</v>
      </c>
      <c r="M108" s="1490"/>
      <c r="N108" s="1442" t="s">
        <v>1888</v>
      </c>
      <c r="O108" s="1469" t="str">
        <f t="shared" si="71"/>
        <v/>
      </c>
    </row>
    <row r="109" spans="2:15" ht="27" customHeight="1">
      <c r="B109" s="1506"/>
      <c r="C109" s="1503" t="s">
        <v>1932</v>
      </c>
      <c r="D109" s="1494" t="s">
        <v>1902</v>
      </c>
      <c r="E109" s="1490"/>
      <c r="J109" s="1507"/>
      <c r="K109" s="1503" t="s">
        <v>1932</v>
      </c>
      <c r="L109" s="1494" t="s">
        <v>1902</v>
      </c>
      <c r="M109" s="1490"/>
    </row>
    <row r="110" spans="2:15" ht="27" customHeight="1">
      <c r="B110" s="1506"/>
      <c r="C110" s="1467" t="s">
        <v>1885</v>
      </c>
      <c r="D110" s="1465" t="s">
        <v>1904</v>
      </c>
      <c r="E110" s="1490"/>
      <c r="G110" s="1469" t="str">
        <f t="shared" si="66"/>
        <v/>
      </c>
      <c r="J110" s="1507"/>
      <c r="K110" s="1467" t="s">
        <v>1885</v>
      </c>
      <c r="L110" s="1465" t="s">
        <v>1904</v>
      </c>
      <c r="M110" s="1490"/>
      <c r="O110" s="1469" t="str">
        <f t="shared" si="67"/>
        <v/>
      </c>
    </row>
    <row r="111" spans="2:15" ht="27" customHeight="1">
      <c r="B111" s="1506"/>
      <c r="C111" s="1504" t="s">
        <v>1928</v>
      </c>
      <c r="D111" s="1471" t="s">
        <v>1929</v>
      </c>
      <c r="E111" s="1490"/>
      <c r="F111" s="1442" t="s">
        <v>1888</v>
      </c>
      <c r="G111" s="1469" t="str">
        <f t="shared" si="70"/>
        <v/>
      </c>
      <c r="J111" s="1507"/>
      <c r="K111" s="1504" t="s">
        <v>1928</v>
      </c>
      <c r="L111" s="1471" t="s">
        <v>1929</v>
      </c>
      <c r="M111" s="1490"/>
      <c r="N111" s="1442" t="s">
        <v>1888</v>
      </c>
      <c r="O111" s="1469" t="str">
        <f t="shared" si="71"/>
        <v/>
      </c>
    </row>
    <row r="112" spans="2:15" ht="27" customHeight="1">
      <c r="B112" s="1506"/>
      <c r="C112" s="1503" t="s">
        <v>1933</v>
      </c>
      <c r="D112" s="1487" t="s">
        <v>1902</v>
      </c>
      <c r="E112" s="1490"/>
      <c r="J112" s="1507"/>
      <c r="K112" s="1503" t="s">
        <v>1933</v>
      </c>
      <c r="L112" s="1487" t="s">
        <v>1902</v>
      </c>
      <c r="M112" s="1490"/>
    </row>
    <row r="113" spans="2:15" ht="27" customHeight="1">
      <c r="B113" s="1506"/>
      <c r="C113" s="1467" t="s">
        <v>1885</v>
      </c>
      <c r="D113" s="1465" t="s">
        <v>1904</v>
      </c>
      <c r="E113" s="1490"/>
      <c r="G113" s="1469" t="str">
        <f t="shared" si="66"/>
        <v/>
      </c>
      <c r="J113" s="1507"/>
      <c r="K113" s="1467" t="s">
        <v>1885</v>
      </c>
      <c r="L113" s="1465" t="s">
        <v>1904</v>
      </c>
      <c r="M113" s="1490"/>
      <c r="O113" s="1469" t="str">
        <f t="shared" si="67"/>
        <v/>
      </c>
    </row>
    <row r="114" spans="2:15" ht="27" customHeight="1">
      <c r="B114" s="1506"/>
      <c r="C114" s="1508" t="s">
        <v>1928</v>
      </c>
      <c r="D114" s="1495" t="s">
        <v>1929</v>
      </c>
      <c r="E114" s="1475"/>
      <c r="F114" s="1442" t="s">
        <v>1888</v>
      </c>
      <c r="G114" s="1469" t="str">
        <f t="shared" si="70"/>
        <v/>
      </c>
      <c r="J114" s="1507"/>
      <c r="K114" s="1508" t="s">
        <v>1928</v>
      </c>
      <c r="L114" s="1495" t="s">
        <v>1929</v>
      </c>
      <c r="M114" s="1475"/>
      <c r="N114" s="1442" t="s">
        <v>1888</v>
      </c>
      <c r="O114" s="1469" t="str">
        <f t="shared" si="71"/>
        <v/>
      </c>
    </row>
    <row r="115" spans="2:15" ht="24" customHeight="1" thickBot="1">
      <c r="B115" s="1506"/>
      <c r="C115" s="1509" t="s">
        <v>1934</v>
      </c>
      <c r="D115" s="1510" t="s">
        <v>1929</v>
      </c>
      <c r="E115" s="1479">
        <f>E102+E105+E108+E111+E114</f>
        <v>0</v>
      </c>
      <c r="F115" s="1442" t="s">
        <v>1888</v>
      </c>
      <c r="J115" s="1507"/>
      <c r="K115" s="1509" t="s">
        <v>1934</v>
      </c>
      <c r="L115" s="1510" t="s">
        <v>1929</v>
      </c>
      <c r="M115" s="1479">
        <f>M102+M105+M108+M111+M114</f>
        <v>0</v>
      </c>
      <c r="N115" s="1442" t="s">
        <v>1888</v>
      </c>
    </row>
    <row r="116" spans="2:15" ht="26.25" customHeight="1" thickTop="1">
      <c r="B116" s="1506"/>
      <c r="C116" s="1503" t="s">
        <v>1935</v>
      </c>
      <c r="D116" s="1487" t="s">
        <v>1905</v>
      </c>
      <c r="E116" s="1488"/>
      <c r="J116" s="1507"/>
      <c r="K116" s="1503" t="s">
        <v>1935</v>
      </c>
      <c r="L116" s="1487" t="s">
        <v>1905</v>
      </c>
      <c r="M116" s="1488"/>
    </row>
    <row r="117" spans="2:15" ht="26.25" customHeight="1">
      <c r="B117" s="1511"/>
      <c r="C117" s="1467" t="s">
        <v>1885</v>
      </c>
      <c r="D117" s="1465" t="s">
        <v>1904</v>
      </c>
      <c r="E117" s="1490"/>
      <c r="G117" s="1469" t="str">
        <f t="shared" ref="G117:G129" si="72">IF(AND(E116="その他",E117=""),"←未入力となっています。","")</f>
        <v/>
      </c>
      <c r="J117" s="1511"/>
      <c r="K117" s="1467" t="s">
        <v>1885</v>
      </c>
      <c r="L117" s="1465" t="s">
        <v>1904</v>
      </c>
      <c r="M117" s="1490"/>
      <c r="O117" s="1469" t="str">
        <f t="shared" ref="O117:O129" si="73">IF(AND(M116="その他",M117=""),"←未入力となっています。","")</f>
        <v/>
      </c>
    </row>
    <row r="118" spans="2:15" ht="26.25" customHeight="1">
      <c r="B118" s="1511"/>
      <c r="C118" s="1512" t="s">
        <v>1936</v>
      </c>
      <c r="D118" s="1505" t="s">
        <v>1929</v>
      </c>
      <c r="E118" s="1490"/>
      <c r="F118" s="1442" t="s">
        <v>1888</v>
      </c>
      <c r="G118" s="1469" t="str">
        <f t="shared" ref="G118:G130" si="74">IF(AND(E116&lt;&gt;"",E118=""),"←未入力となっています。","")</f>
        <v/>
      </c>
      <c r="J118" s="1511"/>
      <c r="K118" s="1512" t="s">
        <v>1936</v>
      </c>
      <c r="L118" s="1505" t="s">
        <v>1929</v>
      </c>
      <c r="M118" s="1490"/>
      <c r="N118" s="1442" t="s">
        <v>1888</v>
      </c>
      <c r="O118" s="1469" t="str">
        <f t="shared" ref="O118:O130" si="75">IF(AND(M116&lt;&gt;"",M118=""),"←未入力となっています。","")</f>
        <v/>
      </c>
    </row>
    <row r="119" spans="2:15" ht="26.25" customHeight="1">
      <c r="B119" s="1511"/>
      <c r="C119" s="1503" t="s">
        <v>1937</v>
      </c>
      <c r="D119" s="1487" t="s">
        <v>1905</v>
      </c>
      <c r="E119" s="1490"/>
      <c r="J119" s="1511"/>
      <c r="K119" s="1503" t="s">
        <v>1937</v>
      </c>
      <c r="L119" s="1487" t="s">
        <v>1905</v>
      </c>
      <c r="M119" s="1490"/>
    </row>
    <row r="120" spans="2:15" ht="26.25" customHeight="1">
      <c r="B120" s="1511"/>
      <c r="C120" s="1467" t="s">
        <v>1885</v>
      </c>
      <c r="D120" s="1465" t="s">
        <v>1904</v>
      </c>
      <c r="E120" s="1490"/>
      <c r="G120" s="1469" t="str">
        <f t="shared" si="72"/>
        <v/>
      </c>
      <c r="J120" s="1511"/>
      <c r="K120" s="1467" t="s">
        <v>1885</v>
      </c>
      <c r="L120" s="1465" t="s">
        <v>1904</v>
      </c>
      <c r="M120" s="1490"/>
      <c r="O120" s="1469" t="str">
        <f t="shared" si="73"/>
        <v/>
      </c>
    </row>
    <row r="121" spans="2:15" ht="26.25" customHeight="1">
      <c r="B121" s="1511"/>
      <c r="C121" s="1512" t="s">
        <v>1936</v>
      </c>
      <c r="D121" s="1471" t="s">
        <v>1929</v>
      </c>
      <c r="E121" s="1490"/>
      <c r="F121" s="1442" t="s">
        <v>1888</v>
      </c>
      <c r="G121" s="1469" t="str">
        <f t="shared" si="74"/>
        <v/>
      </c>
      <c r="J121" s="1511"/>
      <c r="K121" s="1512" t="s">
        <v>1936</v>
      </c>
      <c r="L121" s="1471" t="s">
        <v>1929</v>
      </c>
      <c r="M121" s="1490"/>
      <c r="N121" s="1442" t="s">
        <v>1888</v>
      </c>
      <c r="O121" s="1469" t="str">
        <f t="shared" si="75"/>
        <v/>
      </c>
    </row>
    <row r="122" spans="2:15" ht="26.25" customHeight="1">
      <c r="B122" s="1511"/>
      <c r="C122" s="1503" t="s">
        <v>1938</v>
      </c>
      <c r="D122" s="1494" t="s">
        <v>1905</v>
      </c>
      <c r="E122" s="1490"/>
      <c r="J122" s="1511"/>
      <c r="K122" s="1503" t="s">
        <v>1938</v>
      </c>
      <c r="L122" s="1494" t="s">
        <v>1905</v>
      </c>
      <c r="M122" s="1490"/>
    </row>
    <row r="123" spans="2:15" ht="26.25" customHeight="1">
      <c r="B123" s="1511"/>
      <c r="C123" s="1467" t="s">
        <v>1885</v>
      </c>
      <c r="D123" s="1465" t="s">
        <v>1904</v>
      </c>
      <c r="E123" s="1490"/>
      <c r="G123" s="1469" t="str">
        <f t="shared" si="72"/>
        <v/>
      </c>
      <c r="J123" s="1511"/>
      <c r="K123" s="1467" t="s">
        <v>1885</v>
      </c>
      <c r="L123" s="1465" t="s">
        <v>1904</v>
      </c>
      <c r="M123" s="1490"/>
      <c r="O123" s="1469" t="str">
        <f t="shared" si="73"/>
        <v/>
      </c>
    </row>
    <row r="124" spans="2:15" ht="26.25" customHeight="1">
      <c r="B124" s="1511"/>
      <c r="C124" s="1512" t="s">
        <v>1936</v>
      </c>
      <c r="D124" s="1471" t="s">
        <v>1929</v>
      </c>
      <c r="E124" s="1490"/>
      <c r="F124" s="1442" t="s">
        <v>1888</v>
      </c>
      <c r="G124" s="1469" t="str">
        <f t="shared" si="74"/>
        <v/>
      </c>
      <c r="J124" s="1511"/>
      <c r="K124" s="1512" t="s">
        <v>1936</v>
      </c>
      <c r="L124" s="1471" t="s">
        <v>1929</v>
      </c>
      <c r="M124" s="1490"/>
      <c r="N124" s="1442" t="s">
        <v>1888</v>
      </c>
      <c r="O124" s="1469" t="str">
        <f t="shared" si="75"/>
        <v/>
      </c>
    </row>
    <row r="125" spans="2:15" ht="26.25" customHeight="1">
      <c r="B125" s="1511"/>
      <c r="C125" s="1503" t="s">
        <v>1939</v>
      </c>
      <c r="D125" s="1494" t="s">
        <v>1905</v>
      </c>
      <c r="E125" s="1490"/>
      <c r="J125" s="1511"/>
      <c r="K125" s="1503" t="s">
        <v>1939</v>
      </c>
      <c r="L125" s="1494" t="s">
        <v>1905</v>
      </c>
      <c r="M125" s="1490"/>
    </row>
    <row r="126" spans="2:15" ht="26.25" customHeight="1">
      <c r="B126" s="1511"/>
      <c r="C126" s="1467" t="s">
        <v>1885</v>
      </c>
      <c r="D126" s="1465" t="s">
        <v>1904</v>
      </c>
      <c r="E126" s="1490"/>
      <c r="G126" s="1469" t="str">
        <f t="shared" si="72"/>
        <v/>
      </c>
      <c r="J126" s="1511"/>
      <c r="K126" s="1467" t="s">
        <v>1885</v>
      </c>
      <c r="L126" s="1465" t="s">
        <v>1904</v>
      </c>
      <c r="M126" s="1490"/>
      <c r="O126" s="1469" t="str">
        <f t="shared" si="73"/>
        <v/>
      </c>
    </row>
    <row r="127" spans="2:15" ht="26.25" customHeight="1">
      <c r="B127" s="1511"/>
      <c r="C127" s="1512" t="s">
        <v>1936</v>
      </c>
      <c r="D127" s="1471" t="s">
        <v>1929</v>
      </c>
      <c r="E127" s="1490"/>
      <c r="F127" s="1442" t="s">
        <v>1888</v>
      </c>
      <c r="G127" s="1469" t="str">
        <f t="shared" si="74"/>
        <v/>
      </c>
      <c r="J127" s="1511"/>
      <c r="K127" s="1512" t="s">
        <v>1936</v>
      </c>
      <c r="L127" s="1471" t="s">
        <v>1929</v>
      </c>
      <c r="M127" s="1490"/>
      <c r="N127" s="1442" t="s">
        <v>1888</v>
      </c>
      <c r="O127" s="1469" t="str">
        <f t="shared" si="75"/>
        <v/>
      </c>
    </row>
    <row r="128" spans="2:15" ht="26.25" customHeight="1">
      <c r="B128" s="1511"/>
      <c r="C128" s="1503" t="s">
        <v>1940</v>
      </c>
      <c r="D128" s="1494" t="s">
        <v>1905</v>
      </c>
      <c r="E128" s="1490"/>
      <c r="J128" s="1511"/>
      <c r="K128" s="1503" t="s">
        <v>1940</v>
      </c>
      <c r="L128" s="1494" t="s">
        <v>1905</v>
      </c>
      <c r="M128" s="1490"/>
    </row>
    <row r="129" spans="2:15" ht="26.25" customHeight="1">
      <c r="B129" s="1511"/>
      <c r="C129" s="1467" t="s">
        <v>1885</v>
      </c>
      <c r="D129" s="1465" t="s">
        <v>1904</v>
      </c>
      <c r="E129" s="1490"/>
      <c r="G129" s="1469" t="str">
        <f t="shared" si="72"/>
        <v/>
      </c>
      <c r="J129" s="1511"/>
      <c r="K129" s="1467" t="s">
        <v>1885</v>
      </c>
      <c r="L129" s="1465" t="s">
        <v>1904</v>
      </c>
      <c r="M129" s="1490"/>
      <c r="O129" s="1469" t="str">
        <f t="shared" si="73"/>
        <v/>
      </c>
    </row>
    <row r="130" spans="2:15" ht="26.25" customHeight="1">
      <c r="B130" s="1511"/>
      <c r="C130" s="1489" t="s">
        <v>1936</v>
      </c>
      <c r="D130" s="1465" t="s">
        <v>1929</v>
      </c>
      <c r="E130" s="1475"/>
      <c r="F130" s="1442" t="s">
        <v>1888</v>
      </c>
      <c r="G130" s="1469" t="str">
        <f t="shared" si="74"/>
        <v/>
      </c>
      <c r="J130" s="1511"/>
      <c r="K130" s="1489" t="s">
        <v>1936</v>
      </c>
      <c r="L130" s="1465" t="s">
        <v>1929</v>
      </c>
      <c r="M130" s="1475"/>
      <c r="N130" s="1442" t="s">
        <v>1888</v>
      </c>
      <c r="O130" s="1469" t="str">
        <f t="shared" si="75"/>
        <v/>
      </c>
    </row>
    <row r="131" spans="2:15" ht="20.25" customHeight="1" thickBot="1">
      <c r="B131" s="1511"/>
      <c r="C131" s="1477" t="s">
        <v>1941</v>
      </c>
      <c r="D131" s="1478"/>
      <c r="E131" s="1479">
        <f>E118+E121+E124+E127+E130</f>
        <v>0</v>
      </c>
      <c r="F131" s="1442" t="s">
        <v>1888</v>
      </c>
      <c r="J131" s="1511"/>
      <c r="K131" s="1477" t="s">
        <v>1941</v>
      </c>
      <c r="L131" s="1478"/>
      <c r="M131" s="1479">
        <f>M118+M121+M124+M127+M130</f>
        <v>0</v>
      </c>
      <c r="N131" s="1442" t="s">
        <v>1888</v>
      </c>
    </row>
    <row r="132" spans="2:15" ht="26.25" customHeight="1" thickTop="1">
      <c r="B132" s="1511"/>
      <c r="C132" s="1503" t="s">
        <v>1942</v>
      </c>
      <c r="D132" s="1513" t="s">
        <v>1943</v>
      </c>
      <c r="E132" s="1488"/>
      <c r="J132" s="1511"/>
      <c r="K132" s="1503" t="s">
        <v>1942</v>
      </c>
      <c r="L132" s="1513" t="s">
        <v>1943</v>
      </c>
      <c r="M132" s="1488"/>
    </row>
    <row r="133" spans="2:15" ht="26.25" customHeight="1">
      <c r="B133" s="1511"/>
      <c r="C133" s="1514" t="s">
        <v>1944</v>
      </c>
      <c r="D133" s="1515" t="s">
        <v>1929</v>
      </c>
      <c r="E133" s="1490"/>
      <c r="F133" s="1442" t="s">
        <v>1888</v>
      </c>
      <c r="G133" s="1469" t="str">
        <f>IF(AND(E132&lt;&gt;"",E133=""),"←未入力となっています。","")</f>
        <v/>
      </c>
      <c r="J133" s="1511"/>
      <c r="K133" s="1514" t="s">
        <v>1944</v>
      </c>
      <c r="L133" s="1515" t="s">
        <v>1929</v>
      </c>
      <c r="M133" s="1490"/>
      <c r="N133" s="1442" t="s">
        <v>1888</v>
      </c>
      <c r="O133" s="1469" t="str">
        <f>IF(AND(M132&lt;&gt;"",M133=""),"←未入力となっています。","")</f>
        <v/>
      </c>
    </row>
    <row r="134" spans="2:15" ht="26.25" customHeight="1">
      <c r="B134" s="1511"/>
      <c r="C134" s="1516" t="s">
        <v>1945</v>
      </c>
      <c r="D134" s="1517" t="s">
        <v>1943</v>
      </c>
      <c r="E134" s="1490"/>
      <c r="J134" s="1511"/>
      <c r="K134" s="1516" t="s">
        <v>1945</v>
      </c>
      <c r="L134" s="1517" t="s">
        <v>1943</v>
      </c>
      <c r="M134" s="1490"/>
    </row>
    <row r="135" spans="2:15" ht="26.25" customHeight="1">
      <c r="B135" s="1511"/>
      <c r="C135" s="1514" t="s">
        <v>1944</v>
      </c>
      <c r="D135" s="1515" t="s">
        <v>1929</v>
      </c>
      <c r="E135" s="1490"/>
      <c r="F135" s="1442" t="s">
        <v>1888</v>
      </c>
      <c r="G135" s="1469" t="str">
        <f t="shared" ref="G135" si="76">IF(AND(E134&lt;&gt;"",E135=""),"←未入力となっています。","")</f>
        <v/>
      </c>
      <c r="J135" s="1511"/>
      <c r="K135" s="1514" t="s">
        <v>1944</v>
      </c>
      <c r="L135" s="1515" t="s">
        <v>1929</v>
      </c>
      <c r="M135" s="1490"/>
      <c r="N135" s="1442" t="s">
        <v>1888</v>
      </c>
      <c r="O135" s="1469" t="str">
        <f t="shared" ref="O135" si="77">IF(AND(M134&lt;&gt;"",M135=""),"←未入力となっています。","")</f>
        <v/>
      </c>
    </row>
    <row r="136" spans="2:15" ht="26.25" customHeight="1">
      <c r="B136" s="1511"/>
      <c r="C136" s="1516" t="s">
        <v>1946</v>
      </c>
      <c r="D136" s="1517" t="s">
        <v>1943</v>
      </c>
      <c r="E136" s="1490"/>
      <c r="J136" s="1511"/>
      <c r="K136" s="1516" t="s">
        <v>1946</v>
      </c>
      <c r="L136" s="1517" t="s">
        <v>1943</v>
      </c>
      <c r="M136" s="1490"/>
    </row>
    <row r="137" spans="2:15" ht="26.25" customHeight="1">
      <c r="B137" s="1511"/>
      <c r="C137" s="1514" t="s">
        <v>1944</v>
      </c>
      <c r="D137" s="1515" t="s">
        <v>1929</v>
      </c>
      <c r="E137" s="1490"/>
      <c r="F137" s="1442" t="s">
        <v>1888</v>
      </c>
      <c r="G137" s="1469" t="str">
        <f t="shared" ref="G137" si="78">IF(AND(E136&lt;&gt;"",E137=""),"←未入力となっています。","")</f>
        <v/>
      </c>
      <c r="J137" s="1511"/>
      <c r="K137" s="1514" t="s">
        <v>1944</v>
      </c>
      <c r="L137" s="1515" t="s">
        <v>1929</v>
      </c>
      <c r="M137" s="1490"/>
      <c r="N137" s="1442" t="s">
        <v>1888</v>
      </c>
      <c r="O137" s="1469" t="str">
        <f t="shared" ref="O137" si="79">IF(AND(M136&lt;&gt;"",M137=""),"←未入力となっています。","")</f>
        <v/>
      </c>
    </row>
    <row r="138" spans="2:15" ht="26.25" customHeight="1">
      <c r="B138" s="1511"/>
      <c r="C138" s="1516" t="s">
        <v>1947</v>
      </c>
      <c r="D138" s="1517" t="s">
        <v>1943</v>
      </c>
      <c r="E138" s="1490"/>
      <c r="J138" s="1511"/>
      <c r="K138" s="1516" t="s">
        <v>1947</v>
      </c>
      <c r="L138" s="1517" t="s">
        <v>1943</v>
      </c>
      <c r="M138" s="1490"/>
    </row>
    <row r="139" spans="2:15" ht="26.25" customHeight="1">
      <c r="B139" s="1511"/>
      <c r="C139" s="1514" t="s">
        <v>1944</v>
      </c>
      <c r="D139" s="1515" t="s">
        <v>1929</v>
      </c>
      <c r="E139" s="1490"/>
      <c r="F139" s="1442" t="s">
        <v>1888</v>
      </c>
      <c r="G139" s="1469" t="str">
        <f t="shared" ref="G139" si="80">IF(AND(E138&lt;&gt;"",E139=""),"←未入力となっています。","")</f>
        <v/>
      </c>
      <c r="J139" s="1511"/>
      <c r="K139" s="1514" t="s">
        <v>1944</v>
      </c>
      <c r="L139" s="1515" t="s">
        <v>1929</v>
      </c>
      <c r="M139" s="1490"/>
      <c r="N139" s="1442" t="s">
        <v>1888</v>
      </c>
      <c r="O139" s="1469" t="str">
        <f t="shared" ref="O139" si="81">IF(AND(M138&lt;&gt;"",M139=""),"←未入力となっています。","")</f>
        <v/>
      </c>
    </row>
    <row r="140" spans="2:15" ht="26.25" customHeight="1">
      <c r="B140" s="1511"/>
      <c r="C140" s="1516" t="s">
        <v>1948</v>
      </c>
      <c r="D140" s="1517" t="s">
        <v>1943</v>
      </c>
      <c r="E140" s="1490"/>
      <c r="J140" s="1511"/>
      <c r="K140" s="1516" t="s">
        <v>1948</v>
      </c>
      <c r="L140" s="1517" t="s">
        <v>1943</v>
      </c>
      <c r="M140" s="1490"/>
    </row>
    <row r="141" spans="2:15" ht="26.25" customHeight="1">
      <c r="B141" s="1511"/>
      <c r="C141" s="1467" t="s">
        <v>1944</v>
      </c>
      <c r="D141" s="1513" t="s">
        <v>1929</v>
      </c>
      <c r="E141" s="1475"/>
      <c r="F141" s="1442" t="s">
        <v>1888</v>
      </c>
      <c r="G141" s="1469" t="str">
        <f t="shared" ref="G141" si="82">IF(AND(E140&lt;&gt;"",E141=""),"←未入力となっています。","")</f>
        <v/>
      </c>
      <c r="J141" s="1511"/>
      <c r="K141" s="1467" t="s">
        <v>1944</v>
      </c>
      <c r="L141" s="1513" t="s">
        <v>1929</v>
      </c>
      <c r="M141" s="1475"/>
      <c r="N141" s="1442" t="s">
        <v>1888</v>
      </c>
      <c r="O141" s="1469" t="str">
        <f t="shared" ref="O141" si="83">IF(AND(M140&lt;&gt;"",M141=""),"←未入力となっています。","")</f>
        <v/>
      </c>
    </row>
    <row r="142" spans="2:15" ht="20.25" customHeight="1" thickBot="1">
      <c r="B142" s="1511"/>
      <c r="C142" s="1518" t="s">
        <v>1949</v>
      </c>
      <c r="D142" s="1519"/>
      <c r="E142" s="1520">
        <f>E133+E135+E137+E139+E141</f>
        <v>0</v>
      </c>
      <c r="F142" s="1442" t="s">
        <v>1888</v>
      </c>
      <c r="J142" s="1511"/>
      <c r="K142" s="1518" t="s">
        <v>1949</v>
      </c>
      <c r="L142" s="1519"/>
      <c r="M142" s="1520">
        <f>M133+M135+M137+M139+M141</f>
        <v>0</v>
      </c>
      <c r="N142" s="1442" t="s">
        <v>1888</v>
      </c>
    </row>
    <row r="143" spans="2:15" ht="20.25" customHeight="1" thickTop="1">
      <c r="B143" s="1511"/>
      <c r="C143" s="1503" t="s">
        <v>1950</v>
      </c>
      <c r="D143" s="1513" t="s">
        <v>1943</v>
      </c>
      <c r="E143" s="1488"/>
      <c r="J143" s="1511"/>
      <c r="K143" s="1503" t="s">
        <v>1950</v>
      </c>
      <c r="L143" s="1513" t="s">
        <v>1943</v>
      </c>
      <c r="M143" s="1488"/>
    </row>
    <row r="144" spans="2:15" ht="20.25" customHeight="1">
      <c r="B144" s="1511"/>
      <c r="C144" s="2248" t="s">
        <v>1951</v>
      </c>
      <c r="D144" s="1513" t="s">
        <v>1929</v>
      </c>
      <c r="E144" s="1490"/>
      <c r="F144" s="1442" t="s">
        <v>1888</v>
      </c>
      <c r="G144" s="1469" t="str">
        <f>IF(AND(E143&lt;&gt;"",E144=""),"←未入力となっています。","")</f>
        <v/>
      </c>
      <c r="J144" s="1511"/>
      <c r="K144" s="2248" t="s">
        <v>1951</v>
      </c>
      <c r="L144" s="1513" t="s">
        <v>1929</v>
      </c>
      <c r="M144" s="1490"/>
      <c r="N144" s="1442" t="s">
        <v>1888</v>
      </c>
      <c r="O144" s="1469" t="str">
        <f>IF(AND(M143&lt;&gt;"",M144=""),"←未入力となっています。","")</f>
        <v/>
      </c>
    </row>
    <row r="145" spans="2:15" ht="39" customHeight="1">
      <c r="B145" s="1511"/>
      <c r="C145" s="2248"/>
      <c r="D145" s="1513" t="s">
        <v>1952</v>
      </c>
      <c r="E145" s="1521"/>
      <c r="F145" s="1522"/>
      <c r="G145" s="1469" t="str">
        <f>IF(AND(E143&lt;&gt;"",E145=""),"←未入力となっています。","")</f>
        <v/>
      </c>
      <c r="J145" s="1511"/>
      <c r="K145" s="2248"/>
      <c r="L145" s="1513" t="s">
        <v>1952</v>
      </c>
      <c r="M145" s="1521"/>
      <c r="N145" s="1522"/>
      <c r="O145" s="1469" t="str">
        <f>IF(AND(M143&lt;&gt;"",M145=""),"←未入力となっています。","")</f>
        <v/>
      </c>
    </row>
    <row r="146" spans="2:15" ht="20.25" customHeight="1">
      <c r="B146" s="1511"/>
      <c r="C146" s="1516" t="s">
        <v>1953</v>
      </c>
      <c r="D146" s="1517" t="s">
        <v>1943</v>
      </c>
      <c r="E146" s="1490"/>
      <c r="J146" s="1511"/>
      <c r="K146" s="1516" t="s">
        <v>1953</v>
      </c>
      <c r="L146" s="1517" t="s">
        <v>1943</v>
      </c>
      <c r="M146" s="1490"/>
    </row>
    <row r="147" spans="2:15" ht="20.25" customHeight="1">
      <c r="B147" s="1511"/>
      <c r="C147" s="2248" t="s">
        <v>1951</v>
      </c>
      <c r="D147" s="1513" t="s">
        <v>1929</v>
      </c>
      <c r="E147" s="1490"/>
      <c r="F147" s="1442" t="s">
        <v>1888</v>
      </c>
      <c r="G147" s="1469" t="str">
        <f t="shared" ref="G147" si="84">IF(AND(E146&lt;&gt;"",E147=""),"←未入力となっています。","")</f>
        <v/>
      </c>
      <c r="J147" s="1511"/>
      <c r="K147" s="2248" t="s">
        <v>1951</v>
      </c>
      <c r="L147" s="1513" t="s">
        <v>1929</v>
      </c>
      <c r="M147" s="1490"/>
      <c r="N147" s="1442" t="s">
        <v>1888</v>
      </c>
      <c r="O147" s="1469" t="str">
        <f t="shared" ref="O147" si="85">IF(AND(M146&lt;&gt;"",M147=""),"←未入力となっています。","")</f>
        <v/>
      </c>
    </row>
    <row r="148" spans="2:15" ht="39" customHeight="1">
      <c r="B148" s="1511"/>
      <c r="C148" s="2248"/>
      <c r="D148" s="1513" t="s">
        <v>1952</v>
      </c>
      <c r="E148" s="1521"/>
      <c r="F148" s="1522"/>
      <c r="G148" s="1469" t="str">
        <f t="shared" ref="G148" si="86">IF(AND(E146&lt;&gt;"",E148=""),"←未入力となっています。","")</f>
        <v/>
      </c>
      <c r="J148" s="1511"/>
      <c r="K148" s="2248"/>
      <c r="L148" s="1513" t="s">
        <v>1952</v>
      </c>
      <c r="M148" s="1521"/>
      <c r="N148" s="1522"/>
      <c r="O148" s="1469" t="str">
        <f t="shared" ref="O148" si="87">IF(AND(M146&lt;&gt;"",M148=""),"←未入力となっています。","")</f>
        <v/>
      </c>
    </row>
    <row r="149" spans="2:15" ht="20.25" customHeight="1">
      <c r="B149" s="1511"/>
      <c r="C149" s="1516" t="s">
        <v>1954</v>
      </c>
      <c r="D149" s="1517" t="s">
        <v>1943</v>
      </c>
      <c r="E149" s="1490"/>
      <c r="J149" s="1511"/>
      <c r="K149" s="1516" t="s">
        <v>1954</v>
      </c>
      <c r="L149" s="1517" t="s">
        <v>1943</v>
      </c>
      <c r="M149" s="1490"/>
    </row>
    <row r="150" spans="2:15" ht="20.25" customHeight="1">
      <c r="B150" s="1511"/>
      <c r="C150" s="2248" t="s">
        <v>1951</v>
      </c>
      <c r="D150" s="1513" t="s">
        <v>1929</v>
      </c>
      <c r="E150" s="1490"/>
      <c r="F150" s="1442" t="s">
        <v>1888</v>
      </c>
      <c r="G150" s="1469" t="str">
        <f t="shared" ref="G150" si="88">IF(AND(E149&lt;&gt;"",E150=""),"←未入力となっています。","")</f>
        <v/>
      </c>
      <c r="J150" s="1511"/>
      <c r="K150" s="2248" t="s">
        <v>1951</v>
      </c>
      <c r="L150" s="1513" t="s">
        <v>1929</v>
      </c>
      <c r="M150" s="1490"/>
      <c r="N150" s="1442" t="s">
        <v>1888</v>
      </c>
      <c r="O150" s="1469" t="str">
        <f t="shared" ref="O150" si="89">IF(AND(M149&lt;&gt;"",M150=""),"←未入力となっています。","")</f>
        <v/>
      </c>
    </row>
    <row r="151" spans="2:15" ht="39" customHeight="1">
      <c r="B151" s="1511"/>
      <c r="C151" s="2248"/>
      <c r="D151" s="1515" t="s">
        <v>1952</v>
      </c>
      <c r="E151" s="1523"/>
      <c r="F151" s="1522"/>
      <c r="G151" s="1469" t="str">
        <f t="shared" ref="G151" si="90">IF(AND(E149&lt;&gt;"",E151=""),"←未入力となっています。","")</f>
        <v/>
      </c>
      <c r="J151" s="1511"/>
      <c r="K151" s="2248"/>
      <c r="L151" s="1515" t="s">
        <v>1952</v>
      </c>
      <c r="M151" s="1523"/>
      <c r="N151" s="1522"/>
      <c r="O151" s="1469" t="str">
        <f t="shared" ref="O151" si="91">IF(AND(M149&lt;&gt;"",M151=""),"←未入力となっています。","")</f>
        <v/>
      </c>
    </row>
    <row r="152" spans="2:15" ht="20.25" customHeight="1">
      <c r="B152" s="1511"/>
      <c r="C152" s="1516" t="s">
        <v>1955</v>
      </c>
      <c r="D152" s="1513" t="s">
        <v>1943</v>
      </c>
      <c r="E152" s="1488"/>
      <c r="J152" s="1511"/>
      <c r="K152" s="1516" t="s">
        <v>1955</v>
      </c>
      <c r="L152" s="1513" t="s">
        <v>1943</v>
      </c>
      <c r="M152" s="1488"/>
    </row>
    <row r="153" spans="2:15" ht="20.25" customHeight="1">
      <c r="B153" s="1511"/>
      <c r="C153" s="2248" t="s">
        <v>1951</v>
      </c>
      <c r="D153" s="1513" t="s">
        <v>1929</v>
      </c>
      <c r="E153" s="1490"/>
      <c r="F153" s="1442" t="s">
        <v>1888</v>
      </c>
      <c r="G153" s="1469" t="str">
        <f t="shared" ref="G153" si="92">IF(AND(E152&lt;&gt;"",E153=""),"←未入力となっています。","")</f>
        <v/>
      </c>
      <c r="J153" s="1511"/>
      <c r="K153" s="2248" t="s">
        <v>1951</v>
      </c>
      <c r="L153" s="1513" t="s">
        <v>1929</v>
      </c>
      <c r="M153" s="1490"/>
      <c r="N153" s="1442" t="s">
        <v>1888</v>
      </c>
      <c r="O153" s="1469" t="str">
        <f t="shared" ref="O153" si="93">IF(AND(M152&lt;&gt;"",M153=""),"←未入力となっています。","")</f>
        <v/>
      </c>
    </row>
    <row r="154" spans="2:15" ht="39" customHeight="1">
      <c r="B154" s="1511"/>
      <c r="C154" s="2248"/>
      <c r="D154" s="1515" t="s">
        <v>1952</v>
      </c>
      <c r="E154" s="1523"/>
      <c r="F154" s="1522"/>
      <c r="G154" s="1469" t="str">
        <f t="shared" ref="G154" si="94">IF(AND(E152&lt;&gt;"",E154=""),"←未入力となっています。","")</f>
        <v/>
      </c>
      <c r="J154" s="1511"/>
      <c r="K154" s="2248"/>
      <c r="L154" s="1515" t="s">
        <v>1952</v>
      </c>
      <c r="M154" s="1523"/>
      <c r="N154" s="1522"/>
      <c r="O154" s="1469" t="str">
        <f t="shared" ref="O154" si="95">IF(AND(M152&lt;&gt;"",M154=""),"←未入力となっています。","")</f>
        <v/>
      </c>
    </row>
    <row r="155" spans="2:15" ht="20.25" customHeight="1">
      <c r="B155" s="1511"/>
      <c r="C155" s="1516" t="s">
        <v>1956</v>
      </c>
      <c r="D155" s="1517" t="s">
        <v>1943</v>
      </c>
      <c r="E155" s="1490"/>
      <c r="J155" s="1511"/>
      <c r="K155" s="1516" t="s">
        <v>1956</v>
      </c>
      <c r="L155" s="1517" t="s">
        <v>1943</v>
      </c>
      <c r="M155" s="1490"/>
    </row>
    <row r="156" spans="2:15" ht="20.25" customHeight="1">
      <c r="B156" s="1511"/>
      <c r="C156" s="2248" t="s">
        <v>1951</v>
      </c>
      <c r="D156" s="1513" t="s">
        <v>1929</v>
      </c>
      <c r="E156" s="1490"/>
      <c r="F156" s="1442" t="s">
        <v>1888</v>
      </c>
      <c r="G156" s="1469" t="str">
        <f t="shared" ref="G156" si="96">IF(AND(E155&lt;&gt;"",E156=""),"←未入力となっています。","")</f>
        <v/>
      </c>
      <c r="J156" s="1511"/>
      <c r="K156" s="2248" t="s">
        <v>1951</v>
      </c>
      <c r="L156" s="1513" t="s">
        <v>1929</v>
      </c>
      <c r="M156" s="1490"/>
      <c r="N156" s="1442" t="s">
        <v>1888</v>
      </c>
      <c r="O156" s="1469" t="str">
        <f t="shared" ref="O156" si="97">IF(AND(M155&lt;&gt;"",M156=""),"←未入力となっています。","")</f>
        <v/>
      </c>
    </row>
    <row r="157" spans="2:15" ht="39" customHeight="1">
      <c r="B157" s="1511"/>
      <c r="C157" s="2248"/>
      <c r="D157" s="1513" t="s">
        <v>1952</v>
      </c>
      <c r="E157" s="1521"/>
      <c r="F157" s="1522"/>
      <c r="G157" s="1469" t="str">
        <f t="shared" ref="G157" si="98">IF(AND(E155&lt;&gt;"",E157=""),"←未入力となっています。","")</f>
        <v/>
      </c>
      <c r="J157" s="1511"/>
      <c r="K157" s="2248"/>
      <c r="L157" s="1513" t="s">
        <v>1952</v>
      </c>
      <c r="M157" s="1521"/>
      <c r="N157" s="1522"/>
      <c r="O157" s="1469" t="str">
        <f t="shared" ref="O157" si="99">IF(AND(M155&lt;&gt;"",M157=""),"←未入力となっています。","")</f>
        <v/>
      </c>
    </row>
    <row r="158" spans="2:15" ht="20.25" customHeight="1" thickBot="1">
      <c r="B158" s="1524"/>
      <c r="C158" s="1525" t="s">
        <v>1957</v>
      </c>
      <c r="D158" s="1526"/>
      <c r="E158" s="1527">
        <f>E144+E147+E150+E153+E156</f>
        <v>0</v>
      </c>
      <c r="F158" s="1442" t="s">
        <v>1888</v>
      </c>
      <c r="J158" s="1524"/>
      <c r="K158" s="1525" t="s">
        <v>1957</v>
      </c>
      <c r="L158" s="1526"/>
      <c r="M158" s="1527">
        <f>M144+M147+M150+M153+M156</f>
        <v>0</v>
      </c>
      <c r="N158" s="1442" t="s">
        <v>1888</v>
      </c>
    </row>
    <row r="159" spans="2:15">
      <c r="J159" s="1443"/>
      <c r="K159" s="1443"/>
      <c r="L159" s="1443"/>
      <c r="M159" s="1443"/>
    </row>
    <row r="160" spans="2:15">
      <c r="J160" s="1443"/>
      <c r="K160" s="1443"/>
      <c r="L160" s="1443"/>
      <c r="M160" s="1443"/>
    </row>
    <row r="161" spans="10:13">
      <c r="J161" s="1443"/>
      <c r="K161" s="1443"/>
      <c r="L161" s="1443"/>
      <c r="M161" s="1443"/>
    </row>
    <row r="162" spans="10:13">
      <c r="J162" s="1443"/>
      <c r="K162" s="1443"/>
      <c r="L162" s="1443"/>
      <c r="M162" s="1443"/>
    </row>
    <row r="163" spans="10:13">
      <c r="J163" s="1443"/>
      <c r="K163" s="1443"/>
      <c r="L163" s="1443"/>
      <c r="M163" s="1443"/>
    </row>
    <row r="164" spans="10:13">
      <c r="J164" s="1443"/>
      <c r="K164" s="1443"/>
      <c r="L164" s="1443"/>
      <c r="M164" s="1443"/>
    </row>
    <row r="165" spans="10:13">
      <c r="J165" s="1443"/>
      <c r="K165" s="1443"/>
      <c r="L165" s="1443"/>
      <c r="M165" s="1443"/>
    </row>
    <row r="166" spans="10:13">
      <c r="J166" s="1443"/>
      <c r="K166" s="1443"/>
      <c r="L166" s="1443"/>
      <c r="M166" s="1443"/>
    </row>
    <row r="167" spans="10:13">
      <c r="J167" s="1443"/>
      <c r="K167" s="1443"/>
      <c r="L167" s="1443"/>
      <c r="M167" s="1443"/>
    </row>
    <row r="168" spans="10:13">
      <c r="J168" s="1443"/>
      <c r="K168" s="1443"/>
      <c r="L168" s="1443"/>
      <c r="M168" s="1443"/>
    </row>
    <row r="169" spans="10:13">
      <c r="J169" s="1443"/>
      <c r="K169" s="1443"/>
      <c r="L169" s="1443"/>
      <c r="M169" s="1443"/>
    </row>
    <row r="170" spans="10:13">
      <c r="J170" s="1443"/>
      <c r="K170" s="1443"/>
      <c r="L170" s="1443"/>
      <c r="M170" s="1443"/>
    </row>
    <row r="171" spans="10:13">
      <c r="J171" s="1443"/>
      <c r="K171" s="1443"/>
      <c r="L171" s="1443"/>
      <c r="M171" s="1443"/>
    </row>
    <row r="172" spans="10:13">
      <c r="J172" s="1443"/>
      <c r="K172" s="1443"/>
      <c r="L172" s="1443"/>
      <c r="M172" s="1443"/>
    </row>
    <row r="173" spans="10:13">
      <c r="J173" s="1443"/>
      <c r="K173" s="1443"/>
      <c r="L173" s="1443"/>
      <c r="M173" s="1443"/>
    </row>
    <row r="174" spans="10:13">
      <c r="J174" s="1443"/>
      <c r="K174" s="1443"/>
      <c r="L174" s="1443"/>
      <c r="M174" s="1443"/>
    </row>
    <row r="175" spans="10:13">
      <c r="J175" s="1443"/>
      <c r="K175" s="1443"/>
      <c r="L175" s="1443"/>
      <c r="M175" s="1443"/>
    </row>
    <row r="176" spans="10:13">
      <c r="J176" s="1443"/>
      <c r="K176" s="1443"/>
      <c r="L176" s="1443"/>
      <c r="M176" s="1443"/>
    </row>
    <row r="177" spans="10:13">
      <c r="J177" s="1443"/>
      <c r="K177" s="1443"/>
      <c r="L177" s="1443"/>
      <c r="M177" s="1443"/>
    </row>
    <row r="178" spans="10:13">
      <c r="J178" s="1443"/>
      <c r="K178" s="1443"/>
      <c r="L178" s="1443"/>
      <c r="M178" s="1443"/>
    </row>
    <row r="179" spans="10:13">
      <c r="J179" s="1443"/>
      <c r="K179" s="1443"/>
      <c r="L179" s="1443"/>
      <c r="M179" s="1443"/>
    </row>
    <row r="180" spans="10:13">
      <c r="J180" s="1443"/>
      <c r="K180" s="1443"/>
      <c r="L180" s="1443"/>
      <c r="M180" s="1443"/>
    </row>
    <row r="181" spans="10:13">
      <c r="J181" s="1443"/>
      <c r="K181" s="1443"/>
      <c r="L181" s="1443"/>
      <c r="M181" s="1443"/>
    </row>
    <row r="182" spans="10:13">
      <c r="J182" s="1443"/>
      <c r="K182" s="1443"/>
      <c r="L182" s="1443"/>
      <c r="M182" s="1443"/>
    </row>
    <row r="183" spans="10:13">
      <c r="J183" s="1443"/>
      <c r="K183" s="1443"/>
      <c r="L183" s="1443"/>
      <c r="M183" s="1443"/>
    </row>
    <row r="184" spans="10:13">
      <c r="J184" s="1443"/>
      <c r="K184" s="1443"/>
      <c r="L184" s="1443"/>
      <c r="M184" s="1443"/>
    </row>
    <row r="185" spans="10:13">
      <c r="J185" s="1443"/>
      <c r="K185" s="1443"/>
      <c r="L185" s="1443"/>
      <c r="M185" s="1443"/>
    </row>
    <row r="186" spans="10:13">
      <c r="J186" s="1443"/>
      <c r="K186" s="1443"/>
      <c r="L186" s="1443"/>
      <c r="M186" s="1443"/>
    </row>
    <row r="187" spans="10:13">
      <c r="J187" s="1443"/>
      <c r="K187" s="1443"/>
      <c r="L187" s="1443"/>
      <c r="M187" s="1443"/>
    </row>
    <row r="188" spans="10:13">
      <c r="J188" s="1443"/>
      <c r="K188" s="1443"/>
      <c r="L188" s="1443"/>
      <c r="M188" s="1443"/>
    </row>
    <row r="189" spans="10:13">
      <c r="J189" s="1443"/>
      <c r="K189" s="1443"/>
      <c r="L189" s="1443"/>
      <c r="M189" s="1443"/>
    </row>
    <row r="190" spans="10:13">
      <c r="J190" s="1443"/>
      <c r="K190" s="1443"/>
      <c r="L190" s="1443"/>
      <c r="M190" s="1443"/>
    </row>
    <row r="191" spans="10:13">
      <c r="J191" s="1443"/>
      <c r="K191" s="1443"/>
      <c r="L191" s="1443"/>
      <c r="M191" s="1443"/>
    </row>
    <row r="192" spans="10:13">
      <c r="J192" s="1443"/>
      <c r="K192" s="1443"/>
      <c r="L192" s="1443"/>
      <c r="M192" s="1443"/>
    </row>
    <row r="193" spans="10:13">
      <c r="J193" s="1443"/>
      <c r="K193" s="1443"/>
      <c r="L193" s="1443"/>
      <c r="M193" s="1443"/>
    </row>
    <row r="194" spans="10:13">
      <c r="J194" s="1443"/>
      <c r="K194" s="1443"/>
      <c r="L194" s="1443"/>
      <c r="M194" s="1443"/>
    </row>
    <row r="195" spans="10:13">
      <c r="J195" s="1443"/>
      <c r="K195" s="1443"/>
      <c r="L195" s="1443"/>
      <c r="M195" s="1443"/>
    </row>
    <row r="196" spans="10:13">
      <c r="J196" s="1443"/>
      <c r="K196" s="1443"/>
      <c r="L196" s="1443"/>
      <c r="M196" s="1443"/>
    </row>
    <row r="197" spans="10:13">
      <c r="J197" s="1443"/>
      <c r="K197" s="1443"/>
      <c r="L197" s="1443"/>
      <c r="M197" s="1443"/>
    </row>
    <row r="198" spans="10:13">
      <c r="J198" s="1443"/>
      <c r="K198" s="1443"/>
      <c r="L198" s="1443"/>
      <c r="M198" s="1443"/>
    </row>
    <row r="199" spans="10:13">
      <c r="J199" s="1443"/>
      <c r="K199" s="1443"/>
      <c r="L199" s="1443"/>
      <c r="M199" s="1443"/>
    </row>
    <row r="200" spans="10:13">
      <c r="J200" s="1443"/>
      <c r="K200" s="1443"/>
      <c r="L200" s="1443"/>
      <c r="M200" s="1443"/>
    </row>
    <row r="201" spans="10:13">
      <c r="J201" s="1443"/>
      <c r="K201" s="1443"/>
      <c r="L201" s="1443"/>
      <c r="M201" s="1443"/>
    </row>
    <row r="202" spans="10:13">
      <c r="J202" s="1443"/>
      <c r="K202" s="1443"/>
      <c r="L202" s="1443"/>
      <c r="M202" s="1443"/>
    </row>
    <row r="203" spans="10:13">
      <c r="J203" s="1443"/>
      <c r="K203" s="1443"/>
      <c r="L203" s="1443"/>
      <c r="M203" s="1443"/>
    </row>
    <row r="204" spans="10:13">
      <c r="J204" s="1443"/>
      <c r="K204" s="1443"/>
      <c r="L204" s="1443"/>
      <c r="M204" s="1443"/>
    </row>
    <row r="205" spans="10:13">
      <c r="J205" s="1443"/>
      <c r="K205" s="1443"/>
      <c r="L205" s="1443"/>
      <c r="M205" s="1443"/>
    </row>
    <row r="206" spans="10:13">
      <c r="J206" s="1443"/>
      <c r="K206" s="1443"/>
      <c r="L206" s="1443"/>
      <c r="M206" s="1443"/>
    </row>
    <row r="207" spans="10:13">
      <c r="J207" s="1443"/>
      <c r="K207" s="1443"/>
      <c r="L207" s="1443"/>
      <c r="M207" s="1443"/>
    </row>
    <row r="208" spans="10:13">
      <c r="J208" s="1443"/>
      <c r="K208" s="1443"/>
      <c r="L208" s="1443"/>
      <c r="M208" s="1443"/>
    </row>
    <row r="209" spans="10:13">
      <c r="J209" s="1443"/>
      <c r="K209" s="1443"/>
      <c r="L209" s="1443"/>
      <c r="M209" s="1443"/>
    </row>
    <row r="210" spans="10:13">
      <c r="J210" s="1443"/>
      <c r="K210" s="1443"/>
      <c r="L210" s="1443"/>
      <c r="M210" s="1443"/>
    </row>
    <row r="211" spans="10:13">
      <c r="J211" s="1443"/>
      <c r="K211" s="1443"/>
      <c r="L211" s="1443"/>
      <c r="M211" s="1443"/>
    </row>
    <row r="212" spans="10:13">
      <c r="J212" s="1443"/>
      <c r="K212" s="1443"/>
      <c r="L212" s="1443"/>
      <c r="M212" s="1443"/>
    </row>
    <row r="213" spans="10:13">
      <c r="J213" s="1443"/>
      <c r="K213" s="1443"/>
      <c r="L213" s="1443"/>
      <c r="M213" s="1443"/>
    </row>
    <row r="214" spans="10:13">
      <c r="J214" s="1443"/>
      <c r="K214" s="1443"/>
      <c r="L214" s="1443"/>
      <c r="M214" s="1443"/>
    </row>
    <row r="215" spans="10:13">
      <c r="J215" s="1443"/>
      <c r="K215" s="1443"/>
      <c r="L215" s="1443"/>
      <c r="M215" s="1443"/>
    </row>
    <row r="216" spans="10:13">
      <c r="J216" s="1443"/>
      <c r="K216" s="1443"/>
      <c r="L216" s="1443"/>
      <c r="M216" s="1443"/>
    </row>
    <row r="217" spans="10:13">
      <c r="J217" s="1443"/>
      <c r="K217" s="1443"/>
      <c r="L217" s="1443"/>
      <c r="M217" s="1443"/>
    </row>
    <row r="218" spans="10:13">
      <c r="J218" s="1443"/>
      <c r="K218" s="1443"/>
      <c r="L218" s="1443"/>
      <c r="M218" s="1443"/>
    </row>
    <row r="219" spans="10:13">
      <c r="J219" s="1443"/>
      <c r="K219" s="1443"/>
      <c r="L219" s="1443"/>
      <c r="M219" s="1443"/>
    </row>
    <row r="220" spans="10:13">
      <c r="J220" s="1443"/>
      <c r="K220" s="1443"/>
      <c r="L220" s="1443"/>
      <c r="M220" s="1443"/>
    </row>
    <row r="221" spans="10:13">
      <c r="J221" s="1443"/>
      <c r="K221" s="1443"/>
      <c r="L221" s="1443"/>
      <c r="M221" s="1443"/>
    </row>
    <row r="222" spans="10:13">
      <c r="J222" s="1443"/>
      <c r="K222" s="1443"/>
      <c r="L222" s="1443"/>
      <c r="M222" s="1443"/>
    </row>
    <row r="223" spans="10:13">
      <c r="J223" s="1443"/>
      <c r="K223" s="1443"/>
      <c r="L223" s="1443"/>
      <c r="M223" s="1443"/>
    </row>
    <row r="224" spans="10:13">
      <c r="J224" s="1443"/>
      <c r="K224" s="1443"/>
      <c r="L224" s="1443"/>
      <c r="M224" s="1443"/>
    </row>
    <row r="225" spans="10:13">
      <c r="J225" s="1443"/>
      <c r="K225" s="1443"/>
      <c r="L225" s="1443"/>
      <c r="M225" s="1443"/>
    </row>
    <row r="226" spans="10:13">
      <c r="J226" s="1443"/>
      <c r="K226" s="1443"/>
      <c r="L226" s="1443"/>
      <c r="M226" s="1443"/>
    </row>
    <row r="227" spans="10:13">
      <c r="J227" s="1443"/>
      <c r="K227" s="1443"/>
      <c r="L227" s="1443"/>
      <c r="M227" s="1443"/>
    </row>
    <row r="228" spans="10:13">
      <c r="J228" s="1443"/>
      <c r="K228" s="1443"/>
      <c r="L228" s="1443"/>
      <c r="M228" s="1443"/>
    </row>
    <row r="229" spans="10:13">
      <c r="J229" s="1443"/>
      <c r="K229" s="1443"/>
      <c r="L229" s="1443"/>
      <c r="M229" s="1443"/>
    </row>
    <row r="230" spans="10:13">
      <c r="J230" s="1443"/>
      <c r="K230" s="1443"/>
      <c r="L230" s="1443"/>
      <c r="M230" s="1443"/>
    </row>
    <row r="231" spans="10:13">
      <c r="J231" s="1443"/>
      <c r="K231" s="1443"/>
      <c r="L231" s="1443"/>
      <c r="M231" s="1443"/>
    </row>
    <row r="232" spans="10:13">
      <c r="J232" s="1443"/>
      <c r="K232" s="1443"/>
      <c r="L232" s="1443"/>
      <c r="M232" s="1443"/>
    </row>
    <row r="233" spans="10:13">
      <c r="J233" s="1443"/>
      <c r="K233" s="1443"/>
      <c r="L233" s="1443"/>
      <c r="M233" s="1443"/>
    </row>
    <row r="234" spans="10:13">
      <c r="J234" s="1443"/>
      <c r="K234" s="1443"/>
      <c r="L234" s="1443"/>
      <c r="M234" s="1443"/>
    </row>
    <row r="235" spans="10:13">
      <c r="J235" s="1443"/>
      <c r="K235" s="1443"/>
      <c r="L235" s="1443"/>
      <c r="M235" s="1443"/>
    </row>
    <row r="236" spans="10:13">
      <c r="J236" s="1443"/>
      <c r="K236" s="1443"/>
      <c r="L236" s="1443"/>
      <c r="M236" s="1443"/>
    </row>
    <row r="237" spans="10:13">
      <c r="J237" s="1443"/>
      <c r="K237" s="1443"/>
      <c r="L237" s="1443"/>
      <c r="M237" s="1443"/>
    </row>
    <row r="238" spans="10:13">
      <c r="J238" s="1443"/>
      <c r="K238" s="1443"/>
      <c r="L238" s="1443"/>
      <c r="M238" s="1443"/>
    </row>
    <row r="239" spans="10:13">
      <c r="J239" s="1443"/>
      <c r="K239" s="1443"/>
      <c r="L239" s="1443"/>
      <c r="M239" s="1443"/>
    </row>
  </sheetData>
  <sheetProtection algorithmName="SHA-512" hashValue="w+0fnFGSve1MmIhi/i69+k9rarRX3rwBAbRkoyERk0Q+dMo9UTJoO1PdFTPko/dtMB8Qm5BhwTaVnZedI0Zs+g==" saltValue="ZT0woWJsb0oZQ+q8g4GiPw==" spinCount="100000" sheet="1" objects="1" scenarios="1"/>
  <mergeCells count="17">
    <mergeCell ref="B100:B102"/>
    <mergeCell ref="J100:J102"/>
    <mergeCell ref="D8:E8"/>
    <mergeCell ref="B10:C10"/>
    <mergeCell ref="D10:E10"/>
    <mergeCell ref="C15:D16"/>
    <mergeCell ref="K15:L16"/>
    <mergeCell ref="C153:C154"/>
    <mergeCell ref="K153:K154"/>
    <mergeCell ref="C156:C157"/>
    <mergeCell ref="K156:K157"/>
    <mergeCell ref="C144:C145"/>
    <mergeCell ref="K144:K145"/>
    <mergeCell ref="C147:C148"/>
    <mergeCell ref="K147:K148"/>
    <mergeCell ref="C150:C151"/>
    <mergeCell ref="K150:K151"/>
  </mergeCells>
  <phoneticPr fontId="41"/>
  <conditionalFormatting sqref="E48:E49 E51 E85">
    <cfRule type="expression" dxfId="88" priority="88" stopIfTrue="1">
      <formula>#REF!&lt;&gt;""</formula>
    </cfRule>
  </conditionalFormatting>
  <conditionalFormatting sqref="E86 E99 E88:E89">
    <cfRule type="expression" dxfId="87" priority="89" stopIfTrue="1">
      <formula>#REF!&lt;&gt;""</formula>
    </cfRule>
  </conditionalFormatting>
  <conditionalFormatting sqref="E101:E102">
    <cfRule type="expression" dxfId="86" priority="87" stopIfTrue="1">
      <formula>#REF!&lt;&gt;""</formula>
    </cfRule>
  </conditionalFormatting>
  <conditionalFormatting sqref="E132:E133">
    <cfRule type="expression" dxfId="85" priority="86" stopIfTrue="1">
      <formula>#REF!&lt;&gt;""</formula>
    </cfRule>
  </conditionalFormatting>
  <conditionalFormatting sqref="E104:E105">
    <cfRule type="expression" dxfId="84" priority="85" stopIfTrue="1">
      <formula>#REF!&lt;&gt;""</formula>
    </cfRule>
  </conditionalFormatting>
  <conditionalFormatting sqref="E117:E118">
    <cfRule type="expression" dxfId="83" priority="84" stopIfTrue="1">
      <formula>#REF!&lt;&gt;""</formula>
    </cfRule>
  </conditionalFormatting>
  <conditionalFormatting sqref="E120:E121">
    <cfRule type="expression" dxfId="82" priority="83" stopIfTrue="1">
      <formula>#REF!&lt;&gt;""</formula>
    </cfRule>
  </conditionalFormatting>
  <conditionalFormatting sqref="E134 E142">
    <cfRule type="expression" dxfId="81" priority="82" stopIfTrue="1">
      <formula>#REF!&lt;&gt;""</formula>
    </cfRule>
  </conditionalFormatting>
  <conditionalFormatting sqref="E143:E145">
    <cfRule type="expression" dxfId="80" priority="81" stopIfTrue="1">
      <formula>#REF!&lt;&gt;""</formula>
    </cfRule>
  </conditionalFormatting>
  <conditionalFormatting sqref="E146:E148">
    <cfRule type="expression" dxfId="79" priority="80" stopIfTrue="1">
      <formula>#REF!&lt;&gt;""</formula>
    </cfRule>
  </conditionalFormatting>
  <conditionalFormatting sqref="M132:M133">
    <cfRule type="expression" dxfId="78" priority="52" stopIfTrue="1">
      <formula>#REF!&lt;&gt;""</formula>
    </cfRule>
  </conditionalFormatting>
  <conditionalFormatting sqref="M104:M105">
    <cfRule type="expression" dxfId="77" priority="51" stopIfTrue="1">
      <formula>#REF!&lt;&gt;""</formula>
    </cfRule>
  </conditionalFormatting>
  <conditionalFormatting sqref="E53:E54 E56">
    <cfRule type="expression" dxfId="76" priority="79" stopIfTrue="1">
      <formula>#REF!&lt;&gt;""</formula>
    </cfRule>
  </conditionalFormatting>
  <conditionalFormatting sqref="E58:E59 E61">
    <cfRule type="expression" dxfId="75" priority="78" stopIfTrue="1">
      <formula>#REF!&lt;&gt;""</formula>
    </cfRule>
  </conditionalFormatting>
  <conditionalFormatting sqref="E63:E64 E66">
    <cfRule type="expression" dxfId="74" priority="77" stopIfTrue="1">
      <formula>#REF!&lt;&gt;""</formula>
    </cfRule>
  </conditionalFormatting>
  <conditionalFormatting sqref="E91:E92">
    <cfRule type="expression" dxfId="73" priority="76" stopIfTrue="1">
      <formula>#REF!&lt;&gt;""</formula>
    </cfRule>
  </conditionalFormatting>
  <conditionalFormatting sqref="E94:E95">
    <cfRule type="expression" dxfId="72" priority="75" stopIfTrue="1">
      <formula>#REF!&lt;&gt;""</formula>
    </cfRule>
  </conditionalFormatting>
  <conditionalFormatting sqref="E97:E98">
    <cfRule type="expression" dxfId="71" priority="74" stopIfTrue="1">
      <formula>#REF!&lt;&gt;""</formula>
    </cfRule>
  </conditionalFormatting>
  <conditionalFormatting sqref="E107:E108">
    <cfRule type="expression" dxfId="70" priority="73" stopIfTrue="1">
      <formula>#REF!&lt;&gt;""</formula>
    </cfRule>
  </conditionalFormatting>
  <conditionalFormatting sqref="E110:E111">
    <cfRule type="expression" dxfId="69" priority="72" stopIfTrue="1">
      <formula>#REF!&lt;&gt;""</formula>
    </cfRule>
  </conditionalFormatting>
  <conditionalFormatting sqref="E113:E114">
    <cfRule type="expression" dxfId="68" priority="71" stopIfTrue="1">
      <formula>#REF!&lt;&gt;""</formula>
    </cfRule>
  </conditionalFormatting>
  <conditionalFormatting sqref="E123:E124">
    <cfRule type="expression" dxfId="67" priority="70" stopIfTrue="1">
      <formula>#REF!&lt;&gt;""</formula>
    </cfRule>
  </conditionalFormatting>
  <conditionalFormatting sqref="E126:E127">
    <cfRule type="expression" dxfId="66" priority="69" stopIfTrue="1">
      <formula>#REF!&lt;&gt;""</formula>
    </cfRule>
  </conditionalFormatting>
  <conditionalFormatting sqref="E129:E130">
    <cfRule type="expression" dxfId="65" priority="68" stopIfTrue="1">
      <formula>#REF!&lt;&gt;""</formula>
    </cfRule>
  </conditionalFormatting>
  <conditionalFormatting sqref="E115">
    <cfRule type="expression" dxfId="64" priority="67" stopIfTrue="1">
      <formula>#REF!&lt;&gt;""</formula>
    </cfRule>
  </conditionalFormatting>
  <conditionalFormatting sqref="E131">
    <cfRule type="expression" dxfId="63" priority="66" stopIfTrue="1">
      <formula>#REF!&lt;&gt;""</formula>
    </cfRule>
  </conditionalFormatting>
  <conditionalFormatting sqref="M149:M151">
    <cfRule type="expression" dxfId="62" priority="24" stopIfTrue="1">
      <formula>#REF!&lt;&gt;""</formula>
    </cfRule>
  </conditionalFormatting>
  <conditionalFormatting sqref="M140">
    <cfRule type="expression" dxfId="61" priority="25" stopIfTrue="1">
      <formula>#REF!&lt;&gt;""</formula>
    </cfRule>
  </conditionalFormatting>
  <conditionalFormatting sqref="E141">
    <cfRule type="expression" dxfId="60" priority="65" stopIfTrue="1">
      <formula>#REF!&lt;&gt;""</formula>
    </cfRule>
  </conditionalFormatting>
  <conditionalFormatting sqref="E135">
    <cfRule type="expression" dxfId="59" priority="64" stopIfTrue="1">
      <formula>#REF!&lt;&gt;""</formula>
    </cfRule>
  </conditionalFormatting>
  <conditionalFormatting sqref="E136">
    <cfRule type="expression" dxfId="58" priority="63" stopIfTrue="1">
      <formula>#REF!&lt;&gt;""</formula>
    </cfRule>
  </conditionalFormatting>
  <conditionalFormatting sqref="E137">
    <cfRule type="expression" dxfId="57" priority="62" stopIfTrue="1">
      <formula>#REF!&lt;&gt;""</formula>
    </cfRule>
  </conditionalFormatting>
  <conditionalFormatting sqref="E138">
    <cfRule type="expression" dxfId="56" priority="61" stopIfTrue="1">
      <formula>#REF!&lt;&gt;""</formula>
    </cfRule>
  </conditionalFormatting>
  <conditionalFormatting sqref="E139">
    <cfRule type="expression" dxfId="55" priority="60" stopIfTrue="1">
      <formula>#REF!&lt;&gt;""</formula>
    </cfRule>
  </conditionalFormatting>
  <conditionalFormatting sqref="E140">
    <cfRule type="expression" dxfId="54" priority="59" stopIfTrue="1">
      <formula>#REF!&lt;&gt;""</formula>
    </cfRule>
  </conditionalFormatting>
  <conditionalFormatting sqref="M155:M157">
    <cfRule type="expression" dxfId="53" priority="22" stopIfTrue="1">
      <formula>#REF!&lt;&gt;""</formula>
    </cfRule>
  </conditionalFormatting>
  <conditionalFormatting sqref="E149:E151">
    <cfRule type="expression" dxfId="52" priority="58" stopIfTrue="1">
      <formula>#REF!&lt;&gt;""</formula>
    </cfRule>
  </conditionalFormatting>
  <conditionalFormatting sqref="E152:E154">
    <cfRule type="expression" dxfId="51" priority="57" stopIfTrue="1">
      <formula>#REF!&lt;&gt;""</formula>
    </cfRule>
  </conditionalFormatting>
  <conditionalFormatting sqref="E155:E157">
    <cfRule type="expression" dxfId="50" priority="56" stopIfTrue="1">
      <formula>#REF!&lt;&gt;""</formula>
    </cfRule>
  </conditionalFormatting>
  <conditionalFormatting sqref="M117:M118">
    <cfRule type="expression" dxfId="49" priority="50" stopIfTrue="1">
      <formula>#REF!&lt;&gt;""</formula>
    </cfRule>
  </conditionalFormatting>
  <conditionalFormatting sqref="M120:M121">
    <cfRule type="expression" dxfId="48" priority="49" stopIfTrue="1">
      <formula>#REF!&lt;&gt;""</formula>
    </cfRule>
  </conditionalFormatting>
  <conditionalFormatting sqref="M134 M142">
    <cfRule type="expression" dxfId="47" priority="48" stopIfTrue="1">
      <formula>#REF!&lt;&gt;""</formula>
    </cfRule>
  </conditionalFormatting>
  <conditionalFormatting sqref="M143:M145">
    <cfRule type="expression" dxfId="46" priority="47" stopIfTrue="1">
      <formula>#REF!&lt;&gt;""</formula>
    </cfRule>
  </conditionalFormatting>
  <conditionalFormatting sqref="M146:M148">
    <cfRule type="expression" dxfId="45" priority="46" stopIfTrue="1">
      <formula>#REF!&lt;&gt;""</formula>
    </cfRule>
  </conditionalFormatting>
  <conditionalFormatting sqref="M53:M54 M56">
    <cfRule type="expression" dxfId="44" priority="45" stopIfTrue="1">
      <formula>#REF!&lt;&gt;""</formula>
    </cfRule>
  </conditionalFormatting>
  <conditionalFormatting sqref="M58:M59 M61">
    <cfRule type="expression" dxfId="43" priority="44" stopIfTrue="1">
      <formula>#REF!&lt;&gt;""</formula>
    </cfRule>
  </conditionalFormatting>
  <conditionalFormatting sqref="M63:M64 M66">
    <cfRule type="expression" dxfId="42" priority="43" stopIfTrue="1">
      <formula>#REF!&lt;&gt;""</formula>
    </cfRule>
  </conditionalFormatting>
  <conditionalFormatting sqref="M91:M92">
    <cfRule type="expression" dxfId="41" priority="42" stopIfTrue="1">
      <formula>#REF!&lt;&gt;""</formula>
    </cfRule>
  </conditionalFormatting>
  <conditionalFormatting sqref="M94:M95">
    <cfRule type="expression" dxfId="40" priority="41" stopIfTrue="1">
      <formula>#REF!&lt;&gt;""</formula>
    </cfRule>
  </conditionalFormatting>
  <conditionalFormatting sqref="M97:M98">
    <cfRule type="expression" dxfId="39" priority="40" stopIfTrue="1">
      <formula>#REF!&lt;&gt;""</formula>
    </cfRule>
  </conditionalFormatting>
  <conditionalFormatting sqref="M107:M108">
    <cfRule type="expression" dxfId="38" priority="39" stopIfTrue="1">
      <formula>#REF!&lt;&gt;""</formula>
    </cfRule>
  </conditionalFormatting>
  <conditionalFormatting sqref="M110:M111">
    <cfRule type="expression" dxfId="37" priority="38" stopIfTrue="1">
      <formula>#REF!&lt;&gt;""</formula>
    </cfRule>
  </conditionalFormatting>
  <conditionalFormatting sqref="M113:M114">
    <cfRule type="expression" dxfId="36" priority="37" stopIfTrue="1">
      <formula>#REF!&lt;&gt;""</formula>
    </cfRule>
  </conditionalFormatting>
  <conditionalFormatting sqref="M123:M124">
    <cfRule type="expression" dxfId="35" priority="36" stopIfTrue="1">
      <formula>#REF!&lt;&gt;""</formula>
    </cfRule>
  </conditionalFormatting>
  <conditionalFormatting sqref="M126:M127">
    <cfRule type="expression" dxfId="34" priority="35" stopIfTrue="1">
      <formula>#REF!&lt;&gt;""</formula>
    </cfRule>
  </conditionalFormatting>
  <conditionalFormatting sqref="M129:M130">
    <cfRule type="expression" dxfId="33" priority="34" stopIfTrue="1">
      <formula>#REF!&lt;&gt;""</formula>
    </cfRule>
  </conditionalFormatting>
  <conditionalFormatting sqref="M115">
    <cfRule type="expression" dxfId="32" priority="33" stopIfTrue="1">
      <formula>#REF!&lt;&gt;""</formula>
    </cfRule>
  </conditionalFormatting>
  <conditionalFormatting sqref="M131">
    <cfRule type="expression" dxfId="31" priority="32" stopIfTrue="1">
      <formula>#REF!&lt;&gt;""</formula>
    </cfRule>
  </conditionalFormatting>
  <conditionalFormatting sqref="M141">
    <cfRule type="expression" dxfId="30" priority="31" stopIfTrue="1">
      <formula>#REF!&lt;&gt;""</formula>
    </cfRule>
  </conditionalFormatting>
  <conditionalFormatting sqref="M135">
    <cfRule type="expression" dxfId="29" priority="30" stopIfTrue="1">
      <formula>#REF!&lt;&gt;""</formula>
    </cfRule>
  </conditionalFormatting>
  <conditionalFormatting sqref="M136">
    <cfRule type="expression" dxfId="28" priority="29" stopIfTrue="1">
      <formula>#REF!&lt;&gt;""</formula>
    </cfRule>
  </conditionalFormatting>
  <conditionalFormatting sqref="M137">
    <cfRule type="expression" dxfId="27" priority="28" stopIfTrue="1">
      <formula>#REF!&lt;&gt;""</formula>
    </cfRule>
  </conditionalFormatting>
  <conditionalFormatting sqref="M138">
    <cfRule type="expression" dxfId="26" priority="27" stopIfTrue="1">
      <formula>#REF!&lt;&gt;""</formula>
    </cfRule>
  </conditionalFormatting>
  <conditionalFormatting sqref="M139">
    <cfRule type="expression" dxfId="25" priority="26" stopIfTrue="1">
      <formula>#REF!&lt;&gt;""</formula>
    </cfRule>
  </conditionalFormatting>
  <conditionalFormatting sqref="M152:M154">
    <cfRule type="expression" dxfId="24" priority="23" stopIfTrue="1">
      <formula>#REF!&lt;&gt;""</formula>
    </cfRule>
  </conditionalFormatting>
  <conditionalFormatting sqref="M48:M49 M51 M85">
    <cfRule type="expression" dxfId="23" priority="54" stopIfTrue="1">
      <formula>#REF!&lt;&gt;""</formula>
    </cfRule>
  </conditionalFormatting>
  <conditionalFormatting sqref="M86 M99 M88:M89">
    <cfRule type="expression" dxfId="22" priority="55" stopIfTrue="1">
      <formula>#REF!&lt;&gt;""</formula>
    </cfRule>
  </conditionalFormatting>
  <conditionalFormatting sqref="M101:M102">
    <cfRule type="expression" dxfId="21" priority="53" stopIfTrue="1">
      <formula>#REF!&lt;&gt;""</formula>
    </cfRule>
  </conditionalFormatting>
  <conditionalFormatting sqref="E47">
    <cfRule type="expression" dxfId="20" priority="21" stopIfTrue="1">
      <formula>#REF!&lt;&gt;""</formula>
    </cfRule>
  </conditionalFormatting>
  <conditionalFormatting sqref="E52">
    <cfRule type="expression" dxfId="19" priority="20" stopIfTrue="1">
      <formula>#REF!&lt;&gt;""</formula>
    </cfRule>
  </conditionalFormatting>
  <conditionalFormatting sqref="E57">
    <cfRule type="expression" dxfId="18" priority="19" stopIfTrue="1">
      <formula>#REF!&lt;&gt;""</formula>
    </cfRule>
  </conditionalFormatting>
  <conditionalFormatting sqref="E62">
    <cfRule type="expression" dxfId="17" priority="18" stopIfTrue="1">
      <formula>#REF!&lt;&gt;""</formula>
    </cfRule>
  </conditionalFormatting>
  <conditionalFormatting sqref="E67">
    <cfRule type="expression" dxfId="16" priority="17" stopIfTrue="1">
      <formula>#REF!&lt;&gt;""</formula>
    </cfRule>
  </conditionalFormatting>
  <conditionalFormatting sqref="M47">
    <cfRule type="expression" dxfId="15" priority="16" stopIfTrue="1">
      <formula>#REF!&lt;&gt;""</formula>
    </cfRule>
  </conditionalFormatting>
  <conditionalFormatting sqref="M52">
    <cfRule type="expression" dxfId="14" priority="15" stopIfTrue="1">
      <formula>#REF!&lt;&gt;""</formula>
    </cfRule>
  </conditionalFormatting>
  <conditionalFormatting sqref="M57">
    <cfRule type="expression" dxfId="13" priority="14" stopIfTrue="1">
      <formula>#REF!&lt;&gt;""</formula>
    </cfRule>
  </conditionalFormatting>
  <conditionalFormatting sqref="M62">
    <cfRule type="expression" dxfId="12" priority="13" stopIfTrue="1">
      <formula>#REF!&lt;&gt;""</formula>
    </cfRule>
  </conditionalFormatting>
  <conditionalFormatting sqref="M67">
    <cfRule type="expression" dxfId="11" priority="12" stopIfTrue="1">
      <formula>#REF!&lt;&gt;""</formula>
    </cfRule>
  </conditionalFormatting>
  <conditionalFormatting sqref="E69">
    <cfRule type="expression" dxfId="10" priority="10" stopIfTrue="1">
      <formula>#REF!&lt;&gt;""</formula>
    </cfRule>
  </conditionalFormatting>
  <conditionalFormatting sqref="E70 E83 E72:E73">
    <cfRule type="expression" dxfId="9" priority="11" stopIfTrue="1">
      <formula>#REF!&lt;&gt;""</formula>
    </cfRule>
  </conditionalFormatting>
  <conditionalFormatting sqref="E75:E76">
    <cfRule type="expression" dxfId="8" priority="9" stopIfTrue="1">
      <formula>#REF!&lt;&gt;""</formula>
    </cfRule>
  </conditionalFormatting>
  <conditionalFormatting sqref="E78:E79">
    <cfRule type="expression" dxfId="7" priority="8" stopIfTrue="1">
      <formula>#REF!&lt;&gt;""</formula>
    </cfRule>
  </conditionalFormatting>
  <conditionalFormatting sqref="E81:E82">
    <cfRule type="expression" dxfId="6" priority="7" stopIfTrue="1">
      <formula>#REF!&lt;&gt;""</formula>
    </cfRule>
  </conditionalFormatting>
  <conditionalFormatting sqref="M83">
    <cfRule type="expression" dxfId="5" priority="6" stopIfTrue="1">
      <formula>#REF!&lt;&gt;""</formula>
    </cfRule>
  </conditionalFormatting>
  <conditionalFormatting sqref="M69">
    <cfRule type="expression" dxfId="4" priority="4" stopIfTrue="1">
      <formula>#REF!&lt;&gt;""</formula>
    </cfRule>
  </conditionalFormatting>
  <conditionalFormatting sqref="M70 M72:M73">
    <cfRule type="expression" dxfId="3" priority="5" stopIfTrue="1">
      <formula>#REF!&lt;&gt;""</formula>
    </cfRule>
  </conditionalFormatting>
  <conditionalFormatting sqref="M75:M76">
    <cfRule type="expression" dxfId="2" priority="3" stopIfTrue="1">
      <formula>#REF!&lt;&gt;""</formula>
    </cfRule>
  </conditionalFormatting>
  <conditionalFormatting sqref="M78:M79">
    <cfRule type="expression" dxfId="1" priority="2" stopIfTrue="1">
      <formula>#REF!&lt;&gt;""</formula>
    </cfRule>
  </conditionalFormatting>
  <conditionalFormatting sqref="M81:M82">
    <cfRule type="expression" dxfId="0" priority="1" stopIfTrue="1">
      <formula>#REF!&lt;&gt;""</formula>
    </cfRule>
  </conditionalFormatting>
  <dataValidations count="12">
    <dataValidation type="list" allowBlank="1" showInputMessage="1" showErrorMessage="1" sqref="M80 E71 E74 E77 E80 M68 M71 M74 M77 E68" xr:uid="{FA438890-8A19-474A-8B79-754DFDD8D787}">
      <formula1>ICT_出来形管理_河川浚渫</formula1>
    </dataValidation>
    <dataValidation type="whole" operator="greaterThanOrEqual" allowBlank="1" showInputMessage="1" showErrorMessage="1" error="整数値を入力してください" sqref="K70 C62 C86 K76 J89:J99 K79 K82 C47 C52 C57 B89:B99 K73 C92 K62 K67 C95 C98 C89 K47 K52 K57 J73:J86 B73:B86 B47:B70 J47:J70 C67 C70 C76 C79 C82 C73 K86 K92 K95 K98 K89" xr:uid="{2A09F4FA-8BDE-40AF-B9D8-AF06C7C957EC}">
      <formula1>0</formula1>
    </dataValidation>
    <dataValidation type="decimal" allowBlank="1" showInputMessage="1" showErrorMessage="1" sqref="D10:E10" xr:uid="{C2C20783-36EA-423F-92B5-82614F26726B}">
      <formula1>0.001</formula1>
      <formula2>1</formula2>
    </dataValidation>
    <dataValidation operator="greaterThanOrEqual" allowBlank="1" showInputMessage="1" showErrorMessage="1" error="整数値を入力してください" sqref="K83 C99 C83 K99" xr:uid="{FEB77F24-225F-42D2-8E02-62F07304ED1E}"/>
    <dataValidation type="list" allowBlank="1" showInputMessage="1" showErrorMessage="1" sqref="D8:E8" xr:uid="{A98B515D-5827-4302-8FF0-7205AACC2AD4}">
      <formula1>ICT_工種</formula1>
    </dataValidation>
    <dataValidation type="list" allowBlank="1" showInputMessage="1" showErrorMessage="1" sqref="M96 E24 E27 E30 E33 E84 E87 E90 E93 E96 M21 M24 M27 M30 M33 M84 M87 M90 M93 E21" xr:uid="{9B748058-67BD-4ADF-AFA9-8BD2126DC7DB}">
      <formula1>ICT_測量</formula1>
    </dataValidation>
    <dataValidation type="whole" allowBlank="1" showInputMessage="1" showErrorMessage="1" sqref="E23 E26 E29 E32 E35 M23 M26 M29 M32 M35" xr:uid="{93B91C52-AC0F-446C-8371-3472859A9275}">
      <formula1>0</formula1>
      <formula2>9999999</formula2>
    </dataValidation>
    <dataValidation type="whole" allowBlank="1" showInputMessage="1" showErrorMessage="1" sqref="E37:E41 E102 E105 E108 E111 E114 E133 E135 E137 E139 E141 E144 E147 E150 E153 E156 M37:M41 M102 M105 M108 M111 M114 M133 M135 M137 M139 M141 M144 M147 M150 M153 M156" xr:uid="{29F03BF8-FA57-4E96-8AB9-907B0F8D6AE5}">
      <formula1>0</formula1>
      <formula2>99999</formula2>
    </dataValidation>
    <dataValidation type="list" allowBlank="1" showInputMessage="1" showErrorMessage="1" sqref="E43 E48 E53 E58 E63 E100 E103 E106 E109 E112 M43 M48 M53 M58 M63 M100 M103 M106 M109 M112" xr:uid="{4AE5A872-58D4-46A4-B973-8FA56C0744E0}">
      <formula1>ICT_施工工種</formula1>
    </dataValidation>
    <dataValidation type="list" allowBlank="1" showInputMessage="1" showErrorMessage="1" sqref="E45 E50 E55 E60 E65 E116 E119 E122 E125 E128 M45 M50 M55 M60 M65 M116 M119 M122 M125 M128" xr:uid="{97C5AF89-A389-446F-8E62-5A138EE37EFE}">
      <formula1>ICT_使用機械</formula1>
    </dataValidation>
    <dataValidation type="decimal" allowBlank="1" showInputMessage="1" showErrorMessage="1" sqref="E62 E57 E52 E47 M67 M62 M57 M52 M47 E67" xr:uid="{CED69C1C-4EE6-4CF5-BAD9-8FD60A0C283C}">
      <formula1>0.1</formula1>
      <formula2>999999999</formula2>
    </dataValidation>
    <dataValidation type="whole" allowBlank="1" showInputMessage="1" showErrorMessage="1" sqref="E86 E89 E92 E95 E98 M86 M89 M92 M95 M98 M82 M70 M73 M76 M79 E70 E73 E76 E79 E82" xr:uid="{98CD3574-04A4-4B02-96C5-0BC49372FAFB}">
      <formula1>0</formula1>
      <formula2>999999</formula2>
    </dataValidation>
  </dataValidations>
  <pageMargins left="0.7" right="0.7" top="0.75" bottom="0.75" header="0.3" footer="0.3"/>
  <pageSetup paperSize="9" scale="3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57524-C28F-4EDE-9C26-EA235AA14610}">
  <sheetPr>
    <tabColor rgb="FFFFFF99"/>
    <pageSetUpPr fitToPage="1"/>
  </sheetPr>
  <dimension ref="A1:AJ128"/>
  <sheetViews>
    <sheetView showGridLines="0" topLeftCell="A2" zoomScaleNormal="100" workbookViewId="0"/>
  </sheetViews>
  <sheetFormatPr defaultRowHeight="12"/>
  <cols>
    <col min="1" max="1" width="3.625" style="1528" customWidth="1"/>
    <col min="2" max="2" width="4.75" style="1528" customWidth="1"/>
    <col min="3" max="3" width="12.875" style="1528" customWidth="1"/>
    <col min="4" max="4" width="6.375" style="1528" customWidth="1"/>
    <col min="5" max="5" width="7.5" style="1528" customWidth="1"/>
    <col min="6" max="6" width="3.375" style="1528" bestFit="1" customWidth="1"/>
    <col min="7" max="7" width="7.5" style="1528" customWidth="1"/>
    <col min="8" max="8" width="3.375" style="1528" customWidth="1"/>
    <col min="9" max="9" width="7.5" style="1528" customWidth="1"/>
    <col min="10" max="10" width="3.375" style="1528" customWidth="1"/>
    <col min="11" max="12" width="16.125" style="1528" customWidth="1"/>
    <col min="13" max="13" width="7.75" style="1528" customWidth="1"/>
    <col min="14" max="14" width="4.375" style="1528" customWidth="1"/>
    <col min="15" max="15" width="12" style="1528" customWidth="1"/>
    <col min="16" max="16" width="39.625" style="1528" customWidth="1"/>
    <col min="17" max="17" width="3.375" style="1528" bestFit="1" customWidth="1"/>
    <col min="18" max="19" width="16.125" style="1528" customWidth="1"/>
    <col min="20" max="20" width="3.375" style="1528" customWidth="1"/>
    <col min="21" max="23" width="9" style="1528"/>
    <col min="24" max="24" width="9" style="1528" customWidth="1"/>
    <col min="25" max="16384" width="9" style="1528"/>
  </cols>
  <sheetData>
    <row r="1" spans="1:36" s="1074" customFormat="1" ht="15.75" hidden="1" customHeight="1">
      <c r="A1" s="1038" t="s">
        <v>1477</v>
      </c>
      <c r="B1" s="1038"/>
      <c r="C1" s="1038"/>
      <c r="D1" s="1038"/>
      <c r="E1" s="1039" t="s">
        <v>1478</v>
      </c>
      <c r="F1" s="1038"/>
      <c r="R1" s="1183"/>
      <c r="S1" s="1144"/>
      <c r="U1" s="1042"/>
    </row>
    <row r="2" spans="1:36" s="1042" customFormat="1" ht="11.25" customHeight="1">
      <c r="B2" s="2287"/>
      <c r="C2" s="2287"/>
      <c r="D2" s="2288"/>
      <c r="E2" s="2288"/>
      <c r="F2" s="2288"/>
      <c r="G2" s="2288"/>
      <c r="H2" s="2288"/>
      <c r="I2" s="2288"/>
      <c r="J2" s="2288"/>
      <c r="K2" s="2288"/>
      <c r="L2" s="2288"/>
      <c r="M2" s="1444"/>
      <c r="R2" s="1043"/>
      <c r="T2" s="1043"/>
      <c r="AC2" s="1043"/>
      <c r="AI2" s="1043"/>
      <c r="AJ2" s="1043"/>
    </row>
    <row r="4" spans="1:36" s="1529" customFormat="1" ht="26.25" customHeight="1">
      <c r="B4" s="2289" t="s">
        <v>1958</v>
      </c>
      <c r="C4" s="2289"/>
      <c r="D4" s="2289"/>
      <c r="E4" s="2289"/>
      <c r="F4" s="2289"/>
      <c r="G4" s="2289"/>
      <c r="H4" s="2289"/>
      <c r="I4" s="2289"/>
      <c r="J4" s="2289"/>
      <c r="K4" s="2289"/>
      <c r="L4" s="2289"/>
      <c r="M4" s="2289"/>
      <c r="N4" s="2289"/>
      <c r="O4" s="2289"/>
      <c r="P4" s="2289"/>
      <c r="Q4" s="2289"/>
      <c r="R4" s="2289"/>
      <c r="S4" s="2289"/>
    </row>
    <row r="6" spans="1:36" ht="13.5">
      <c r="B6" s="1530" t="s">
        <v>1959</v>
      </c>
      <c r="C6" s="1530"/>
      <c r="D6" s="1530"/>
      <c r="E6" s="1531"/>
      <c r="F6" s="1532"/>
      <c r="G6" s="1531"/>
      <c r="H6" s="1531"/>
      <c r="I6" s="1531"/>
      <c r="J6" s="1531"/>
      <c r="K6" s="1531"/>
      <c r="L6" s="1531"/>
      <c r="M6" s="1531"/>
      <c r="N6" s="1531"/>
      <c r="O6" s="1531"/>
      <c r="P6" s="1531"/>
      <c r="Q6" s="1531"/>
      <c r="R6" s="1531"/>
      <c r="S6" s="1531"/>
      <c r="T6" s="1531"/>
      <c r="U6" s="1531"/>
    </row>
    <row r="7" spans="1:36" ht="19.5" customHeight="1">
      <c r="B7" s="2281" t="s">
        <v>1960</v>
      </c>
      <c r="C7" s="2282"/>
      <c r="D7" s="2286"/>
      <c r="E7" s="2286"/>
      <c r="F7" s="2286"/>
      <c r="G7" s="2286"/>
      <c r="H7" s="2286"/>
      <c r="I7" s="2286"/>
      <c r="J7" s="2286"/>
      <c r="K7" s="1531"/>
      <c r="L7" s="1531"/>
      <c r="M7" s="1531"/>
      <c r="N7" s="1531"/>
      <c r="O7" s="1531"/>
      <c r="P7" s="1531"/>
      <c r="Q7" s="1531"/>
      <c r="R7" s="1531"/>
      <c r="S7" s="1531"/>
      <c r="T7" s="1531"/>
      <c r="U7" s="1531"/>
    </row>
    <row r="8" spans="1:36" ht="19.5" customHeight="1">
      <c r="B8" s="2281" t="s">
        <v>1961</v>
      </c>
      <c r="C8" s="2282"/>
      <c r="D8" s="2286"/>
      <c r="E8" s="2286"/>
      <c r="F8" s="2286"/>
      <c r="G8" s="2286"/>
      <c r="H8" s="2286"/>
      <c r="I8" s="2286"/>
      <c r="J8" s="2286"/>
      <c r="K8" s="1531"/>
      <c r="L8" s="1531"/>
      <c r="M8" s="1531"/>
      <c r="N8" s="1531"/>
      <c r="O8" s="1531"/>
      <c r="P8" s="1531"/>
      <c r="Q8" s="1531"/>
      <c r="R8" s="1531"/>
      <c r="S8" s="1531"/>
      <c r="T8" s="1531"/>
      <c r="U8" s="1531"/>
    </row>
    <row r="9" spans="1:36" ht="19.5" customHeight="1">
      <c r="B9" s="2281" t="s">
        <v>1962</v>
      </c>
      <c r="C9" s="2282"/>
      <c r="D9" s="2286"/>
      <c r="E9" s="2286"/>
      <c r="F9" s="2286"/>
      <c r="G9" s="2286"/>
      <c r="H9" s="2286"/>
      <c r="I9" s="2286"/>
      <c r="J9" s="2286"/>
      <c r="K9" s="1531"/>
      <c r="L9" s="1531"/>
      <c r="M9" s="1531"/>
      <c r="N9" s="1531"/>
      <c r="O9" s="1531"/>
      <c r="P9" s="1531"/>
      <c r="Q9" s="1531"/>
      <c r="R9" s="1531"/>
      <c r="S9" s="1531"/>
      <c r="T9" s="1531"/>
      <c r="U9" s="1531"/>
    </row>
    <row r="10" spans="1:36" ht="19.5" customHeight="1">
      <c r="B10" s="2281" t="s">
        <v>1963</v>
      </c>
      <c r="C10" s="2282"/>
      <c r="D10" s="2286"/>
      <c r="E10" s="2286"/>
      <c r="F10" s="2286"/>
      <c r="G10" s="2286"/>
      <c r="H10" s="2286"/>
      <c r="I10" s="2286"/>
      <c r="J10" s="2286"/>
      <c r="K10" s="1531"/>
      <c r="L10" s="1531"/>
      <c r="M10" s="1531"/>
      <c r="N10" s="1531"/>
      <c r="O10" s="1531"/>
      <c r="P10" s="1531"/>
      <c r="Q10" s="1531"/>
      <c r="R10" s="1531"/>
      <c r="S10" s="1531"/>
      <c r="T10" s="1531"/>
      <c r="U10" s="1531"/>
    </row>
    <row r="11" spans="1:36" ht="19.5" customHeight="1">
      <c r="B11" s="2281" t="s">
        <v>1964</v>
      </c>
      <c r="C11" s="2282"/>
      <c r="D11" s="2283"/>
      <c r="E11" s="2284"/>
      <c r="F11" s="2284"/>
      <c r="G11" s="2284"/>
      <c r="H11" s="2284"/>
      <c r="I11" s="2284"/>
      <c r="J11" s="1426" t="s">
        <v>1965</v>
      </c>
      <c r="K11" s="1531"/>
      <c r="L11" s="1531"/>
      <c r="M11" s="1531"/>
      <c r="N11" s="1531"/>
      <c r="O11" s="1531"/>
      <c r="P11" s="1531"/>
      <c r="Q11" s="1531"/>
      <c r="R11" s="1531"/>
      <c r="S11" s="1531"/>
      <c r="T11" s="1531"/>
      <c r="U11" s="1531"/>
    </row>
    <row r="12" spans="1:36" ht="19.5" customHeight="1">
      <c r="B12" s="2281" t="s">
        <v>1966</v>
      </c>
      <c r="C12" s="2282"/>
      <c r="D12" s="2283"/>
      <c r="E12" s="2284"/>
      <c r="F12" s="2284"/>
      <c r="G12" s="2284"/>
      <c r="H12" s="2284"/>
      <c r="I12" s="2284"/>
      <c r="J12" s="1426" t="s">
        <v>1965</v>
      </c>
      <c r="K12" s="1531"/>
      <c r="L12" s="1531"/>
      <c r="M12" s="1531"/>
      <c r="N12" s="1531"/>
      <c r="O12" s="1531"/>
      <c r="P12" s="1531"/>
      <c r="Q12" s="1531"/>
      <c r="R12" s="1531"/>
      <c r="S12" s="1531"/>
      <c r="T12" s="1531"/>
      <c r="U12" s="1531"/>
    </row>
    <row r="13" spans="1:36" ht="19.5" customHeight="1">
      <c r="B13" s="2281" t="s">
        <v>1967</v>
      </c>
      <c r="C13" s="2282"/>
      <c r="D13" s="1533" t="s">
        <v>1817</v>
      </c>
      <c r="E13" s="1602"/>
      <c r="F13" s="1429" t="s">
        <v>1968</v>
      </c>
      <c r="G13" s="1602"/>
      <c r="H13" s="1429" t="s">
        <v>1969</v>
      </c>
      <c r="I13" s="1602"/>
      <c r="J13" s="1426" t="s">
        <v>1970</v>
      </c>
      <c r="K13" s="1531"/>
      <c r="L13" s="1531"/>
      <c r="M13" s="1531"/>
      <c r="N13" s="1531"/>
      <c r="O13" s="1531"/>
      <c r="P13" s="1531"/>
      <c r="Q13" s="1531"/>
      <c r="R13" s="1531"/>
      <c r="S13" s="1531"/>
      <c r="T13" s="1531"/>
      <c r="U13" s="1531"/>
    </row>
    <row r="14" spans="1:36" ht="19.5" customHeight="1">
      <c r="B14" s="2281" t="s">
        <v>1971</v>
      </c>
      <c r="C14" s="2282"/>
      <c r="D14" s="1533" t="s">
        <v>1817</v>
      </c>
      <c r="E14" s="1602"/>
      <c r="F14" s="1429" t="s">
        <v>1968</v>
      </c>
      <c r="G14" s="1602"/>
      <c r="H14" s="1429" t="s">
        <v>1969</v>
      </c>
      <c r="I14" s="1602"/>
      <c r="J14" s="1426" t="s">
        <v>1970</v>
      </c>
      <c r="K14" s="1531"/>
      <c r="L14" s="1531"/>
      <c r="M14" s="1531"/>
      <c r="N14" s="1531"/>
      <c r="O14" s="1531"/>
      <c r="P14" s="1531"/>
      <c r="Q14" s="1531"/>
      <c r="R14" s="1531"/>
      <c r="S14" s="1531"/>
      <c r="T14" s="1531"/>
      <c r="U14" s="1531"/>
    </row>
    <row r="15" spans="1:36" ht="16.5" customHeight="1">
      <c r="B15" s="1531"/>
      <c r="C15" s="1531"/>
      <c r="D15" s="1531"/>
      <c r="E15" s="1531"/>
      <c r="F15" s="1532"/>
      <c r="G15" s="1531"/>
      <c r="H15" s="1531"/>
      <c r="I15" s="1531"/>
      <c r="J15" s="1531"/>
      <c r="K15" s="1531"/>
      <c r="L15" s="1531"/>
      <c r="M15" s="1531"/>
      <c r="N15" s="1531"/>
      <c r="O15" s="1531"/>
      <c r="P15" s="1531"/>
      <c r="Q15" s="1531"/>
      <c r="R15" s="1531"/>
      <c r="S15" s="1531"/>
      <c r="T15" s="1531"/>
      <c r="U15" s="1531"/>
    </row>
    <row r="16" spans="1:36" ht="16.5" customHeight="1">
      <c r="B16" s="1530" t="s">
        <v>1929</v>
      </c>
      <c r="C16" s="1530"/>
      <c r="D16" s="1530"/>
      <c r="E16" s="1531"/>
      <c r="F16" s="1532"/>
      <c r="G16" s="1531"/>
      <c r="H16" s="1531"/>
      <c r="I16" s="1531"/>
      <c r="J16" s="1531"/>
      <c r="K16" s="1531"/>
      <c r="L16" s="1531"/>
      <c r="M16" s="1531"/>
      <c r="N16" s="1531"/>
      <c r="O16" s="1531"/>
      <c r="P16" s="1531"/>
      <c r="Q16" s="1531"/>
      <c r="R16" s="1531"/>
      <c r="S16" s="1531"/>
      <c r="T16" s="1531"/>
      <c r="U16" s="1531"/>
    </row>
    <row r="17" spans="2:21" ht="39" customHeight="1">
      <c r="B17" s="2285" t="s">
        <v>1972</v>
      </c>
      <c r="C17" s="2285"/>
      <c r="D17" s="2285"/>
      <c r="E17" s="2285"/>
      <c r="F17" s="2285"/>
      <c r="G17" s="2285"/>
      <c r="H17" s="2285"/>
      <c r="I17" s="2285"/>
      <c r="J17" s="2285"/>
      <c r="K17" s="2285"/>
      <c r="L17" s="2285"/>
      <c r="M17" s="1534"/>
      <c r="N17" s="1535" t="s">
        <v>1973</v>
      </c>
      <c r="O17" s="1535"/>
      <c r="P17" s="1535"/>
      <c r="Q17" s="1535"/>
      <c r="R17" s="1535"/>
      <c r="S17" s="1535"/>
      <c r="T17" s="1531"/>
      <c r="U17" s="1531"/>
    </row>
    <row r="18" spans="2:21" ht="30.75" customHeight="1">
      <c r="B18" s="2279" t="s">
        <v>1974</v>
      </c>
      <c r="C18" s="2280"/>
      <c r="D18" s="2280"/>
      <c r="E18" s="2280"/>
      <c r="F18" s="2280"/>
      <c r="G18" s="2280"/>
      <c r="H18" s="2280"/>
      <c r="I18" s="2280"/>
      <c r="J18" s="1536" t="s">
        <v>1975</v>
      </c>
      <c r="K18" s="1603"/>
      <c r="L18" s="1535" t="s">
        <v>1976</v>
      </c>
      <c r="M18" s="1535"/>
      <c r="N18" s="2265" t="s">
        <v>1977</v>
      </c>
      <c r="O18" s="2266"/>
      <c r="P18" s="2266"/>
      <c r="Q18" s="1536" t="s">
        <v>1975</v>
      </c>
      <c r="R18" s="1603"/>
      <c r="S18" s="1535" t="s">
        <v>1976</v>
      </c>
      <c r="T18" s="1531"/>
      <c r="U18" s="1531"/>
    </row>
    <row r="19" spans="2:21" ht="21.75" customHeight="1">
      <c r="B19" s="2269" t="s">
        <v>1978</v>
      </c>
      <c r="C19" s="2270"/>
      <c r="D19" s="2270"/>
      <c r="E19" s="2270"/>
      <c r="F19" s="2270"/>
      <c r="G19" s="2270"/>
      <c r="H19" s="2270"/>
      <c r="I19" s="2270"/>
      <c r="J19" s="1537" t="s">
        <v>1979</v>
      </c>
      <c r="K19" s="1604"/>
      <c r="L19" s="1535" t="s">
        <v>1980</v>
      </c>
      <c r="M19" s="1535"/>
      <c r="N19" s="2269" t="s">
        <v>1981</v>
      </c>
      <c r="O19" s="2270"/>
      <c r="P19" s="2270"/>
      <c r="Q19" s="1538" t="s">
        <v>1979</v>
      </c>
      <c r="R19" s="1609"/>
      <c r="S19" s="1535" t="s">
        <v>1980</v>
      </c>
      <c r="T19" s="1531"/>
      <c r="U19" s="1531"/>
    </row>
    <row r="20" spans="2:21" ht="29.25" customHeight="1">
      <c r="B20" s="2265" t="s">
        <v>1982</v>
      </c>
      <c r="C20" s="2266"/>
      <c r="D20" s="2266"/>
      <c r="E20" s="2266"/>
      <c r="F20" s="2266"/>
      <c r="G20" s="2266"/>
      <c r="H20" s="2266"/>
      <c r="I20" s="2266"/>
      <c r="J20" s="1536" t="s">
        <v>1983</v>
      </c>
      <c r="K20" s="1603"/>
      <c r="L20" s="1535" t="s">
        <v>1976</v>
      </c>
      <c r="M20" s="1535"/>
      <c r="N20" s="1539" t="s">
        <v>1984</v>
      </c>
      <c r="O20" s="1535"/>
      <c r="P20" s="1535"/>
      <c r="Q20" s="1540" t="s">
        <v>1983</v>
      </c>
      <c r="R20" s="1541">
        <f>SUM(R21:R25)</f>
        <v>0</v>
      </c>
      <c r="S20" s="1535" t="s">
        <v>1985</v>
      </c>
      <c r="T20" s="1531"/>
      <c r="U20" s="1531"/>
    </row>
    <row r="21" spans="2:21" ht="21.75" customHeight="1">
      <c r="B21" s="2269" t="s">
        <v>1986</v>
      </c>
      <c r="C21" s="2270"/>
      <c r="D21" s="2270"/>
      <c r="E21" s="2270"/>
      <c r="F21" s="2270"/>
      <c r="G21" s="2270"/>
      <c r="H21" s="2270"/>
      <c r="I21" s="2270"/>
      <c r="J21" s="1537" t="s">
        <v>1987</v>
      </c>
      <c r="K21" s="1604"/>
      <c r="L21" s="1535" t="s">
        <v>1980</v>
      </c>
      <c r="M21" s="1535"/>
      <c r="N21" s="1542" t="s">
        <v>1988</v>
      </c>
      <c r="O21" s="1543" t="s">
        <v>1989</v>
      </c>
      <c r="P21" s="2277"/>
      <c r="Q21" s="2278"/>
      <c r="R21" s="1608"/>
      <c r="S21" s="1535" t="s">
        <v>1985</v>
      </c>
      <c r="T21" s="1531"/>
      <c r="U21" s="1531"/>
    </row>
    <row r="22" spans="2:21" ht="29.25" customHeight="1">
      <c r="B22" s="2265" t="s">
        <v>1990</v>
      </c>
      <c r="C22" s="2266"/>
      <c r="D22" s="2266"/>
      <c r="E22" s="2266"/>
      <c r="F22" s="2266"/>
      <c r="G22" s="2266"/>
      <c r="H22" s="2266"/>
      <c r="I22" s="2266"/>
      <c r="J22" s="1536" t="s">
        <v>1991</v>
      </c>
      <c r="K22" s="1603"/>
      <c r="L22" s="1535" t="s">
        <v>1976</v>
      </c>
      <c r="M22" s="1535"/>
      <c r="N22" s="1544" t="s">
        <v>1992</v>
      </c>
      <c r="O22" s="1545" t="s">
        <v>1989</v>
      </c>
      <c r="P22" s="2267"/>
      <c r="Q22" s="2268"/>
      <c r="R22" s="1606"/>
      <c r="S22" s="1535" t="s">
        <v>1985</v>
      </c>
      <c r="T22" s="1531"/>
      <c r="U22" s="1531"/>
    </row>
    <row r="23" spans="2:21" ht="21.75" customHeight="1">
      <c r="B23" s="2269" t="s">
        <v>1993</v>
      </c>
      <c r="C23" s="2270"/>
      <c r="D23" s="2270"/>
      <c r="E23" s="2270"/>
      <c r="F23" s="2270"/>
      <c r="G23" s="2270"/>
      <c r="H23" s="2270"/>
      <c r="I23" s="2270"/>
      <c r="J23" s="1537" t="s">
        <v>1994</v>
      </c>
      <c r="K23" s="1604"/>
      <c r="L23" s="1535" t="s">
        <v>1980</v>
      </c>
      <c r="M23" s="1535"/>
      <c r="N23" s="1546" t="s">
        <v>1995</v>
      </c>
      <c r="O23" s="1547" t="s">
        <v>1989</v>
      </c>
      <c r="P23" s="2267"/>
      <c r="Q23" s="2268"/>
      <c r="R23" s="1606"/>
      <c r="S23" s="1535" t="s">
        <v>1985</v>
      </c>
      <c r="T23" s="1531"/>
      <c r="U23" s="1531"/>
    </row>
    <row r="24" spans="2:21" ht="21.75" customHeight="1">
      <c r="B24" s="2271" t="s">
        <v>1984</v>
      </c>
      <c r="C24" s="2272"/>
      <c r="D24" s="2272"/>
      <c r="E24" s="2272"/>
      <c r="F24" s="2272"/>
      <c r="G24" s="2272"/>
      <c r="H24" s="2272"/>
      <c r="I24" s="2272"/>
      <c r="J24" s="1548" t="s">
        <v>1996</v>
      </c>
      <c r="K24" s="1541">
        <f>SUM(K25:K29)</f>
        <v>0</v>
      </c>
      <c r="L24" s="1535" t="s">
        <v>1985</v>
      </c>
      <c r="M24" s="1535"/>
      <c r="N24" s="1546" t="s">
        <v>1997</v>
      </c>
      <c r="O24" s="1547" t="s">
        <v>1989</v>
      </c>
      <c r="P24" s="2267"/>
      <c r="Q24" s="2268"/>
      <c r="R24" s="1606"/>
      <c r="S24" s="1535" t="s">
        <v>1985</v>
      </c>
      <c r="T24" s="1531"/>
      <c r="U24" s="1531"/>
    </row>
    <row r="25" spans="2:21" ht="21.75" customHeight="1" thickBot="1">
      <c r="B25" s="1542" t="s">
        <v>1988</v>
      </c>
      <c r="C25" s="1543" t="s">
        <v>1989</v>
      </c>
      <c r="D25" s="2273"/>
      <c r="E25" s="2273"/>
      <c r="F25" s="2273"/>
      <c r="G25" s="2273"/>
      <c r="H25" s="2273"/>
      <c r="I25" s="2273"/>
      <c r="J25" s="2274"/>
      <c r="K25" s="1605"/>
      <c r="L25" s="1535" t="s">
        <v>1985</v>
      </c>
      <c r="M25" s="1535"/>
      <c r="N25" s="1549" t="s">
        <v>1998</v>
      </c>
      <c r="O25" s="1550" t="s">
        <v>1989</v>
      </c>
      <c r="P25" s="2275"/>
      <c r="Q25" s="2276"/>
      <c r="R25" s="1607"/>
      <c r="S25" s="1535" t="s">
        <v>1985</v>
      </c>
      <c r="T25" s="1531"/>
      <c r="U25" s="1531"/>
    </row>
    <row r="26" spans="2:21" ht="21.75" customHeight="1" thickTop="1">
      <c r="B26" s="1546" t="s">
        <v>1992</v>
      </c>
      <c r="C26" s="1547" t="s">
        <v>1989</v>
      </c>
      <c r="D26" s="2263"/>
      <c r="E26" s="2263"/>
      <c r="F26" s="2263"/>
      <c r="G26" s="2263"/>
      <c r="H26" s="2263"/>
      <c r="I26" s="2263"/>
      <c r="J26" s="2264"/>
      <c r="K26" s="1606"/>
      <c r="L26" s="1535" t="s">
        <v>1985</v>
      </c>
      <c r="M26" s="1535"/>
      <c r="N26" s="2260" t="s">
        <v>1999</v>
      </c>
      <c r="O26" s="2261"/>
      <c r="P26" s="2261"/>
      <c r="Q26" s="2262"/>
      <c r="R26" s="1551">
        <f>R19+R20</f>
        <v>0</v>
      </c>
      <c r="S26" s="1535"/>
      <c r="T26" s="1531"/>
      <c r="U26" s="1531"/>
    </row>
    <row r="27" spans="2:21" ht="21.75" customHeight="1">
      <c r="B27" s="1546" t="s">
        <v>1995</v>
      </c>
      <c r="C27" s="1547" t="s">
        <v>1989</v>
      </c>
      <c r="D27" s="2263"/>
      <c r="E27" s="2263"/>
      <c r="F27" s="2263"/>
      <c r="G27" s="2263"/>
      <c r="H27" s="2263"/>
      <c r="I27" s="2263"/>
      <c r="J27" s="2264"/>
      <c r="K27" s="1606"/>
      <c r="L27" s="1535" t="s">
        <v>1985</v>
      </c>
      <c r="M27" s="1535"/>
      <c r="N27" s="1535"/>
      <c r="O27" s="1535"/>
      <c r="P27" s="1535"/>
      <c r="Q27" s="1552"/>
      <c r="R27" s="1553"/>
      <c r="S27" s="1535"/>
      <c r="T27" s="1531"/>
      <c r="U27" s="1531"/>
    </row>
    <row r="28" spans="2:21" ht="21.75" customHeight="1">
      <c r="B28" s="1546" t="s">
        <v>1997</v>
      </c>
      <c r="C28" s="1547" t="s">
        <v>1989</v>
      </c>
      <c r="D28" s="2263"/>
      <c r="E28" s="2263"/>
      <c r="F28" s="2263"/>
      <c r="G28" s="2263"/>
      <c r="H28" s="2263"/>
      <c r="I28" s="2263"/>
      <c r="J28" s="2264"/>
      <c r="K28" s="1606"/>
      <c r="L28" s="1535" t="s">
        <v>1985</v>
      </c>
      <c r="M28" s="1535"/>
      <c r="N28" s="1535"/>
      <c r="O28" s="1535"/>
      <c r="P28" s="1535"/>
      <c r="Q28" s="1552"/>
      <c r="R28" s="1535"/>
      <c r="S28" s="1535"/>
      <c r="T28" s="1531"/>
      <c r="U28" s="1531"/>
    </row>
    <row r="29" spans="2:21" ht="21.75" customHeight="1" thickBot="1">
      <c r="B29" s="1549" t="s">
        <v>1998</v>
      </c>
      <c r="C29" s="1550" t="s">
        <v>1989</v>
      </c>
      <c r="D29" s="2258"/>
      <c r="E29" s="2258"/>
      <c r="F29" s="2258"/>
      <c r="G29" s="2258"/>
      <c r="H29" s="2258"/>
      <c r="I29" s="2258"/>
      <c r="J29" s="2259"/>
      <c r="K29" s="1607"/>
      <c r="L29" s="1535" t="s">
        <v>1985</v>
      </c>
      <c r="M29" s="1535"/>
      <c r="N29" s="1535"/>
      <c r="O29" s="1535"/>
      <c r="P29" s="1535"/>
      <c r="Q29" s="1552"/>
      <c r="R29" s="1535"/>
      <c r="S29" s="1535"/>
      <c r="T29" s="1531"/>
      <c r="U29" s="1531"/>
    </row>
    <row r="30" spans="2:21" ht="21.75" customHeight="1" thickTop="1">
      <c r="B30" s="2260" t="s">
        <v>2000</v>
      </c>
      <c r="C30" s="2261"/>
      <c r="D30" s="2261"/>
      <c r="E30" s="2261"/>
      <c r="F30" s="2261"/>
      <c r="G30" s="2261"/>
      <c r="H30" s="2261"/>
      <c r="I30" s="2261"/>
      <c r="J30" s="2262"/>
      <c r="K30" s="1551">
        <f>K19+K21+K23+K24</f>
        <v>0</v>
      </c>
      <c r="L30" s="1535"/>
      <c r="M30" s="1535"/>
      <c r="N30" s="1535"/>
      <c r="O30" s="1535"/>
      <c r="P30" s="1535"/>
      <c r="Q30" s="1552"/>
      <c r="R30" s="1535"/>
      <c r="S30" s="1535"/>
      <c r="T30" s="1531"/>
      <c r="U30" s="1531"/>
    </row>
    <row r="31" spans="2:21" ht="16.5" customHeight="1">
      <c r="B31" s="1531"/>
      <c r="C31" s="1531"/>
      <c r="D31" s="1531"/>
      <c r="E31" s="1531"/>
      <c r="F31" s="1532"/>
      <c r="G31" s="1531"/>
      <c r="H31" s="1531"/>
      <c r="I31" s="1531"/>
      <c r="J31" s="1531"/>
      <c r="K31" s="1531"/>
      <c r="L31" s="1531"/>
      <c r="M31" s="1531"/>
      <c r="N31" s="1535"/>
      <c r="O31" s="1535"/>
      <c r="P31" s="1535"/>
      <c r="Q31" s="1552"/>
      <c r="R31" s="1535"/>
      <c r="S31" s="1535"/>
      <c r="T31" s="1531"/>
      <c r="U31" s="1531"/>
    </row>
    <row r="32" spans="2:21" ht="16.5" customHeight="1">
      <c r="B32" s="1530" t="s">
        <v>2001</v>
      </c>
      <c r="C32" s="1530"/>
      <c r="D32" s="1530"/>
      <c r="E32" s="1531"/>
      <c r="F32" s="1532"/>
      <c r="G32" s="1531"/>
      <c r="H32" s="1531"/>
      <c r="I32" s="1531"/>
      <c r="J32" s="1531"/>
      <c r="K32" s="1531"/>
      <c r="L32" s="1531"/>
      <c r="M32" s="1531"/>
      <c r="N32" s="1535"/>
      <c r="O32" s="1535"/>
      <c r="P32" s="1535"/>
      <c r="Q32" s="1552"/>
      <c r="R32" s="1535"/>
      <c r="S32" s="1535"/>
      <c r="T32" s="1531"/>
      <c r="U32" s="1531"/>
    </row>
    <row r="33" spans="2:21" ht="16.5" customHeight="1">
      <c r="B33" s="1531" t="s">
        <v>2002</v>
      </c>
      <c r="C33" s="1531"/>
      <c r="D33" s="1531"/>
      <c r="E33" s="1531"/>
      <c r="F33" s="1532"/>
      <c r="G33" s="1532"/>
      <c r="H33" s="1531"/>
      <c r="I33" s="1531"/>
      <c r="J33" s="1531"/>
      <c r="K33" s="1531"/>
      <c r="L33" s="1531"/>
      <c r="M33" s="1531"/>
      <c r="N33" s="1535"/>
      <c r="O33" s="1535"/>
      <c r="P33" s="1535"/>
      <c r="Q33" s="1552"/>
      <c r="R33" s="1535"/>
      <c r="S33" s="1535"/>
      <c r="T33" s="1531"/>
      <c r="U33" s="1531"/>
    </row>
    <row r="34" spans="2:21" ht="21.75" customHeight="1">
      <c r="B34" s="2257" t="s">
        <v>2003</v>
      </c>
      <c r="C34" s="2257"/>
      <c r="D34" s="2257"/>
      <c r="E34" s="2257"/>
      <c r="F34" s="2257"/>
      <c r="G34" s="2257"/>
      <c r="H34" s="2257"/>
      <c r="I34" s="2257"/>
      <c r="J34" s="2257"/>
      <c r="K34" s="2257"/>
      <c r="L34" s="1610"/>
      <c r="M34" s="1087"/>
      <c r="N34" s="1535"/>
      <c r="O34" s="1535"/>
      <c r="P34" s="1535"/>
      <c r="Q34" s="1552"/>
      <c r="R34" s="1535"/>
      <c r="S34" s="1535"/>
      <c r="T34" s="1531"/>
      <c r="U34" s="1531"/>
    </row>
    <row r="35" spans="2:21" ht="21.75" customHeight="1">
      <c r="B35" s="2257" t="s">
        <v>2004</v>
      </c>
      <c r="C35" s="2257"/>
      <c r="D35" s="2257"/>
      <c r="E35" s="2257"/>
      <c r="F35" s="2257"/>
      <c r="G35" s="2257"/>
      <c r="H35" s="2257"/>
      <c r="I35" s="2257"/>
      <c r="J35" s="2257"/>
      <c r="K35" s="2257"/>
      <c r="L35" s="1610"/>
      <c r="M35" s="1087"/>
      <c r="N35" s="1531"/>
      <c r="O35" s="1531"/>
      <c r="P35" s="1531"/>
      <c r="Q35" s="1532"/>
      <c r="R35" s="1531"/>
      <c r="S35" s="1531"/>
      <c r="T35" s="1531"/>
      <c r="U35" s="1531"/>
    </row>
    <row r="36" spans="2:21" ht="21.75" customHeight="1">
      <c r="B36" s="2257" t="s">
        <v>2005</v>
      </c>
      <c r="C36" s="2257"/>
      <c r="D36" s="2257"/>
      <c r="E36" s="2257"/>
      <c r="F36" s="2257"/>
      <c r="G36" s="2257"/>
      <c r="H36" s="2257"/>
      <c r="I36" s="2257"/>
      <c r="J36" s="2257"/>
      <c r="K36" s="2257"/>
      <c r="L36" s="1610"/>
      <c r="M36" s="1087"/>
      <c r="N36" s="1531"/>
      <c r="O36" s="1531"/>
      <c r="P36" s="1531"/>
      <c r="Q36" s="1532"/>
      <c r="R36" s="1531"/>
      <c r="S36" s="1531"/>
      <c r="T36" s="1531"/>
      <c r="U36" s="1531"/>
    </row>
    <row r="37" spans="2:21" ht="21.75" customHeight="1">
      <c r="B37" s="2257" t="s">
        <v>2006</v>
      </c>
      <c r="C37" s="2257"/>
      <c r="D37" s="2257"/>
      <c r="E37" s="2257"/>
      <c r="F37" s="2257"/>
      <c r="G37" s="2257"/>
      <c r="H37" s="2257"/>
      <c r="I37" s="2257"/>
      <c r="J37" s="2257"/>
      <c r="K37" s="2257"/>
      <c r="L37" s="1610"/>
      <c r="M37" s="1087"/>
      <c r="N37" s="1531"/>
      <c r="O37" s="1531"/>
      <c r="P37" s="1531"/>
      <c r="Q37" s="1531"/>
      <c r="R37" s="1532"/>
      <c r="S37" s="1531"/>
      <c r="T37" s="1531"/>
      <c r="U37" s="1531"/>
    </row>
    <row r="38" spans="2:21" ht="21.75" customHeight="1">
      <c r="B38" s="2257" t="s">
        <v>2007</v>
      </c>
      <c r="C38" s="2257"/>
      <c r="D38" s="2257"/>
      <c r="E38" s="2257"/>
      <c r="F38" s="2257"/>
      <c r="G38" s="2257"/>
      <c r="H38" s="2257"/>
      <c r="I38" s="2257"/>
      <c r="J38" s="2257"/>
      <c r="K38" s="2257"/>
      <c r="L38" s="1610"/>
      <c r="M38" s="1087"/>
      <c r="N38" s="1531"/>
      <c r="O38" s="1531"/>
      <c r="P38" s="1531"/>
      <c r="Q38" s="1531"/>
      <c r="R38" s="1532"/>
      <c r="S38" s="1531"/>
      <c r="T38" s="1531"/>
      <c r="U38" s="1531"/>
    </row>
    <row r="39" spans="2:21" ht="21.75" customHeight="1">
      <c r="B39" s="2257" t="s">
        <v>2008</v>
      </c>
      <c r="C39" s="2257"/>
      <c r="D39" s="2257"/>
      <c r="E39" s="2257"/>
      <c r="F39" s="2257"/>
      <c r="G39" s="2257"/>
      <c r="H39" s="2257"/>
      <c r="I39" s="2257"/>
      <c r="J39" s="2257"/>
      <c r="K39" s="2257"/>
      <c r="L39" s="1610"/>
      <c r="M39" s="1087"/>
      <c r="N39" s="1531"/>
      <c r="O39" s="1531"/>
      <c r="P39" s="1531"/>
      <c r="Q39" s="1531"/>
      <c r="R39" s="1532"/>
      <c r="S39" s="1531"/>
      <c r="T39" s="1531"/>
      <c r="U39" s="1531"/>
    </row>
    <row r="40" spans="2:21" ht="12" customHeight="1">
      <c r="B40" s="1531"/>
      <c r="C40" s="1531"/>
      <c r="D40" s="1531"/>
      <c r="E40" s="1531"/>
      <c r="F40" s="1532"/>
      <c r="G40" s="1532"/>
      <c r="H40" s="1087"/>
      <c r="I40" s="1087"/>
      <c r="J40" s="1087"/>
      <c r="K40" s="1087"/>
      <c r="L40" s="1087"/>
      <c r="M40" s="1087"/>
      <c r="N40" s="1531"/>
      <c r="O40" s="1531"/>
      <c r="P40" s="1531"/>
      <c r="Q40" s="1531"/>
      <c r="R40" s="1532"/>
      <c r="S40" s="1531"/>
      <c r="T40" s="1531"/>
      <c r="U40" s="1531"/>
    </row>
    <row r="41" spans="2:21" ht="16.5" customHeight="1">
      <c r="B41" s="1531" t="s">
        <v>2009</v>
      </c>
      <c r="C41" s="1531"/>
      <c r="D41" s="1531"/>
      <c r="E41" s="1531"/>
      <c r="F41" s="1532"/>
      <c r="G41" s="1532"/>
      <c r="H41" s="1531"/>
      <c r="I41" s="1531"/>
      <c r="J41" s="1531"/>
      <c r="K41" s="1087"/>
      <c r="L41" s="1531"/>
      <c r="M41" s="1087"/>
      <c r="N41" s="1531"/>
      <c r="O41" s="1531"/>
      <c r="P41" s="1531"/>
      <c r="Q41" s="1531"/>
      <c r="R41" s="1532"/>
      <c r="S41" s="1531"/>
      <c r="T41" s="1531"/>
      <c r="U41" s="1531"/>
    </row>
    <row r="42" spans="2:21" ht="21.75" customHeight="1">
      <c r="B42" s="2257" t="s">
        <v>2010</v>
      </c>
      <c r="C42" s="2257"/>
      <c r="D42" s="2257"/>
      <c r="E42" s="2257"/>
      <c r="F42" s="2257"/>
      <c r="G42" s="2257"/>
      <c r="H42" s="2257"/>
      <c r="I42" s="2257"/>
      <c r="J42" s="2257"/>
      <c r="K42" s="2257"/>
      <c r="L42" s="1610"/>
      <c r="M42" s="1087"/>
      <c r="N42" s="1531"/>
      <c r="O42" s="1531"/>
      <c r="P42" s="1531"/>
      <c r="Q42" s="1531"/>
      <c r="R42" s="1532"/>
      <c r="S42" s="1531"/>
      <c r="T42" s="1531"/>
      <c r="U42" s="1531"/>
    </row>
    <row r="43" spans="2:21" ht="21.75" customHeight="1">
      <c r="B43" s="2257" t="s">
        <v>2011</v>
      </c>
      <c r="C43" s="2257"/>
      <c r="D43" s="2257"/>
      <c r="E43" s="2257"/>
      <c r="F43" s="2257"/>
      <c r="G43" s="2257"/>
      <c r="H43" s="2257"/>
      <c r="I43" s="2257"/>
      <c r="J43" s="2257"/>
      <c r="K43" s="2257"/>
      <c r="L43" s="1610"/>
      <c r="M43" s="1087"/>
      <c r="N43" s="1531"/>
      <c r="O43" s="1531"/>
      <c r="P43" s="1531"/>
      <c r="Q43" s="1531"/>
      <c r="R43" s="1532"/>
      <c r="S43" s="1531"/>
      <c r="T43" s="1531"/>
      <c r="U43" s="1531"/>
    </row>
    <row r="44" spans="2:21" ht="21.75" customHeight="1">
      <c r="B44" s="2257" t="s">
        <v>2012</v>
      </c>
      <c r="C44" s="2257"/>
      <c r="D44" s="2257"/>
      <c r="E44" s="2257"/>
      <c r="F44" s="2257"/>
      <c r="G44" s="2257"/>
      <c r="H44" s="2257"/>
      <c r="I44" s="2257"/>
      <c r="J44" s="2257"/>
      <c r="K44" s="2257"/>
      <c r="L44" s="1610"/>
      <c r="M44" s="1087"/>
      <c r="N44" s="1531"/>
      <c r="O44" s="1531"/>
      <c r="P44" s="1531"/>
      <c r="Q44" s="1531"/>
      <c r="R44" s="1532"/>
      <c r="S44" s="1531"/>
      <c r="T44" s="1531"/>
      <c r="U44" s="1531"/>
    </row>
    <row r="45" spans="2:21" ht="21.75" customHeight="1">
      <c r="B45" s="2257" t="s">
        <v>2013</v>
      </c>
      <c r="C45" s="2257"/>
      <c r="D45" s="2257"/>
      <c r="E45" s="2257"/>
      <c r="F45" s="2257"/>
      <c r="G45" s="2257"/>
      <c r="H45" s="2257"/>
      <c r="I45" s="2257"/>
      <c r="J45" s="2257"/>
      <c r="K45" s="2257"/>
      <c r="L45" s="1610"/>
      <c r="M45" s="1087"/>
      <c r="N45" s="1531"/>
      <c r="O45" s="1531"/>
      <c r="P45" s="1531"/>
      <c r="Q45" s="1531"/>
      <c r="R45" s="1532"/>
      <c r="S45" s="1531"/>
      <c r="T45" s="1531"/>
      <c r="U45" s="1531"/>
    </row>
    <row r="46" spans="2:21" ht="21.75" customHeight="1">
      <c r="B46" s="2257" t="s">
        <v>2014</v>
      </c>
      <c r="C46" s="2257"/>
      <c r="D46" s="2257"/>
      <c r="E46" s="2257"/>
      <c r="F46" s="2257"/>
      <c r="G46" s="2257"/>
      <c r="H46" s="2257"/>
      <c r="I46" s="2257"/>
      <c r="J46" s="2257"/>
      <c r="K46" s="2257"/>
      <c r="L46" s="1610"/>
      <c r="M46" s="1087"/>
      <c r="N46" s="1531"/>
      <c r="O46" s="1531"/>
      <c r="P46" s="1531"/>
      <c r="Q46" s="1531"/>
      <c r="R46" s="1532"/>
      <c r="S46" s="1531"/>
      <c r="T46" s="1531"/>
      <c r="U46" s="1531"/>
    </row>
    <row r="47" spans="2:21" ht="12" customHeight="1">
      <c r="B47" s="1531"/>
      <c r="C47" s="1531"/>
      <c r="D47" s="1531"/>
      <c r="E47" s="1531"/>
      <c r="F47" s="1532"/>
      <c r="G47" s="1532"/>
      <c r="H47" s="1087"/>
      <c r="I47" s="1087"/>
      <c r="J47" s="1087"/>
      <c r="K47" s="1087"/>
      <c r="L47" s="1087"/>
      <c r="M47" s="1087"/>
      <c r="N47" s="1531"/>
      <c r="O47" s="1531"/>
      <c r="P47" s="1531"/>
      <c r="Q47" s="1531"/>
      <c r="R47" s="1532"/>
      <c r="S47" s="1531"/>
      <c r="T47" s="1531"/>
      <c r="U47" s="1531"/>
    </row>
    <row r="48" spans="2:21" ht="16.5" customHeight="1">
      <c r="B48" s="1531" t="s">
        <v>2015</v>
      </c>
      <c r="C48" s="1531"/>
      <c r="D48" s="1531"/>
      <c r="E48" s="1531"/>
      <c r="F48" s="1532"/>
      <c r="G48" s="1532"/>
      <c r="H48" s="1531"/>
      <c r="I48" s="1531"/>
      <c r="J48" s="1531"/>
      <c r="K48" s="1087"/>
      <c r="L48" s="1531"/>
      <c r="M48" s="1087"/>
      <c r="N48" s="1531"/>
      <c r="O48" s="1531"/>
      <c r="P48" s="1531"/>
      <c r="Q48" s="1531"/>
      <c r="R48" s="1532"/>
      <c r="S48" s="1531"/>
      <c r="T48" s="1531"/>
      <c r="U48" s="1531"/>
    </row>
    <row r="49" spans="2:21" ht="21.75" customHeight="1">
      <c r="B49" s="2257" t="s">
        <v>2016</v>
      </c>
      <c r="C49" s="2257"/>
      <c r="D49" s="2257"/>
      <c r="E49" s="2257"/>
      <c r="F49" s="2257"/>
      <c r="G49" s="2257"/>
      <c r="H49" s="2257"/>
      <c r="I49" s="2257"/>
      <c r="J49" s="2257"/>
      <c r="K49" s="2257"/>
      <c r="L49" s="1610"/>
      <c r="M49" s="1087"/>
      <c r="N49" s="1531"/>
      <c r="O49" s="1531"/>
      <c r="P49" s="1531"/>
      <c r="Q49" s="1531"/>
      <c r="R49" s="1532"/>
      <c r="S49" s="1531"/>
      <c r="T49" s="1531"/>
      <c r="U49" s="1531"/>
    </row>
    <row r="50" spans="2:21" ht="21.75" customHeight="1">
      <c r="B50" s="2257" t="s">
        <v>2017</v>
      </c>
      <c r="C50" s="2257"/>
      <c r="D50" s="2257"/>
      <c r="E50" s="2257"/>
      <c r="F50" s="2257"/>
      <c r="G50" s="2257"/>
      <c r="H50" s="2257"/>
      <c r="I50" s="2257"/>
      <c r="J50" s="2257"/>
      <c r="K50" s="2257"/>
      <c r="L50" s="1610"/>
      <c r="M50" s="1087"/>
      <c r="N50" s="1531"/>
      <c r="O50" s="1531"/>
      <c r="P50" s="1531"/>
      <c r="Q50" s="1531"/>
      <c r="R50" s="1532"/>
      <c r="S50" s="1531"/>
      <c r="T50" s="1531"/>
      <c r="U50" s="1531"/>
    </row>
    <row r="51" spans="2:21" ht="21.75" customHeight="1">
      <c r="B51" s="2257" t="s">
        <v>2018</v>
      </c>
      <c r="C51" s="2257"/>
      <c r="D51" s="2257"/>
      <c r="E51" s="2257"/>
      <c r="F51" s="2257"/>
      <c r="G51" s="2257"/>
      <c r="H51" s="2257"/>
      <c r="I51" s="2257"/>
      <c r="J51" s="2257"/>
      <c r="K51" s="2257"/>
      <c r="L51" s="1610"/>
      <c r="M51" s="1087"/>
      <c r="N51" s="1531"/>
      <c r="O51" s="1531"/>
      <c r="P51" s="1531"/>
      <c r="Q51" s="1531"/>
      <c r="R51" s="1532"/>
      <c r="S51" s="1531"/>
      <c r="T51" s="1531"/>
      <c r="U51" s="1531"/>
    </row>
    <row r="52" spans="2:21" ht="21.75" customHeight="1">
      <c r="B52" s="2257" t="s">
        <v>2019</v>
      </c>
      <c r="C52" s="2257"/>
      <c r="D52" s="2257"/>
      <c r="E52" s="2257"/>
      <c r="F52" s="2257"/>
      <c r="G52" s="2257"/>
      <c r="H52" s="2257"/>
      <c r="I52" s="2257"/>
      <c r="J52" s="2257"/>
      <c r="K52" s="2257"/>
      <c r="L52" s="1610"/>
      <c r="M52" s="1087"/>
      <c r="N52" s="1531"/>
      <c r="O52" s="1531"/>
      <c r="P52" s="1531"/>
      <c r="Q52" s="1531"/>
      <c r="R52" s="1532"/>
      <c r="S52" s="1531"/>
      <c r="T52" s="1531"/>
      <c r="U52" s="1531"/>
    </row>
    <row r="53" spans="2:21" ht="21.75" customHeight="1">
      <c r="B53" s="2257" t="s">
        <v>2020</v>
      </c>
      <c r="C53" s="2257"/>
      <c r="D53" s="2257"/>
      <c r="E53" s="2257"/>
      <c r="F53" s="2257"/>
      <c r="G53" s="2257"/>
      <c r="H53" s="2257"/>
      <c r="I53" s="2257"/>
      <c r="J53" s="2257"/>
      <c r="K53" s="2257"/>
      <c r="L53" s="1610"/>
      <c r="M53" s="1087"/>
      <c r="N53" s="1531"/>
      <c r="O53" s="1531"/>
      <c r="P53" s="1531"/>
      <c r="Q53" s="1531"/>
      <c r="R53" s="1532"/>
      <c r="S53" s="1531"/>
      <c r="T53" s="1531"/>
      <c r="U53" s="1531"/>
    </row>
    <row r="54" spans="2:21" ht="21.75" customHeight="1">
      <c r="B54" s="2257" t="s">
        <v>2021</v>
      </c>
      <c r="C54" s="2257"/>
      <c r="D54" s="2257"/>
      <c r="E54" s="2257"/>
      <c r="F54" s="2257"/>
      <c r="G54" s="2257"/>
      <c r="H54" s="2257"/>
      <c r="I54" s="2257"/>
      <c r="J54" s="2257"/>
      <c r="K54" s="2257"/>
      <c r="L54" s="1610"/>
      <c r="M54" s="1087"/>
      <c r="N54" s="1531"/>
      <c r="O54" s="1531"/>
      <c r="P54" s="1531"/>
      <c r="Q54" s="1531"/>
      <c r="R54" s="1532"/>
      <c r="S54" s="1531"/>
      <c r="T54" s="1531"/>
      <c r="U54" s="1531"/>
    </row>
    <row r="55" spans="2:21" ht="16.5" customHeight="1">
      <c r="N55" s="1531"/>
      <c r="O55" s="1531"/>
      <c r="P55" s="1531"/>
      <c r="Q55" s="1531"/>
      <c r="R55" s="1532"/>
      <c r="S55" s="1531"/>
      <c r="T55" s="1531"/>
      <c r="U55" s="1531"/>
    </row>
    <row r="56" spans="2:21" ht="16.5" customHeight="1">
      <c r="N56" s="1531"/>
      <c r="O56" s="1531"/>
      <c r="P56" s="1531"/>
      <c r="Q56" s="1531"/>
      <c r="R56" s="1532"/>
      <c r="S56" s="1531"/>
      <c r="T56" s="1531"/>
      <c r="U56" s="1531"/>
    </row>
    <row r="57" spans="2:21" ht="16.5" customHeight="1">
      <c r="N57" s="1531"/>
      <c r="O57" s="1531"/>
      <c r="P57" s="1531"/>
      <c r="Q57" s="1531"/>
      <c r="R57" s="1532"/>
      <c r="S57" s="1531"/>
      <c r="T57" s="1531"/>
      <c r="U57" s="1531"/>
    </row>
    <row r="58" spans="2:21" ht="16.5" customHeight="1">
      <c r="N58" s="1531"/>
      <c r="O58" s="1531"/>
      <c r="P58" s="1531"/>
      <c r="Q58" s="1531"/>
      <c r="R58" s="1532"/>
      <c r="S58" s="1531"/>
      <c r="T58" s="1531"/>
      <c r="U58" s="1531"/>
    </row>
    <row r="59" spans="2:21" ht="16.5" customHeight="1">
      <c r="T59" s="1531"/>
      <c r="U59" s="1531"/>
    </row>
    <row r="60" spans="2:21" ht="16.5" customHeight="1">
      <c r="T60" s="1531"/>
      <c r="U60" s="1531"/>
    </row>
    <row r="61" spans="2:21" ht="13.5">
      <c r="T61" s="1531"/>
      <c r="U61" s="1531"/>
    </row>
    <row r="62" spans="2:21" ht="13.5">
      <c r="T62" s="1531"/>
      <c r="U62" s="1531"/>
    </row>
    <row r="63" spans="2:21" ht="13.5">
      <c r="T63" s="1531"/>
      <c r="U63" s="1531"/>
    </row>
    <row r="64" spans="2:21" ht="13.5">
      <c r="T64" s="1531"/>
      <c r="U64" s="1531"/>
    </row>
    <row r="65" spans="20:21" ht="13.5">
      <c r="T65" s="1531"/>
      <c r="U65" s="1531"/>
    </row>
    <row r="66" spans="20:21" ht="13.5">
      <c r="T66" s="1531"/>
      <c r="U66" s="1531"/>
    </row>
    <row r="89" spans="11:18" ht="19.5">
      <c r="K89" s="1528" ph="1"/>
      <c r="L89" s="1528" ph="1"/>
      <c r="M89" s="1528" ph="1"/>
    </row>
    <row r="92" spans="11:18" ht="19.5">
      <c r="K92" s="1528" ph="1"/>
      <c r="L92" s="1528" ph="1"/>
      <c r="M92" s="1528" ph="1"/>
    </row>
    <row r="93" spans="11:18" ht="19.5">
      <c r="K93" s="1528" ph="1"/>
      <c r="L93" s="1528" ph="1"/>
      <c r="M93" s="1528" ph="1"/>
      <c r="P93" s="1528" ph="1"/>
      <c r="Q93" s="1528" ph="1"/>
      <c r="R93" s="1528" ph="1"/>
    </row>
    <row r="96" spans="11:18" ht="19.5">
      <c r="P96" s="1528" ph="1"/>
      <c r="Q96" s="1528" ph="1"/>
      <c r="R96" s="1528" ph="1"/>
    </row>
    <row r="97" spans="11:18" ht="19.5">
      <c r="P97" s="1528" ph="1"/>
      <c r="Q97" s="1528" ph="1"/>
      <c r="R97" s="1528" ph="1"/>
    </row>
    <row r="112" spans="11:18" ht="19.5">
      <c r="K112" s="1528" ph="1"/>
      <c r="L112" s="1528" ph="1"/>
      <c r="M112" s="1528" ph="1"/>
    </row>
    <row r="115" spans="11:18" ht="19.5">
      <c r="K115" s="1528" ph="1"/>
      <c r="L115" s="1528" ph="1"/>
      <c r="M115" s="1528" ph="1"/>
    </row>
    <row r="116" spans="11:18" ht="19.5">
      <c r="K116" s="1528" ph="1"/>
      <c r="L116" s="1528" ph="1"/>
      <c r="M116" s="1528" ph="1"/>
      <c r="P116" s="1528" ph="1"/>
      <c r="Q116" s="1528" ph="1"/>
      <c r="R116" s="1528" ph="1"/>
    </row>
    <row r="119" spans="11:18" ht="19.5">
      <c r="P119" s="1528" ph="1"/>
      <c r="Q119" s="1528" ph="1"/>
      <c r="R119" s="1528" ph="1"/>
    </row>
    <row r="120" spans="11:18" ht="19.5">
      <c r="P120" s="1528" ph="1"/>
      <c r="Q120" s="1528" ph="1"/>
      <c r="R120" s="1528" ph="1"/>
    </row>
    <row r="124" spans="11:18" ht="19.5">
      <c r="P124" s="1528" ph="1"/>
      <c r="Q124" s="1528" ph="1"/>
      <c r="R124" s="1528" ph="1"/>
    </row>
    <row r="127" spans="11:18" ht="19.5">
      <c r="P127" s="1528" ph="1"/>
      <c r="Q127" s="1528" ph="1"/>
      <c r="R127" s="1528" ph="1"/>
    </row>
    <row r="128" spans="11:18" ht="19.5">
      <c r="P128" s="1528" ph="1"/>
      <c r="Q128" s="1528" ph="1"/>
      <c r="R128" s="1528" ph="1"/>
    </row>
  </sheetData>
  <sheetProtection algorithmName="SHA-512" hashValue="3pLwWP8PqbXZPPWW8eIDnbWHc32yNMK191jMcGWbJtTtDBJ3aUi/Rkuh1hERKWa1x0widzqpmoO/Pz4Jn4Ld+Q==" saltValue="teYcHINZzCWPxFEp3DYR9w==" spinCount="100000" sheet="1" objects="1" scenarios="1"/>
  <mergeCells count="56">
    <mergeCell ref="B8:C8"/>
    <mergeCell ref="D8:J8"/>
    <mergeCell ref="B2:C2"/>
    <mergeCell ref="D2:L2"/>
    <mergeCell ref="B4:S4"/>
    <mergeCell ref="B7:C7"/>
    <mergeCell ref="D7:J7"/>
    <mergeCell ref="B9:C9"/>
    <mergeCell ref="D9:J9"/>
    <mergeCell ref="B10:C10"/>
    <mergeCell ref="D10:J10"/>
    <mergeCell ref="B11:C11"/>
    <mergeCell ref="D11:I11"/>
    <mergeCell ref="B12:C12"/>
    <mergeCell ref="D12:I12"/>
    <mergeCell ref="B13:C13"/>
    <mergeCell ref="B14:C14"/>
    <mergeCell ref="B17:L17"/>
    <mergeCell ref="N18:P18"/>
    <mergeCell ref="B19:I19"/>
    <mergeCell ref="N19:P19"/>
    <mergeCell ref="B20:I20"/>
    <mergeCell ref="B21:I21"/>
    <mergeCell ref="P21:Q21"/>
    <mergeCell ref="B18:I18"/>
    <mergeCell ref="D28:J28"/>
    <mergeCell ref="B22:I22"/>
    <mergeCell ref="P22:Q22"/>
    <mergeCell ref="B23:I23"/>
    <mergeCell ref="P23:Q23"/>
    <mergeCell ref="B24:I24"/>
    <mergeCell ref="P24:Q24"/>
    <mergeCell ref="D25:J25"/>
    <mergeCell ref="P25:Q25"/>
    <mergeCell ref="D26:J26"/>
    <mergeCell ref="N26:Q26"/>
    <mergeCell ref="D27:J27"/>
    <mergeCell ref="B45:K45"/>
    <mergeCell ref="D29:J29"/>
    <mergeCell ref="B30:J30"/>
    <mergeCell ref="B34:K34"/>
    <mergeCell ref="B35:K35"/>
    <mergeCell ref="B36:K36"/>
    <mergeCell ref="B37:K37"/>
    <mergeCell ref="B38:K38"/>
    <mergeCell ref="B39:K39"/>
    <mergeCell ref="B42:K42"/>
    <mergeCell ref="B43:K43"/>
    <mergeCell ref="B44:K44"/>
    <mergeCell ref="B54:K54"/>
    <mergeCell ref="B46:K46"/>
    <mergeCell ref="B49:K49"/>
    <mergeCell ref="B50:K50"/>
    <mergeCell ref="B51:K51"/>
    <mergeCell ref="B52:K52"/>
    <mergeCell ref="B53:K53"/>
  </mergeCells>
  <phoneticPr fontId="41"/>
  <dataValidations count="2">
    <dataValidation type="list" allowBlank="1" showInputMessage="1" showErrorMessage="1" sqref="E13:E14" xr:uid="{525AEE4B-8EFD-429C-AD8C-A24CA6B83285}">
      <formula1>年</formula1>
    </dataValidation>
    <dataValidation type="list" allowBlank="1" showInputMessage="1" showErrorMessage="1" sqref="L34:L39 L42:L46 L49:L54" xr:uid="{83EF3A21-9683-4270-A3D4-1F6DAAC07FD0}">
      <formula1>"○"</formula1>
    </dataValidation>
  </dataValidations>
  <pageMargins left="0.75" right="0.75" top="1" bottom="1" header="0.51200000000000001" footer="0.51200000000000001"/>
  <pageSetup paperSize="9" scale="37" orientation="portrait" copies="4"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3188F-54A6-4627-96C2-64D9436630EA}">
  <sheetPr>
    <tabColor rgb="FFFFFF99"/>
    <pageSetUpPr fitToPage="1"/>
  </sheetPr>
  <dimension ref="A1:H49"/>
  <sheetViews>
    <sheetView showGridLines="0" zoomScaleNormal="100" zoomScaleSheetLayoutView="75" workbookViewId="0"/>
  </sheetViews>
  <sheetFormatPr defaultRowHeight="12"/>
  <cols>
    <col min="1" max="1" width="13.375" style="1218" customWidth="1"/>
    <col min="2" max="2" width="49.625" style="1218" customWidth="1"/>
    <col min="3" max="3" width="13.125" style="1218" customWidth="1"/>
    <col min="4" max="4" width="25.875" style="1218" customWidth="1"/>
    <col min="5" max="5" width="49.625" style="1218" customWidth="1"/>
    <col min="6" max="7" width="13.125" style="1218" customWidth="1"/>
    <col min="8" max="8" width="25.875" style="1218" customWidth="1"/>
    <col min="9" max="16384" width="9" style="1218"/>
  </cols>
  <sheetData>
    <row r="1" spans="1:8" ht="14.25">
      <c r="A1" s="1554" t="s">
        <v>2022</v>
      </c>
      <c r="C1" s="1219" t="s">
        <v>165</v>
      </c>
      <c r="D1" s="1555" t="str">
        <f>IF(F6="","",IF(OR(C6&lt;&gt;C11,F6&lt;&gt;F11)=TRUE,"注意","OK"))</f>
        <v>OK</v>
      </c>
    </row>
    <row r="2" spans="1:8" s="1222" customFormat="1" ht="21" customHeight="1">
      <c r="A2" s="2232"/>
      <c r="B2" s="2232"/>
      <c r="C2" s="1556"/>
      <c r="D2" s="1556"/>
    </row>
    <row r="3" spans="1:8" ht="18" customHeight="1">
      <c r="A3" s="1432"/>
      <c r="B3" s="1557" t="s">
        <v>2023</v>
      </c>
      <c r="C3" s="2234" t="str">
        <f>IF(AND(C6&lt;&gt;C11,F6&lt;&gt;F11)=TRUE,"A1とA2・B1とB2の両方で金額が一致してません",IF(C6&lt;&gt;C11,"A1とA2の金額が一致してません",IF(F6&lt;&gt;F11,"B1とB2の金額が一致してません","")))</f>
        <v/>
      </c>
      <c r="D3" s="2235"/>
    </row>
    <row r="4" spans="1:8" ht="14.25" customHeight="1" thickBot="1">
      <c r="A4" s="1432"/>
      <c r="B4" s="1432"/>
      <c r="C4" s="1432"/>
      <c r="D4" s="1432"/>
    </row>
    <row r="5" spans="1:8" ht="24" customHeight="1" thickBot="1">
      <c r="B5" s="2236" t="s">
        <v>2024</v>
      </c>
      <c r="C5" s="1046" t="s">
        <v>2025</v>
      </c>
      <c r="D5" s="1223"/>
      <c r="F5" s="1046" t="s">
        <v>189</v>
      </c>
      <c r="G5" s="1223"/>
      <c r="H5" s="1223"/>
    </row>
    <row r="6" spans="1:8" ht="24" customHeight="1" thickBot="1">
      <c r="B6" s="2237"/>
      <c r="C6" s="1224">
        <f>'6_工事費'!H116</f>
        <v>0</v>
      </c>
      <c r="D6" s="1225" t="s">
        <v>805</v>
      </c>
      <c r="F6" s="1564">
        <f>'6_工事費'!EB116-C6</f>
        <v>0</v>
      </c>
      <c r="G6" s="1226" t="s">
        <v>806</v>
      </c>
      <c r="H6" s="1225"/>
    </row>
    <row r="7" spans="1:8" ht="9" customHeight="1">
      <c r="C7" s="1226"/>
      <c r="D7" s="1226"/>
    </row>
    <row r="8" spans="1:8" s="1227" customFormat="1" ht="10.5" customHeight="1"/>
    <row r="9" spans="1:8" s="1227" customFormat="1" ht="13.5">
      <c r="B9" s="221" t="s">
        <v>369</v>
      </c>
    </row>
    <row r="10" spans="1:8" s="1227" customFormat="1" ht="10.5" customHeight="1"/>
    <row r="11" spans="1:8" ht="18.75" customHeight="1">
      <c r="B11" s="1228" t="s">
        <v>370</v>
      </c>
      <c r="C11" s="1229">
        <f>SUM(C14:C21)</f>
        <v>0</v>
      </c>
      <c r="D11" s="1225" t="s">
        <v>128</v>
      </c>
      <c r="E11" s="1228" t="s">
        <v>370</v>
      </c>
      <c r="F11" s="1229">
        <f>SUM(F14:F21)</f>
        <v>0</v>
      </c>
      <c r="G11" s="1226" t="s">
        <v>129</v>
      </c>
      <c r="H11" s="1230"/>
    </row>
    <row r="12" spans="1:8" s="1227" customFormat="1" ht="18" customHeight="1">
      <c r="B12" s="1430" t="s">
        <v>2025</v>
      </c>
      <c r="C12" s="1558"/>
      <c r="D12" s="1559"/>
      <c r="E12" s="1430" t="s">
        <v>1535</v>
      </c>
      <c r="F12" s="1431"/>
    </row>
    <row r="13" spans="1:8" ht="33.75" customHeight="1">
      <c r="B13" s="1231" t="s">
        <v>2026</v>
      </c>
      <c r="C13" s="1047" t="s">
        <v>1482</v>
      </c>
      <c r="E13" s="1231" t="s">
        <v>2026</v>
      </c>
      <c r="F13" s="1047" t="s">
        <v>1482</v>
      </c>
    </row>
    <row r="14" spans="1:8" ht="24" customHeight="1">
      <c r="A14" s="1049" t="str">
        <f>IF(C14="","金額が未入力→","")</f>
        <v>金額が未入力→</v>
      </c>
      <c r="B14" s="1560" t="s">
        <v>2027</v>
      </c>
      <c r="C14" s="1234"/>
      <c r="D14" s="1049" t="str">
        <f>IF(F14="","金額が未入力→","")</f>
        <v>金額が未入力→</v>
      </c>
      <c r="E14" s="1560" t="s">
        <v>2027</v>
      </c>
      <c r="F14" s="1234"/>
    </row>
    <row r="15" spans="1:8" ht="24" customHeight="1">
      <c r="A15" s="1049" t="str">
        <f t="shared" ref="A15" si="0">IF(C15="","金額が未入力→","")</f>
        <v>金額が未入力→</v>
      </c>
      <c r="B15" s="1233" t="s">
        <v>2028</v>
      </c>
      <c r="C15" s="1234"/>
      <c r="D15" s="1049" t="str">
        <f t="shared" ref="D15" si="1">IF(F15="","金額が未入力→","")</f>
        <v>金額が未入力→</v>
      </c>
      <c r="E15" s="1233" t="s">
        <v>2028</v>
      </c>
      <c r="F15" s="1234"/>
    </row>
    <row r="16" spans="1:8" ht="24" customHeight="1">
      <c r="A16" s="1049" t="str">
        <f>IF(AND(B16&lt;&gt;"",C16=""),"金額が未入力→","")</f>
        <v/>
      </c>
      <c r="B16" s="1234"/>
      <c r="C16" s="1234"/>
      <c r="D16" s="1049" t="str">
        <f>IF(AND(E16&lt;&gt;"",F16=""),"金額が未入力→","")</f>
        <v/>
      </c>
      <c r="E16" s="1234"/>
      <c r="F16" s="1234"/>
    </row>
    <row r="17" spans="1:8" ht="24" customHeight="1">
      <c r="A17" s="1049" t="str">
        <f t="shared" ref="A17:A21" si="2">IF(AND(B17&lt;&gt;"",C17=""),"金額が未入力→","")</f>
        <v/>
      </c>
      <c r="B17" s="1234"/>
      <c r="C17" s="1234"/>
      <c r="D17" s="1049" t="str">
        <f t="shared" ref="D17:D21" si="3">IF(AND(E17&lt;&gt;"",F17=""),"金額が未入力→","")</f>
        <v/>
      </c>
      <c r="E17" s="1234"/>
      <c r="F17" s="1234"/>
    </row>
    <row r="18" spans="1:8" ht="24" customHeight="1">
      <c r="A18" s="1049" t="str">
        <f t="shared" si="2"/>
        <v/>
      </c>
      <c r="B18" s="1234"/>
      <c r="C18" s="1234"/>
      <c r="D18" s="1049" t="str">
        <f t="shared" si="3"/>
        <v/>
      </c>
      <c r="E18" s="1234"/>
      <c r="F18" s="1234"/>
    </row>
    <row r="19" spans="1:8" ht="24" customHeight="1">
      <c r="A19" s="1049" t="str">
        <f t="shared" si="2"/>
        <v/>
      </c>
      <c r="B19" s="1234"/>
      <c r="C19" s="1234"/>
      <c r="D19" s="1049" t="str">
        <f t="shared" si="3"/>
        <v/>
      </c>
      <c r="E19" s="1234"/>
      <c r="F19" s="1234"/>
    </row>
    <row r="20" spans="1:8" ht="24" customHeight="1">
      <c r="A20" s="1049" t="str">
        <f t="shared" si="2"/>
        <v/>
      </c>
      <c r="B20" s="1234"/>
      <c r="C20" s="1234"/>
      <c r="D20" s="1049" t="str">
        <f t="shared" si="3"/>
        <v/>
      </c>
      <c r="E20" s="1234"/>
      <c r="F20" s="1234"/>
    </row>
    <row r="21" spans="1:8" ht="24" customHeight="1">
      <c r="A21" s="1049" t="str">
        <f t="shared" si="2"/>
        <v/>
      </c>
      <c r="B21" s="1251"/>
      <c r="C21" s="1242"/>
      <c r="D21" s="1049" t="str">
        <f t="shared" si="3"/>
        <v/>
      </c>
      <c r="E21" s="1251"/>
      <c r="F21" s="1242"/>
    </row>
    <row r="22" spans="1:8" s="1227" customFormat="1" ht="13.5">
      <c r="A22" s="1218"/>
      <c r="B22" s="1218"/>
      <c r="C22" s="1218"/>
      <c r="D22" s="1218"/>
    </row>
    <row r="24" spans="1:8" ht="13.5">
      <c r="A24" s="1227"/>
      <c r="B24" s="1227"/>
      <c r="C24" s="1227"/>
      <c r="D24" s="1227"/>
      <c r="E24" s="1227"/>
      <c r="F24" s="1227"/>
      <c r="G24" s="1227"/>
      <c r="H24" s="1227"/>
    </row>
    <row r="25" spans="1:8" ht="18" customHeight="1">
      <c r="A25" s="1432"/>
      <c r="B25" s="1557" t="s">
        <v>2029</v>
      </c>
      <c r="C25" s="2234" t="str">
        <f>IF(AND(C28&lt;&gt;C33,F28&lt;&gt;F33)=TRUE,"A1とA2・B1とB2の両方で金額が一致してません",IF(C28&lt;&gt;C33,"A1とA2の金額が一致してません",IF(F28&lt;&gt;F33,"B1とB2の金額が一致してません","")))</f>
        <v/>
      </c>
      <c r="D25" s="2235"/>
    </row>
    <row r="26" spans="1:8" ht="14.25" customHeight="1" thickBot="1">
      <c r="A26" s="1432"/>
      <c r="B26" s="1432"/>
      <c r="C26" s="1432"/>
      <c r="D26" s="1432"/>
    </row>
    <row r="27" spans="1:8" ht="24" customHeight="1" thickBot="1">
      <c r="B27" s="2236" t="s">
        <v>2024</v>
      </c>
      <c r="C27" s="1046" t="s">
        <v>2025</v>
      </c>
      <c r="D27" s="1223"/>
      <c r="F27" s="1046" t="s">
        <v>189</v>
      </c>
      <c r="G27" s="1223"/>
      <c r="H27" s="1223"/>
    </row>
    <row r="28" spans="1:8" ht="24" customHeight="1" thickBot="1">
      <c r="B28" s="2237"/>
      <c r="C28" s="1224">
        <f>'6_工事費'!H158</f>
        <v>0</v>
      </c>
      <c r="D28" s="1225" t="s">
        <v>805</v>
      </c>
      <c r="F28" s="1224">
        <f>'6_工事費'!EB158-C28</f>
        <v>0</v>
      </c>
      <c r="G28" s="1226" t="s">
        <v>806</v>
      </c>
      <c r="H28" s="1225"/>
    </row>
    <row r="29" spans="1:8" ht="9" customHeight="1">
      <c r="C29" s="1226"/>
      <c r="D29" s="1226"/>
    </row>
    <row r="30" spans="1:8" s="1227" customFormat="1" ht="10.5" customHeight="1"/>
    <row r="31" spans="1:8" s="1227" customFormat="1" ht="13.5">
      <c r="B31" s="221" t="s">
        <v>369</v>
      </c>
    </row>
    <row r="32" spans="1:8" s="1227" customFormat="1" ht="10.5" customHeight="1"/>
    <row r="33" spans="1:8" ht="18.75" customHeight="1">
      <c r="B33" s="1228" t="s">
        <v>370</v>
      </c>
      <c r="C33" s="1229">
        <f>SUM(C36:C43)</f>
        <v>0</v>
      </c>
      <c r="D33" s="1225" t="s">
        <v>128</v>
      </c>
      <c r="E33" s="1228" t="s">
        <v>370</v>
      </c>
      <c r="F33" s="1229">
        <f>SUM(F36:F43)</f>
        <v>0</v>
      </c>
      <c r="G33" s="1226" t="s">
        <v>129</v>
      </c>
      <c r="H33" s="1230"/>
    </row>
    <row r="34" spans="1:8" s="1227" customFormat="1" ht="18" customHeight="1">
      <c r="B34" s="1430" t="s">
        <v>2025</v>
      </c>
      <c r="C34" s="1558"/>
      <c r="D34" s="1559"/>
      <c r="E34" s="1430" t="s">
        <v>1535</v>
      </c>
      <c r="F34" s="1431"/>
    </row>
    <row r="35" spans="1:8" ht="33.75" customHeight="1">
      <c r="B35" s="1231" t="s">
        <v>2026</v>
      </c>
      <c r="C35" s="1047" t="s">
        <v>1482</v>
      </c>
      <c r="E35" s="1231" t="s">
        <v>2026</v>
      </c>
      <c r="F35" s="1047" t="s">
        <v>1482</v>
      </c>
    </row>
    <row r="36" spans="1:8" ht="24" customHeight="1">
      <c r="A36" s="1049" t="str">
        <f>IF(C36="","金額が未入力→","")</f>
        <v>金額が未入力→</v>
      </c>
      <c r="B36" s="1560" t="s">
        <v>2030</v>
      </c>
      <c r="C36" s="1234"/>
      <c r="D36" s="1049" t="str">
        <f>IF(F36="","金額が未入力→","")</f>
        <v>金額が未入力→</v>
      </c>
      <c r="E36" s="1560" t="s">
        <v>2030</v>
      </c>
      <c r="F36" s="1234"/>
    </row>
    <row r="37" spans="1:8" ht="24" customHeight="1">
      <c r="A37" s="1049" t="str">
        <f t="shared" ref="A37" si="4">IF(C37="","金額が未入力→","")</f>
        <v>金額が未入力→</v>
      </c>
      <c r="B37" s="1233" t="s">
        <v>2031</v>
      </c>
      <c r="C37" s="1234"/>
      <c r="D37" s="1049" t="str">
        <f t="shared" ref="D37" si="5">IF(F37="","金額が未入力→","")</f>
        <v>金額が未入力→</v>
      </c>
      <c r="E37" s="1233" t="s">
        <v>2031</v>
      </c>
      <c r="F37" s="1234"/>
    </row>
    <row r="38" spans="1:8" ht="24" customHeight="1">
      <c r="A38" s="1049" t="str">
        <f>IF(AND(B38&lt;&gt;"",C38=""),"金額が未入力→","")</f>
        <v>金額が未入力→</v>
      </c>
      <c r="B38" s="1233" t="s">
        <v>2032</v>
      </c>
      <c r="C38" s="1234"/>
      <c r="D38" s="1049" t="str">
        <f>IF(AND(E38&lt;&gt;"",F38=""),"金額が未入力→","")</f>
        <v>金額が未入力→</v>
      </c>
      <c r="E38" s="1233" t="s">
        <v>2032</v>
      </c>
      <c r="F38" s="1234"/>
    </row>
    <row r="39" spans="1:8" ht="24" customHeight="1">
      <c r="A39" s="1049" t="str">
        <f t="shared" ref="A39:A43" si="6">IF(AND(B39&lt;&gt;"",C39=""),"金額が未入力→","")</f>
        <v/>
      </c>
      <c r="B39" s="1234"/>
      <c r="C39" s="1234"/>
      <c r="D39" s="1049" t="str">
        <f t="shared" ref="D39:D43" si="7">IF(AND(E39&lt;&gt;"",F39=""),"金額が未入力→","")</f>
        <v/>
      </c>
      <c r="E39" s="1234"/>
      <c r="F39" s="1234"/>
    </row>
    <row r="40" spans="1:8" ht="24" customHeight="1">
      <c r="A40" s="1049" t="str">
        <f t="shared" si="6"/>
        <v/>
      </c>
      <c r="B40" s="1234"/>
      <c r="C40" s="1234"/>
      <c r="D40" s="1049" t="str">
        <f t="shared" si="7"/>
        <v/>
      </c>
      <c r="E40" s="1234"/>
      <c r="F40" s="1234"/>
    </row>
    <row r="41" spans="1:8" ht="24" customHeight="1">
      <c r="A41" s="1049" t="str">
        <f t="shared" si="6"/>
        <v/>
      </c>
      <c r="B41" s="1234"/>
      <c r="C41" s="1234"/>
      <c r="D41" s="1049" t="str">
        <f t="shared" si="7"/>
        <v/>
      </c>
      <c r="E41" s="1234"/>
      <c r="F41" s="1234"/>
    </row>
    <row r="42" spans="1:8" ht="24" customHeight="1">
      <c r="A42" s="1049" t="str">
        <f t="shared" si="6"/>
        <v/>
      </c>
      <c r="B42" s="1234"/>
      <c r="C42" s="1234"/>
      <c r="D42" s="1049" t="str">
        <f t="shared" si="7"/>
        <v/>
      </c>
      <c r="E42" s="1234"/>
      <c r="F42" s="1234"/>
    </row>
    <row r="43" spans="1:8" ht="24" customHeight="1">
      <c r="A43" s="1049" t="str">
        <f t="shared" si="6"/>
        <v/>
      </c>
      <c r="B43" s="1251"/>
      <c r="C43" s="1242"/>
      <c r="D43" s="1049" t="str">
        <f t="shared" si="7"/>
        <v/>
      </c>
      <c r="E43" s="1251"/>
      <c r="F43" s="1242"/>
    </row>
    <row r="44" spans="1:8" s="1227" customFormat="1" ht="13.5">
      <c r="A44" s="1218"/>
      <c r="B44" s="1218"/>
      <c r="C44" s="1218"/>
      <c r="D44" s="1218"/>
    </row>
    <row r="45" spans="1:8" ht="13.5">
      <c r="A45" s="1227"/>
      <c r="B45" s="1227"/>
      <c r="C45" s="1227"/>
      <c r="D45" s="1227"/>
      <c r="E45" s="1227"/>
      <c r="F45" s="1227"/>
      <c r="G45" s="1227"/>
      <c r="H45" s="1227"/>
    </row>
    <row r="46" spans="1:8" ht="13.5">
      <c r="A46" s="1227"/>
      <c r="B46" s="1227"/>
      <c r="C46" s="1227"/>
      <c r="D46" s="1227"/>
      <c r="E46" s="1227"/>
      <c r="F46" s="1227"/>
      <c r="G46" s="1227"/>
      <c r="H46" s="1227"/>
    </row>
    <row r="47" spans="1:8" ht="13.5">
      <c r="A47" s="1227"/>
      <c r="B47" s="1227"/>
      <c r="C47" s="1227"/>
      <c r="D47" s="1227"/>
      <c r="E47" s="1227"/>
      <c r="F47" s="1227"/>
      <c r="G47" s="1227"/>
      <c r="H47" s="1227"/>
    </row>
    <row r="48" spans="1:8" ht="13.5">
      <c r="A48" s="1227"/>
      <c r="B48" s="1227"/>
      <c r="C48" s="1227"/>
      <c r="D48" s="1227"/>
      <c r="E48" s="1227"/>
      <c r="F48" s="1227"/>
      <c r="G48" s="1227"/>
      <c r="H48" s="1227"/>
    </row>
    <row r="49" spans="1:8" ht="13.5">
      <c r="A49" s="1227"/>
      <c r="B49" s="1227"/>
      <c r="C49" s="1227"/>
      <c r="D49" s="1227"/>
      <c r="E49" s="1227"/>
      <c r="F49" s="1227"/>
      <c r="G49" s="1227"/>
      <c r="H49" s="1227"/>
    </row>
  </sheetData>
  <sheetProtection algorithmName="SHA-512" hashValue="SZP9irmdTUuwb8NSIiyo4dYspcSHUCArwyK62XDLNVSKUW40dKi05730/LnHrCdJ0/qTuNoZD9ZBCV9n7/tFgg==" saltValue="LH+CxitMJTltu913JSiQ8A==" spinCount="100000" sheet="1" objects="1" scenarios="1"/>
  <mergeCells count="5">
    <mergeCell ref="A2:B2"/>
    <mergeCell ref="C3:D3"/>
    <mergeCell ref="B5:B6"/>
    <mergeCell ref="C25:D25"/>
    <mergeCell ref="B27:B28"/>
  </mergeCells>
  <phoneticPr fontId="41"/>
  <dataValidations count="1">
    <dataValidation type="whole" operator="greaterThanOrEqual" allowBlank="1" showInputMessage="1" showErrorMessage="1" error="整数値を入力してください" sqref="C14:C21 F14:F21 C36:C43 F36:F43" xr:uid="{81966D6D-4B5F-4C8C-BBAA-1537777C4C4A}">
      <formula1>0</formula1>
    </dataValidation>
  </dataValidations>
  <pageMargins left="0.75" right="0.44" top="0.64" bottom="0.49" header="0.51200000000000001" footer="0.21"/>
  <pageSetup paperSize="9" scale="60" orientation="landscape" horizontalDpi="300" verticalDpi="300" r:id="rId1"/>
  <headerFooter alignWithMargins="0">
    <oddFooter>&amp;C&amp;P/&amp;N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
  <dimension ref="A1:S175"/>
  <sheetViews>
    <sheetView topLeftCell="A43" zoomScale="85" zoomScaleNormal="85" workbookViewId="0">
      <selection activeCell="C50" sqref="C50"/>
    </sheetView>
  </sheetViews>
  <sheetFormatPr defaultRowHeight="14.25"/>
  <cols>
    <col min="1" max="1" width="32" style="826" customWidth="1"/>
    <col min="2" max="2" width="29.5" style="826" customWidth="1"/>
    <col min="3" max="3" width="22.75" style="826" customWidth="1"/>
    <col min="4" max="5" width="9" style="818"/>
  </cols>
  <sheetData>
    <row r="1" spans="1:19" s="818" customFormat="1">
      <c r="A1" s="815" t="s">
        <v>1051</v>
      </c>
      <c r="B1" s="816"/>
      <c r="C1" s="816"/>
      <c r="D1" s="816"/>
      <c r="E1" s="817"/>
      <c r="F1" s="817"/>
      <c r="G1" s="817"/>
      <c r="H1" s="817"/>
      <c r="I1" s="817"/>
      <c r="J1" s="817"/>
      <c r="K1" s="817"/>
      <c r="L1" s="817"/>
      <c r="M1" s="817"/>
      <c r="N1" s="817"/>
      <c r="O1" s="817"/>
      <c r="P1" s="817"/>
      <c r="Q1" s="817"/>
      <c r="R1" s="817"/>
      <c r="S1" s="817"/>
    </row>
    <row r="2" spans="1:19" s="818" customFormat="1" ht="13.5">
      <c r="A2" s="819"/>
      <c r="B2" s="819"/>
      <c r="C2" s="819"/>
      <c r="D2" s="817"/>
      <c r="E2" s="817"/>
      <c r="F2" s="817"/>
      <c r="G2" s="817"/>
      <c r="H2" s="817"/>
      <c r="I2" s="817"/>
      <c r="J2" s="817"/>
      <c r="K2" s="817"/>
      <c r="L2" s="817"/>
      <c r="M2" s="817"/>
      <c r="N2" s="817"/>
      <c r="O2" s="817"/>
      <c r="P2" s="817"/>
      <c r="Q2" s="817"/>
      <c r="R2" s="817"/>
      <c r="S2" s="817"/>
    </row>
    <row r="3" spans="1:19" s="818" customFormat="1" ht="13.5">
      <c r="A3" s="820" t="s">
        <v>1052</v>
      </c>
      <c r="B3" s="821"/>
      <c r="C3" s="821"/>
      <c r="D3" s="821"/>
      <c r="E3" s="822"/>
      <c r="F3" s="817"/>
      <c r="G3" s="817"/>
      <c r="H3" s="817"/>
      <c r="I3" s="817"/>
      <c r="J3" s="817"/>
      <c r="K3" s="817"/>
      <c r="L3" s="817"/>
      <c r="M3" s="817"/>
      <c r="N3" s="817"/>
      <c r="O3" s="817"/>
      <c r="P3" s="817"/>
      <c r="Q3" s="817"/>
      <c r="R3" s="817"/>
      <c r="S3" s="817"/>
    </row>
    <row r="4" spans="1:19">
      <c r="A4" s="823"/>
      <c r="B4" s="819"/>
      <c r="C4" s="819"/>
      <c r="D4" s="817"/>
      <c r="E4" s="822"/>
    </row>
    <row r="5" spans="1:19">
      <c r="A5" s="824">
        <v>1</v>
      </c>
      <c r="B5" s="819"/>
      <c r="C5" s="819"/>
      <c r="D5" s="817"/>
      <c r="E5" s="822"/>
    </row>
    <row r="6" spans="1:19">
      <c r="A6" s="824">
        <v>2</v>
      </c>
      <c r="B6" s="819"/>
      <c r="C6" s="819"/>
      <c r="D6" s="817"/>
      <c r="E6" s="822"/>
    </row>
    <row r="7" spans="1:19">
      <c r="A7" s="824">
        <v>3</v>
      </c>
      <c r="B7" s="819"/>
      <c r="C7" s="819"/>
      <c r="D7" s="817"/>
      <c r="E7" s="822"/>
    </row>
    <row r="8" spans="1:19">
      <c r="A8" s="824">
        <v>4</v>
      </c>
      <c r="B8" s="819"/>
      <c r="C8" s="819"/>
      <c r="D8" s="817"/>
      <c r="E8" s="822"/>
    </row>
    <row r="9" spans="1:19">
      <c r="A9" s="824">
        <v>5</v>
      </c>
      <c r="B9" s="819"/>
      <c r="C9" s="819"/>
      <c r="D9" s="817"/>
      <c r="E9" s="822"/>
    </row>
    <row r="10" spans="1:19">
      <c r="A10" s="824"/>
      <c r="B10" s="819"/>
      <c r="C10" s="819"/>
      <c r="D10" s="817"/>
      <c r="E10" s="822"/>
    </row>
    <row r="11" spans="1:19">
      <c r="A11" s="824"/>
      <c r="B11" s="819"/>
      <c r="C11" s="819"/>
      <c r="D11" s="817"/>
      <c r="E11" s="822"/>
    </row>
    <row r="12" spans="1:19">
      <c r="A12" s="824"/>
      <c r="B12" s="819"/>
      <c r="C12" s="819"/>
      <c r="D12" s="817"/>
      <c r="E12" s="822"/>
    </row>
    <row r="13" spans="1:19">
      <c r="A13" s="824"/>
      <c r="B13" s="825"/>
      <c r="C13" s="819"/>
      <c r="D13" s="817"/>
      <c r="E13" s="822"/>
    </row>
    <row r="14" spans="1:19">
      <c r="A14" s="819"/>
      <c r="B14" s="819"/>
      <c r="C14" s="819"/>
      <c r="D14" s="817"/>
      <c r="E14" s="817"/>
    </row>
    <row r="16" spans="1:19">
      <c r="A16" s="815" t="s">
        <v>1056</v>
      </c>
      <c r="B16" s="816"/>
      <c r="C16" s="816"/>
      <c r="D16" s="816"/>
    </row>
    <row r="17" spans="1:4">
      <c r="A17" s="819"/>
      <c r="B17" s="819"/>
      <c r="C17" s="819"/>
    </row>
    <row r="18" spans="1:4">
      <c r="A18" s="820" t="s">
        <v>1055</v>
      </c>
      <c r="B18" s="821"/>
      <c r="C18" s="821"/>
      <c r="D18" s="821"/>
    </row>
    <row r="20" spans="1:4">
      <c r="A20" s="826" t="s">
        <v>171</v>
      </c>
    </row>
    <row r="21" spans="1:4">
      <c r="A21" s="826" t="s">
        <v>486</v>
      </c>
    </row>
    <row r="22" spans="1:4">
      <c r="A22" s="826" t="s">
        <v>172</v>
      </c>
    </row>
    <row r="25" spans="1:4">
      <c r="A25" s="815" t="s">
        <v>1085</v>
      </c>
      <c r="B25" s="816"/>
      <c r="C25" s="816"/>
      <c r="D25" s="816"/>
    </row>
    <row r="26" spans="1:4">
      <c r="A26" s="845"/>
      <c r="B26" s="819"/>
      <c r="C26" s="819"/>
      <c r="D26" s="819"/>
    </row>
    <row r="27" spans="1:4">
      <c r="A27" s="820" t="s">
        <v>964</v>
      </c>
      <c r="B27" s="821"/>
      <c r="C27" s="821"/>
      <c r="D27" s="821"/>
    </row>
    <row r="28" spans="1:4">
      <c r="A28" s="845"/>
      <c r="B28" s="819"/>
      <c r="C28" s="819"/>
      <c r="D28" s="819"/>
    </row>
    <row r="29" spans="1:4" ht="24">
      <c r="A29" s="601" t="s">
        <v>965</v>
      </c>
      <c r="B29" s="600" t="s">
        <v>966</v>
      </c>
      <c r="C29" s="600" t="s">
        <v>967</v>
      </c>
      <c r="D29" s="826"/>
    </row>
    <row r="30" spans="1:4">
      <c r="A30" s="977"/>
      <c r="B30" s="978"/>
      <c r="C30" s="978"/>
      <c r="D30" s="826"/>
    </row>
    <row r="31" spans="1:4">
      <c r="A31" s="826" t="s">
        <v>969</v>
      </c>
      <c r="B31" s="826">
        <v>0.19</v>
      </c>
      <c r="C31" s="826">
        <v>62</v>
      </c>
      <c r="D31" s="826"/>
    </row>
    <row r="32" spans="1:4">
      <c r="A32" s="826" t="s">
        <v>970</v>
      </c>
      <c r="B32" s="826">
        <v>0.19</v>
      </c>
      <c r="C32" s="826">
        <v>11</v>
      </c>
      <c r="D32" s="826"/>
    </row>
    <row r="33" spans="1:5">
      <c r="A33" s="826" t="s">
        <v>972</v>
      </c>
      <c r="B33" s="826">
        <v>0.17</v>
      </c>
      <c r="C33" s="826">
        <v>9</v>
      </c>
      <c r="D33" s="826"/>
    </row>
    <row r="34" spans="1:5">
      <c r="A34" s="826" t="s">
        <v>974</v>
      </c>
      <c r="B34" s="826">
        <v>0.24</v>
      </c>
      <c r="C34" s="826">
        <v>9</v>
      </c>
      <c r="D34" s="826"/>
    </row>
    <row r="35" spans="1:5">
      <c r="A35" s="826" t="s">
        <v>1084</v>
      </c>
      <c r="B35" s="826">
        <v>0.23</v>
      </c>
      <c r="C35" s="826">
        <v>9.5</v>
      </c>
      <c r="D35" s="826"/>
    </row>
    <row r="36" spans="1:5">
      <c r="A36" s="826" t="s">
        <v>977</v>
      </c>
      <c r="B36" s="826">
        <v>0.23</v>
      </c>
      <c r="C36" s="826">
        <v>12</v>
      </c>
      <c r="D36" s="826"/>
    </row>
    <row r="37" spans="1:5">
      <c r="A37" s="826" t="s">
        <v>979</v>
      </c>
      <c r="B37" s="826">
        <v>0.38</v>
      </c>
      <c r="C37" s="826">
        <v>6.5</v>
      </c>
      <c r="D37" s="826"/>
    </row>
    <row r="38" spans="1:5">
      <c r="A38" s="826" t="s">
        <v>981</v>
      </c>
      <c r="B38" s="826">
        <v>0.21</v>
      </c>
      <c r="C38" s="826">
        <v>6.5</v>
      </c>
      <c r="D38" s="826"/>
    </row>
    <row r="39" spans="1:5">
      <c r="A39" s="826" t="s">
        <v>983</v>
      </c>
      <c r="B39" s="826">
        <v>0.24</v>
      </c>
      <c r="C39" s="826">
        <v>15</v>
      </c>
    </row>
    <row r="42" spans="1:5">
      <c r="A42" s="820" t="s">
        <v>987</v>
      </c>
      <c r="B42" s="821" t="s">
        <v>1086</v>
      </c>
      <c r="C42" s="821"/>
      <c r="D42" s="821"/>
    </row>
    <row r="44" spans="1:5">
      <c r="A44" s="826" t="s">
        <v>990</v>
      </c>
    </row>
    <row r="45" spans="1:5">
      <c r="A45" s="826" t="s">
        <v>992</v>
      </c>
    </row>
    <row r="48" spans="1:5">
      <c r="A48" s="820" t="s">
        <v>1127</v>
      </c>
      <c r="B48" s="821"/>
      <c r="C48" s="821"/>
      <c r="D48" s="821"/>
      <c r="E48"/>
    </row>
    <row r="50" spans="1:6">
      <c r="A50" s="1337" t="s">
        <v>1394</v>
      </c>
      <c r="B50" s="1337" t="s">
        <v>1828</v>
      </c>
      <c r="C50" s="1337">
        <v>8</v>
      </c>
      <c r="D50" s="1338" t="s">
        <v>1827</v>
      </c>
      <c r="E50"/>
    </row>
    <row r="51" spans="1:6">
      <c r="A51" s="1337"/>
      <c r="B51" s="1337" t="s">
        <v>1400</v>
      </c>
      <c r="C51" s="1337">
        <v>6</v>
      </c>
      <c r="D51" s="1338"/>
      <c r="E51"/>
    </row>
    <row r="52" spans="1:6">
      <c r="A52" s="1337" t="s">
        <v>1395</v>
      </c>
      <c r="B52" s="1337" t="s">
        <v>1396</v>
      </c>
      <c r="C52" s="1337">
        <f>0.1166/2</f>
        <v>5.8299999999999998E-2</v>
      </c>
      <c r="D52" s="1338" t="s">
        <v>1827</v>
      </c>
      <c r="E52"/>
      <c r="F52" s="1337" t="s">
        <v>1671</v>
      </c>
    </row>
    <row r="53" spans="1:6">
      <c r="A53" s="1337"/>
      <c r="B53" s="1337" t="s">
        <v>1397</v>
      </c>
      <c r="C53" s="1337">
        <f>0.0987/2</f>
        <v>4.9349999999999998E-2</v>
      </c>
      <c r="D53" s="1338" t="s">
        <v>1827</v>
      </c>
      <c r="E53"/>
      <c r="F53" s="1337" t="s">
        <v>1539</v>
      </c>
    </row>
    <row r="54" spans="1:6">
      <c r="A54" s="1337" t="s">
        <v>1398</v>
      </c>
      <c r="B54" s="1337" t="s">
        <v>1399</v>
      </c>
      <c r="C54" s="1337">
        <v>9.1499999999999998E-2</v>
      </c>
      <c r="D54" s="1338" t="s">
        <v>1827</v>
      </c>
      <c r="E54"/>
      <c r="F54" s="1337" t="s">
        <v>1540</v>
      </c>
    </row>
    <row r="55" spans="1:6">
      <c r="A55" s="1337"/>
      <c r="B55" s="1337" t="s">
        <v>1400</v>
      </c>
      <c r="C55" s="1337">
        <v>9.1499999999999998E-2</v>
      </c>
      <c r="D55" s="1338" t="s">
        <v>1827</v>
      </c>
      <c r="E55"/>
      <c r="F55" s="1337" t="s">
        <v>1540</v>
      </c>
    </row>
    <row r="56" spans="1:6">
      <c r="A56" s="1337" t="s">
        <v>1401</v>
      </c>
      <c r="B56" s="1337" t="s">
        <v>1396</v>
      </c>
      <c r="C56" s="1337">
        <v>6.9849999999999995E-2</v>
      </c>
      <c r="D56" s="1338" t="s">
        <v>1827</v>
      </c>
      <c r="E56"/>
      <c r="F56" s="1337" t="s">
        <v>1541</v>
      </c>
    </row>
    <row r="57" spans="1:6">
      <c r="A57" s="1337"/>
      <c r="B57" s="1337" t="s">
        <v>1397</v>
      </c>
      <c r="C57" s="1337">
        <v>6.0999999999999999E-2</v>
      </c>
      <c r="D57" s="1338" t="s">
        <v>1827</v>
      </c>
      <c r="E57"/>
      <c r="F57" s="1337" t="s">
        <v>1541</v>
      </c>
    </row>
    <row r="60" spans="1:6">
      <c r="A60" s="815" t="s">
        <v>1099</v>
      </c>
      <c r="B60" s="816"/>
      <c r="C60" s="816"/>
      <c r="D60" s="816"/>
    </row>
    <row r="61" spans="1:6">
      <c r="A61" s="845"/>
      <c r="B61" s="819"/>
      <c r="C61" s="819"/>
      <c r="D61" s="819"/>
    </row>
    <row r="62" spans="1:6">
      <c r="A62" s="820" t="s">
        <v>1096</v>
      </c>
      <c r="B62" s="821"/>
      <c r="C62" s="821"/>
      <c r="D62" s="821"/>
    </row>
    <row r="64" spans="1:6">
      <c r="A64" s="826" t="s">
        <v>1097</v>
      </c>
    </row>
    <row r="65" spans="1:4">
      <c r="A65" s="826" t="s">
        <v>1098</v>
      </c>
    </row>
    <row r="68" spans="1:4">
      <c r="A68" s="1270" t="s">
        <v>1641</v>
      </c>
      <c r="B68" s="1270"/>
      <c r="C68" s="1270"/>
      <c r="D68" s="1270"/>
    </row>
    <row r="69" spans="1:4">
      <c r="A69" s="1271" t="s">
        <v>1642</v>
      </c>
      <c r="B69" s="1272"/>
      <c r="C69" s="1272"/>
      <c r="D69" s="1272"/>
    </row>
    <row r="70" spans="1:4">
      <c r="A70" s="1273" t="s">
        <v>728</v>
      </c>
      <c r="B70" s="1274"/>
      <c r="C70" s="1275"/>
      <c r="D70" s="1276"/>
    </row>
    <row r="71" spans="1:4">
      <c r="A71" s="1273" t="s">
        <v>735</v>
      </c>
      <c r="B71" s="1274"/>
      <c r="C71" s="1275"/>
      <c r="D71" s="1276"/>
    </row>
    <row r="72" spans="1:4">
      <c r="A72" s="1273" t="s">
        <v>745</v>
      </c>
      <c r="B72" s="1274"/>
      <c r="C72" s="1275"/>
      <c r="D72" s="1276"/>
    </row>
    <row r="73" spans="1:4">
      <c r="A73" s="1273" t="s">
        <v>761</v>
      </c>
      <c r="B73" s="1274"/>
      <c r="C73" s="1275"/>
      <c r="D73" s="1276"/>
    </row>
    <row r="74" spans="1:4">
      <c r="A74" s="1273" t="s">
        <v>925</v>
      </c>
      <c r="B74" s="1274"/>
      <c r="C74" s="1275"/>
      <c r="D74" s="1276"/>
    </row>
    <row r="75" spans="1:4">
      <c r="A75" s="1273" t="s">
        <v>75</v>
      </c>
      <c r="B75" s="1274"/>
      <c r="C75" s="1275"/>
      <c r="D75" s="1276"/>
    </row>
    <row r="76" spans="1:4">
      <c r="A76" s="1273" t="s">
        <v>576</v>
      </c>
      <c r="B76" s="1274"/>
      <c r="C76" s="1275"/>
      <c r="D76" s="1276"/>
    </row>
    <row r="77" spans="1:4">
      <c r="A77" s="1273" t="s">
        <v>860</v>
      </c>
      <c r="B77" s="1274"/>
      <c r="C77" s="1275"/>
      <c r="D77" s="1276"/>
    </row>
    <row r="78" spans="1:4">
      <c r="A78" s="1273" t="s">
        <v>275</v>
      </c>
      <c r="B78" s="1274"/>
      <c r="C78" s="1275"/>
      <c r="D78" s="1276"/>
    </row>
    <row r="79" spans="1:4">
      <c r="A79" s="1273" t="s">
        <v>288</v>
      </c>
      <c r="B79" s="1274"/>
      <c r="C79" s="1275"/>
      <c r="D79" s="1276"/>
    </row>
    <row r="80" spans="1:4">
      <c r="A80" s="1273" t="s">
        <v>418</v>
      </c>
      <c r="B80" s="1274"/>
      <c r="C80" s="1275"/>
      <c r="D80" s="1276"/>
    </row>
    <row r="81" spans="1:4">
      <c r="A81" s="1273" t="s">
        <v>489</v>
      </c>
      <c r="B81" s="1274"/>
      <c r="C81" s="1275"/>
      <c r="D81" s="1276"/>
    </row>
    <row r="82" spans="1:4">
      <c r="A82" s="1273" t="s">
        <v>495</v>
      </c>
      <c r="B82" s="1274"/>
      <c r="C82" s="1275"/>
      <c r="D82" s="1276"/>
    </row>
    <row r="83" spans="1:4">
      <c r="A83" s="1273" t="s">
        <v>270</v>
      </c>
      <c r="B83" s="1274"/>
      <c r="C83" s="1275"/>
      <c r="D83" s="1276"/>
    </row>
    <row r="84" spans="1:4">
      <c r="A84" s="1273" t="s">
        <v>783</v>
      </c>
      <c r="B84" s="1274"/>
      <c r="C84" s="1275"/>
      <c r="D84" s="1276"/>
    </row>
    <row r="85" spans="1:4">
      <c r="A85" s="1273" t="s">
        <v>374</v>
      </c>
      <c r="B85" s="1274"/>
      <c r="C85" s="1275"/>
      <c r="D85" s="1276"/>
    </row>
    <row r="86" spans="1:4">
      <c r="A86" s="1273" t="s">
        <v>395</v>
      </c>
      <c r="B86" s="1274"/>
      <c r="C86" s="1275"/>
      <c r="D86" s="1276"/>
    </row>
    <row r="87" spans="1:4">
      <c r="A87" s="1273" t="s">
        <v>892</v>
      </c>
      <c r="B87" s="1274"/>
      <c r="C87" s="1275"/>
      <c r="D87" s="1276"/>
    </row>
    <row r="88" spans="1:4">
      <c r="A88" s="1273" t="s">
        <v>909</v>
      </c>
      <c r="B88" s="1274"/>
      <c r="C88" s="1275"/>
      <c r="D88" s="1276"/>
    </row>
    <row r="89" spans="1:4">
      <c r="A89" s="1273" t="s">
        <v>929</v>
      </c>
      <c r="B89" s="1274"/>
      <c r="C89" s="1275"/>
      <c r="D89" s="1276"/>
    </row>
    <row r="90" spans="1:4">
      <c r="A90" s="1273" t="s">
        <v>644</v>
      </c>
      <c r="B90" s="1274"/>
      <c r="C90" s="1275"/>
      <c r="D90" s="1276"/>
    </row>
    <row r="92" spans="1:4">
      <c r="A92" s="1404" t="s">
        <v>1796</v>
      </c>
      <c r="B92" s="1404"/>
      <c r="C92" s="1272"/>
    </row>
    <row r="93" spans="1:4">
      <c r="A93" s="1337"/>
      <c r="B93" s="1337"/>
      <c r="C93" s="1337"/>
    </row>
    <row r="94" spans="1:4">
      <c r="A94" s="1337" t="s">
        <v>1797</v>
      </c>
      <c r="B94" s="1337">
        <v>2021</v>
      </c>
      <c r="C94" s="1337" t="s">
        <v>1798</v>
      </c>
    </row>
    <row r="95" spans="1:4">
      <c r="A95" s="1337" t="s">
        <v>1799</v>
      </c>
      <c r="B95" s="1337">
        <v>2020</v>
      </c>
      <c r="C95" s="1337" t="s">
        <v>1800</v>
      </c>
    </row>
    <row r="96" spans="1:4">
      <c r="A96" s="1337" t="s">
        <v>1801</v>
      </c>
      <c r="B96" s="1337">
        <v>2019</v>
      </c>
      <c r="C96" s="1337" t="s">
        <v>1802</v>
      </c>
    </row>
    <row r="97" spans="1:5">
      <c r="A97" s="1337" t="s">
        <v>1803</v>
      </c>
      <c r="B97" s="1337">
        <v>2019</v>
      </c>
      <c r="C97" s="1337" t="s">
        <v>1804</v>
      </c>
    </row>
    <row r="98" spans="1:5">
      <c r="A98" s="1337" t="s">
        <v>1805</v>
      </c>
      <c r="B98" s="1337">
        <v>2018</v>
      </c>
      <c r="C98" s="1337" t="s">
        <v>1806</v>
      </c>
    </row>
    <row r="99" spans="1:5">
      <c r="A99" s="1337" t="s">
        <v>1807</v>
      </c>
      <c r="B99" s="1337">
        <v>2017</v>
      </c>
      <c r="C99" s="1337" t="s">
        <v>1808</v>
      </c>
    </row>
    <row r="100" spans="1:5">
      <c r="A100" s="1337" t="s">
        <v>1809</v>
      </c>
      <c r="B100" s="1337">
        <v>2016</v>
      </c>
      <c r="C100" s="1337" t="s">
        <v>1810</v>
      </c>
    </row>
    <row r="101" spans="1:5">
      <c r="A101" s="1337" t="s">
        <v>1811</v>
      </c>
      <c r="B101" s="1337">
        <v>2015</v>
      </c>
      <c r="C101" s="1337" t="s">
        <v>1812</v>
      </c>
    </row>
    <row r="102" spans="1:5">
      <c r="A102" s="1337" t="s">
        <v>1813</v>
      </c>
      <c r="B102" s="1337">
        <v>2014</v>
      </c>
      <c r="C102" s="1337" t="s">
        <v>1814</v>
      </c>
    </row>
    <row r="103" spans="1:5">
      <c r="A103" s="1337" t="s">
        <v>1815</v>
      </c>
      <c r="B103" s="1337">
        <v>2013</v>
      </c>
      <c r="C103" s="1337" t="s">
        <v>1816</v>
      </c>
    </row>
    <row r="105" spans="1:5">
      <c r="A105" s="1270" t="s">
        <v>2033</v>
      </c>
      <c r="B105" s="1270"/>
      <c r="C105" s="1270"/>
      <c r="D105" s="1270"/>
      <c r="E105"/>
    </row>
    <row r="106" spans="1:5">
      <c r="A106" s="1561"/>
      <c r="B106" s="1274"/>
      <c r="C106" s="1562"/>
      <c r="D106"/>
      <c r="E106"/>
    </row>
    <row r="107" spans="1:5">
      <c r="A107" s="1563" t="s">
        <v>2034</v>
      </c>
      <c r="B107" s="1563"/>
      <c r="C107" s="1563"/>
      <c r="D107" s="1563"/>
      <c r="E107" t="s">
        <v>2035</v>
      </c>
    </row>
    <row r="108" spans="1:5">
      <c r="A108" s="1561"/>
      <c r="B108" s="1274" t="s">
        <v>2036</v>
      </c>
      <c r="C108" s="1562"/>
      <c r="D108"/>
      <c r="E108"/>
    </row>
    <row r="109" spans="1:5">
      <c r="A109" s="1561"/>
      <c r="B109" s="1274" t="s">
        <v>2037</v>
      </c>
      <c r="C109" s="1562"/>
      <c r="D109"/>
      <c r="E109"/>
    </row>
    <row r="110" spans="1:5">
      <c r="A110" s="1561"/>
      <c r="B110" s="1274" t="s">
        <v>2038</v>
      </c>
      <c r="C110" s="1562"/>
      <c r="D110"/>
      <c r="E110"/>
    </row>
    <row r="111" spans="1:5">
      <c r="A111" s="1561"/>
      <c r="B111" s="1274" t="s">
        <v>2039</v>
      </c>
      <c r="C111" s="1562"/>
      <c r="D111"/>
      <c r="E111"/>
    </row>
    <row r="112" spans="1:5">
      <c r="A112" s="1561"/>
      <c r="B112" s="1274" t="s">
        <v>2040</v>
      </c>
      <c r="C112" s="1562"/>
      <c r="D112"/>
      <c r="E112"/>
    </row>
    <row r="113" spans="1:5">
      <c r="A113" s="1561"/>
      <c r="B113" s="1274" t="s">
        <v>2041</v>
      </c>
      <c r="C113" s="1562"/>
      <c r="D113"/>
      <c r="E113"/>
    </row>
    <row r="114" spans="1:5">
      <c r="A114" s="1561"/>
      <c r="B114" s="1274" t="s">
        <v>2042</v>
      </c>
      <c r="C114" s="1562"/>
      <c r="D114"/>
      <c r="E114"/>
    </row>
    <row r="115" spans="1:5">
      <c r="A115" s="1561"/>
      <c r="B115" s="1274" t="s">
        <v>2043</v>
      </c>
      <c r="C115" s="1562"/>
      <c r="D115"/>
      <c r="E115"/>
    </row>
    <row r="116" spans="1:5">
      <c r="A116" s="1561"/>
      <c r="B116" s="1274" t="s">
        <v>2044</v>
      </c>
      <c r="C116" s="1562"/>
      <c r="D116"/>
      <c r="E116"/>
    </row>
    <row r="117" spans="1:5">
      <c r="A117" s="1561"/>
      <c r="B117" s="1274" t="s">
        <v>2045</v>
      </c>
      <c r="C117" s="1562"/>
      <c r="D117"/>
      <c r="E117"/>
    </row>
    <row r="118" spans="1:5">
      <c r="A118" s="1561"/>
      <c r="B118" s="1274" t="s">
        <v>2046</v>
      </c>
      <c r="C118" s="1562"/>
      <c r="D118"/>
      <c r="E118"/>
    </row>
    <row r="119" spans="1:5">
      <c r="A119" s="1561"/>
      <c r="B119" s="1274"/>
      <c r="C119" s="1562"/>
      <c r="D119"/>
      <c r="E119"/>
    </row>
    <row r="120" spans="1:5">
      <c r="A120" s="1563" t="s">
        <v>2047</v>
      </c>
      <c r="B120" s="1563"/>
      <c r="C120" s="1563"/>
      <c r="D120" s="1563"/>
      <c r="E120" t="s">
        <v>2048</v>
      </c>
    </row>
    <row r="121" spans="1:5">
      <c r="A121" s="1561"/>
      <c r="B121" s="1274" t="s">
        <v>2049</v>
      </c>
      <c r="C121" s="1562"/>
      <c r="D121"/>
      <c r="E121"/>
    </row>
    <row r="122" spans="1:5">
      <c r="A122" s="1561"/>
      <c r="B122" s="1274" t="s">
        <v>2050</v>
      </c>
      <c r="C122" s="1562"/>
      <c r="D122"/>
      <c r="E122"/>
    </row>
    <row r="123" spans="1:5">
      <c r="A123" s="1561"/>
      <c r="B123" s="1274" t="s">
        <v>2051</v>
      </c>
      <c r="C123" s="1562"/>
      <c r="D123"/>
      <c r="E123"/>
    </row>
    <row r="124" spans="1:5">
      <c r="A124" s="1561"/>
      <c r="B124" s="1274" t="s">
        <v>2052</v>
      </c>
      <c r="C124" s="1562"/>
      <c r="D124"/>
      <c r="E124"/>
    </row>
    <row r="125" spans="1:5">
      <c r="A125" s="1561"/>
      <c r="B125" s="1274" t="s">
        <v>2053</v>
      </c>
      <c r="C125" s="1562"/>
      <c r="D125"/>
      <c r="E125"/>
    </row>
    <row r="126" spans="1:5">
      <c r="A126" s="1561"/>
      <c r="B126" s="1274" t="s">
        <v>2054</v>
      </c>
      <c r="C126" s="1562"/>
      <c r="D126"/>
      <c r="E126"/>
    </row>
    <row r="127" spans="1:5">
      <c r="A127" s="1561"/>
      <c r="B127" s="1274" t="s">
        <v>2055</v>
      </c>
      <c r="C127" s="1562"/>
      <c r="D127"/>
      <c r="E127"/>
    </row>
    <row r="128" spans="1:5">
      <c r="A128" s="1561"/>
      <c r="B128" s="1274" t="s">
        <v>2056</v>
      </c>
      <c r="C128" s="1562"/>
      <c r="D128"/>
      <c r="E128"/>
    </row>
    <row r="129" spans="1:5">
      <c r="A129" s="1561"/>
      <c r="B129" s="1274" t="s">
        <v>2057</v>
      </c>
      <c r="C129" s="1562"/>
      <c r="D129"/>
      <c r="E129"/>
    </row>
    <row r="130" spans="1:5">
      <c r="A130" s="1561"/>
      <c r="B130" s="1274"/>
      <c r="C130" s="1562"/>
      <c r="D130"/>
      <c r="E130"/>
    </row>
    <row r="131" spans="1:5">
      <c r="A131" s="1563" t="s">
        <v>2058</v>
      </c>
      <c r="B131" s="1563"/>
      <c r="C131" s="1563"/>
      <c r="D131" s="1563"/>
      <c r="E131" t="s">
        <v>2059</v>
      </c>
    </row>
    <row r="132" spans="1:5">
      <c r="A132" s="1561"/>
      <c r="B132" s="1274" t="s">
        <v>2060</v>
      </c>
      <c r="C132" s="1562"/>
      <c r="D132"/>
      <c r="E132"/>
    </row>
    <row r="133" spans="1:5">
      <c r="A133" s="1561"/>
      <c r="B133" s="1274" t="s">
        <v>2061</v>
      </c>
      <c r="C133" s="1562"/>
      <c r="D133"/>
      <c r="E133"/>
    </row>
    <row r="134" spans="1:5">
      <c r="A134" s="1561"/>
      <c r="B134" s="1274" t="s">
        <v>2062</v>
      </c>
      <c r="C134" s="1562"/>
      <c r="D134"/>
      <c r="E134"/>
    </row>
    <row r="135" spans="1:5">
      <c r="A135" s="1561"/>
      <c r="B135" s="1274" t="s">
        <v>2063</v>
      </c>
      <c r="C135" s="1562"/>
      <c r="D135"/>
      <c r="E135"/>
    </row>
    <row r="136" spans="1:5">
      <c r="A136" s="1561"/>
      <c r="B136" s="1274" t="s">
        <v>2064</v>
      </c>
      <c r="C136" s="1562"/>
      <c r="D136"/>
      <c r="E136"/>
    </row>
    <row r="137" spans="1:5">
      <c r="A137" s="1561"/>
      <c r="B137" s="1274" t="s">
        <v>2065</v>
      </c>
      <c r="C137" s="1562"/>
      <c r="D137"/>
      <c r="E137"/>
    </row>
    <row r="138" spans="1:5">
      <c r="A138" s="1561"/>
      <c r="B138" s="1274" t="s">
        <v>2066</v>
      </c>
      <c r="C138" s="1562"/>
      <c r="D138"/>
      <c r="E138"/>
    </row>
    <row r="139" spans="1:5">
      <c r="A139" s="1561"/>
      <c r="B139" s="1274" t="s">
        <v>2067</v>
      </c>
      <c r="C139" s="1562"/>
      <c r="D139"/>
      <c r="E139"/>
    </row>
    <row r="140" spans="1:5">
      <c r="A140" s="1561"/>
      <c r="B140" s="1274" t="s">
        <v>2068</v>
      </c>
      <c r="C140" s="1562"/>
      <c r="D140"/>
      <c r="E140"/>
    </row>
    <row r="141" spans="1:5">
      <c r="A141" s="1561"/>
      <c r="B141" s="1274" t="s">
        <v>2069</v>
      </c>
      <c r="C141" s="1562"/>
      <c r="D141"/>
      <c r="E141"/>
    </row>
    <row r="142" spans="1:5">
      <c r="A142" s="1561"/>
      <c r="B142" s="1274" t="s">
        <v>2070</v>
      </c>
      <c r="C142" s="1562"/>
      <c r="D142"/>
      <c r="E142"/>
    </row>
    <row r="143" spans="1:5">
      <c r="A143" s="1561"/>
      <c r="B143" s="1274" t="s">
        <v>2071</v>
      </c>
      <c r="C143" s="1562"/>
      <c r="D143"/>
      <c r="E143"/>
    </row>
    <row r="144" spans="1:5">
      <c r="A144" s="1561"/>
      <c r="B144" s="1274" t="s">
        <v>2072</v>
      </c>
      <c r="C144" s="1562"/>
      <c r="D144"/>
      <c r="E144"/>
    </row>
    <row r="145" spans="1:5">
      <c r="A145" s="1561"/>
      <c r="B145" s="1274" t="s">
        <v>2073</v>
      </c>
      <c r="C145" s="1562"/>
      <c r="D145"/>
      <c r="E145"/>
    </row>
    <row r="146" spans="1:5">
      <c r="A146" s="1561"/>
      <c r="B146" s="1274" t="s">
        <v>2074</v>
      </c>
      <c r="C146" s="1562"/>
      <c r="D146"/>
      <c r="E146"/>
    </row>
    <row r="147" spans="1:5">
      <c r="A147" s="1561"/>
      <c r="B147" s="1274" t="s">
        <v>2075</v>
      </c>
      <c r="C147" s="1562"/>
      <c r="D147"/>
      <c r="E147"/>
    </row>
    <row r="148" spans="1:5">
      <c r="A148" s="1561"/>
      <c r="B148" s="1274" t="s">
        <v>644</v>
      </c>
      <c r="C148" s="1562"/>
      <c r="D148"/>
      <c r="E148"/>
    </row>
    <row r="149" spans="1:5">
      <c r="A149" s="1561"/>
      <c r="B149" s="1274"/>
      <c r="C149" s="1562"/>
      <c r="D149"/>
      <c r="E149"/>
    </row>
    <row r="150" spans="1:5">
      <c r="A150" s="1563" t="s">
        <v>2076</v>
      </c>
      <c r="B150" s="1563"/>
      <c r="C150" s="1563"/>
      <c r="D150" s="1563"/>
      <c r="E150" t="s">
        <v>2077</v>
      </c>
    </row>
    <row r="151" spans="1:5">
      <c r="A151" s="1561"/>
      <c r="B151" s="1274" t="s">
        <v>2078</v>
      </c>
      <c r="C151" s="1562"/>
      <c r="D151"/>
      <c r="E151"/>
    </row>
    <row r="152" spans="1:5">
      <c r="A152" s="1561"/>
      <c r="B152" s="1274" t="s">
        <v>2079</v>
      </c>
      <c r="C152" s="1562"/>
      <c r="D152"/>
      <c r="E152"/>
    </row>
    <row r="153" spans="1:5">
      <c r="A153" s="1561"/>
      <c r="B153" s="1274" t="s">
        <v>2080</v>
      </c>
      <c r="C153" s="1562"/>
      <c r="D153"/>
      <c r="E153"/>
    </row>
    <row r="154" spans="1:5">
      <c r="A154" s="1561"/>
      <c r="B154" s="1274" t="s">
        <v>2081</v>
      </c>
      <c r="C154" s="1562"/>
      <c r="D154"/>
      <c r="E154"/>
    </row>
    <row r="155" spans="1:5">
      <c r="A155" s="1561"/>
      <c r="B155" s="1274" t="s">
        <v>2082</v>
      </c>
      <c r="C155" s="1562"/>
      <c r="D155"/>
      <c r="E155"/>
    </row>
    <row r="156" spans="1:5">
      <c r="A156" s="1561"/>
      <c r="B156" s="1274" t="s">
        <v>2083</v>
      </c>
      <c r="C156" s="1562"/>
      <c r="D156"/>
      <c r="E156"/>
    </row>
    <row r="157" spans="1:5">
      <c r="A157" s="1561"/>
      <c r="B157" s="1274" t="s">
        <v>2084</v>
      </c>
      <c r="C157" s="1562"/>
      <c r="D157"/>
      <c r="E157"/>
    </row>
    <row r="158" spans="1:5">
      <c r="A158" s="1561"/>
      <c r="B158" s="1274" t="s">
        <v>2085</v>
      </c>
      <c r="C158" s="1562"/>
      <c r="D158"/>
      <c r="E158"/>
    </row>
    <row r="159" spans="1:5">
      <c r="A159" s="1561"/>
      <c r="B159" s="1274" t="s">
        <v>2046</v>
      </c>
      <c r="C159" s="1562"/>
      <c r="D159"/>
      <c r="E159"/>
    </row>
    <row r="160" spans="1:5">
      <c r="A160" s="1337"/>
      <c r="B160" s="1337"/>
      <c r="C160" s="1337"/>
      <c r="D160" s="1449"/>
      <c r="E160" s="1449"/>
    </row>
    <row r="161" spans="1:5">
      <c r="A161" s="1563" t="s">
        <v>2086</v>
      </c>
      <c r="B161" s="1563"/>
      <c r="C161" s="1563"/>
      <c r="D161" s="1563"/>
      <c r="E161" t="s">
        <v>2087</v>
      </c>
    </row>
    <row r="162" spans="1:5">
      <c r="A162" s="1561"/>
      <c r="B162" s="1274" t="s">
        <v>2056</v>
      </c>
      <c r="C162" s="1562"/>
      <c r="D162"/>
      <c r="E162"/>
    </row>
    <row r="163" spans="1:5">
      <c r="A163" s="1561"/>
      <c r="B163" s="1274" t="s">
        <v>2088</v>
      </c>
      <c r="C163" s="1562"/>
      <c r="D163"/>
      <c r="E163"/>
    </row>
    <row r="164" spans="1:5">
      <c r="A164" s="1561"/>
      <c r="B164" s="1274" t="s">
        <v>2057</v>
      </c>
      <c r="C164" s="1562"/>
      <c r="D164"/>
      <c r="E164"/>
    </row>
    <row r="165" spans="1:5">
      <c r="A165" s="1561"/>
      <c r="B165" s="1274"/>
      <c r="C165" s="1562"/>
      <c r="D165"/>
      <c r="E165"/>
    </row>
    <row r="166" spans="1:5">
      <c r="A166" s="1563" t="s">
        <v>2089</v>
      </c>
      <c r="B166" s="1563"/>
      <c r="C166" s="1563"/>
      <c r="D166" s="1563"/>
      <c r="E166" t="s">
        <v>2090</v>
      </c>
    </row>
    <row r="167" spans="1:5">
      <c r="A167" s="1561"/>
      <c r="B167" s="1274" t="s">
        <v>2049</v>
      </c>
      <c r="C167" s="1562"/>
      <c r="D167"/>
      <c r="E167"/>
    </row>
    <row r="168" spans="1:5">
      <c r="A168" s="1561"/>
      <c r="B168" s="1274" t="s">
        <v>2050</v>
      </c>
      <c r="C168" s="1562"/>
      <c r="D168"/>
      <c r="E168"/>
    </row>
    <row r="169" spans="1:5">
      <c r="A169" s="1561"/>
      <c r="B169" s="1274" t="s">
        <v>2051</v>
      </c>
      <c r="C169" s="1562"/>
      <c r="D169"/>
      <c r="E169"/>
    </row>
    <row r="170" spans="1:5">
      <c r="A170" s="1561"/>
      <c r="B170" s="1274" t="s">
        <v>2052</v>
      </c>
      <c r="C170" s="1562"/>
      <c r="D170"/>
      <c r="E170"/>
    </row>
    <row r="171" spans="1:5">
      <c r="A171" s="1561"/>
      <c r="B171" s="1274" t="s">
        <v>2053</v>
      </c>
      <c r="C171" s="1562"/>
      <c r="D171"/>
      <c r="E171"/>
    </row>
    <row r="172" spans="1:5">
      <c r="A172" s="1561"/>
      <c r="B172" s="1274" t="s">
        <v>2054</v>
      </c>
      <c r="C172" s="1562"/>
      <c r="D172"/>
      <c r="E172"/>
    </row>
    <row r="173" spans="1:5">
      <c r="A173" s="1561"/>
      <c r="B173" s="1274" t="s">
        <v>2055</v>
      </c>
      <c r="C173" s="1562"/>
      <c r="D173"/>
      <c r="E173"/>
    </row>
    <row r="174" spans="1:5">
      <c r="A174" s="1561"/>
      <c r="B174" s="1274" t="s">
        <v>2057</v>
      </c>
      <c r="C174" s="1562"/>
      <c r="D174"/>
      <c r="E174"/>
    </row>
    <row r="175" spans="1:5">
      <c r="A175" s="1337"/>
      <c r="B175" s="1337"/>
      <c r="C175" s="1337"/>
      <c r="D175" s="1449"/>
      <c r="E175" s="1449"/>
    </row>
  </sheetData>
  <sheetProtection algorithmName="SHA-512" hashValue="BSBM2AXUfkP1mHX1ToIq32DGNa087z0GvGtJ8ooY0i7zN3z1cbPnK4DfZ9VwRcb/f3LKKUFfd3Z2exNzwp5fag==" saltValue="G9SbnmZ1DQmGTb188jn2rA==" spinCount="100000" sheet="1" objects="1" scenarios="1"/>
  <phoneticPr fontId="41"/>
  <pageMargins left="0.7" right="0.7" top="0.75" bottom="0.75" header="0.3" footer="0.3"/>
  <pageSetup paperSize="9" orientation="portrait" verticalDpi="12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V229"/>
  <sheetViews>
    <sheetView showGridLines="0" zoomScaleNormal="100" workbookViewId="0">
      <pane ySplit="12" topLeftCell="A13" activePane="bottomLeft" state="frozen"/>
      <selection activeCell="L22" sqref="L22"/>
      <selection pane="bottomLeft"/>
    </sheetView>
  </sheetViews>
  <sheetFormatPr defaultColWidth="0" defaultRowHeight="14.25"/>
  <cols>
    <col min="1" max="1" width="3.25" style="3" customWidth="1"/>
    <col min="2" max="2" width="6.75" style="47" customWidth="1"/>
    <col min="3" max="3" width="14.125" style="3" customWidth="1"/>
    <col min="4" max="4" width="10.625" style="28" customWidth="1"/>
    <col min="5" max="7" width="9.5" style="28" customWidth="1"/>
    <col min="8" max="8" width="4.625" style="205" customWidth="1"/>
    <col min="9" max="37" width="5.625" style="3" customWidth="1"/>
    <col min="38" max="48" width="5.625" style="4" customWidth="1"/>
    <col min="49" max="49" width="5.625" style="3" customWidth="1"/>
    <col min="50" max="60" width="5.625" style="4" customWidth="1"/>
    <col min="61" max="61" width="5.625" style="3" customWidth="1"/>
    <col min="62" max="68" width="5.625" style="4" customWidth="1"/>
    <col min="69" max="69" width="9.5" style="4" customWidth="1"/>
    <col min="70" max="71" width="8.625" style="4" customWidth="1"/>
    <col min="72" max="74" width="8.625" style="3" customWidth="1"/>
    <col min="75" max="75" width="10.625" style="3" customWidth="1"/>
    <col min="76" max="77" width="3.5" style="3" hidden="1" customWidth="1"/>
    <col min="78" max="78" width="10.625" style="3" hidden="1" customWidth="1"/>
    <col min="79" max="255" width="10.625" style="3" customWidth="1"/>
    <col min="256" max="16384" width="4.5" style="5" hidden="1"/>
  </cols>
  <sheetData>
    <row r="1" spans="1:256" ht="9.75" hidden="1" customHeight="1">
      <c r="E1" s="177"/>
      <c r="F1" s="224"/>
      <c r="G1" s="224"/>
      <c r="H1" s="225"/>
      <c r="I1" s="224"/>
      <c r="J1" s="224"/>
      <c r="L1" s="370"/>
      <c r="M1" s="371"/>
      <c r="N1" s="371"/>
      <c r="O1" s="371"/>
      <c r="P1" s="377"/>
      <c r="Q1" s="377"/>
      <c r="R1" s="377"/>
      <c r="S1" s="377"/>
      <c r="T1" s="48"/>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370"/>
      <c r="BR1" s="371"/>
      <c r="BS1" s="371"/>
      <c r="BT1" s="371"/>
      <c r="BU1"/>
      <c r="BV1"/>
      <c r="BX1" s="445"/>
      <c r="BY1" s="445"/>
      <c r="BZ1" s="445"/>
      <c r="IV1" s="481" t="s">
        <v>290</v>
      </c>
    </row>
    <row r="2" spans="1:256" ht="17.25" customHeight="1">
      <c r="A2" s="1621" t="s">
        <v>1129</v>
      </c>
      <c r="B2" s="1622"/>
      <c r="C2" s="1623"/>
      <c r="D2" s="9" t="s">
        <v>44</v>
      </c>
      <c r="F2" s="224"/>
      <c r="G2" s="224"/>
      <c r="H2" s="225"/>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c r="BS2"/>
      <c r="BT2"/>
      <c r="BU2"/>
      <c r="BV2"/>
      <c r="IV2" s="297"/>
    </row>
    <row r="3" spans="1:256" s="31" customFormat="1" ht="15" customHeight="1">
      <c r="A3" s="280"/>
      <c r="B3" s="453" t="s">
        <v>1130</v>
      </c>
      <c r="C3" s="281"/>
      <c r="D3" s="282"/>
      <c r="E3" s="288" t="s">
        <v>1818</v>
      </c>
      <c r="F3" s="282"/>
      <c r="G3" s="282"/>
      <c r="H3" s="283"/>
      <c r="I3" s="282"/>
      <c r="J3" s="282"/>
      <c r="K3" s="282"/>
      <c r="L3" s="282"/>
      <c r="M3" s="282"/>
      <c r="N3" s="282"/>
      <c r="O3" s="282"/>
      <c r="P3" s="282"/>
      <c r="Q3" s="282"/>
      <c r="R3" s="282"/>
      <c r="S3" s="282"/>
      <c r="T3" s="282"/>
      <c r="U3" s="282"/>
      <c r="V3" s="282"/>
      <c r="W3" s="282"/>
      <c r="X3" s="282"/>
      <c r="BR3" s="240"/>
      <c r="BS3" s="240"/>
      <c r="BT3" s="240"/>
      <c r="BU3" s="240"/>
      <c r="BV3" s="240"/>
      <c r="BX3" s="3"/>
      <c r="BY3" s="3"/>
      <c r="BZ3" s="3"/>
      <c r="IV3" s="284"/>
    </row>
    <row r="4" spans="1:256" s="31" customFormat="1" ht="15" customHeight="1">
      <c r="B4" s="453"/>
      <c r="D4" s="282"/>
      <c r="E4" s="289" t="s">
        <v>718</v>
      </c>
      <c r="F4" s="282"/>
      <c r="G4" s="282"/>
      <c r="H4" s="283"/>
      <c r="N4" s="284"/>
      <c r="O4" s="284"/>
      <c r="P4" s="284"/>
      <c r="Q4" s="284"/>
      <c r="R4" s="284"/>
      <c r="S4" s="284"/>
      <c r="T4" s="284"/>
      <c r="U4" s="284"/>
      <c r="V4" s="284"/>
      <c r="W4" s="284"/>
      <c r="X4" s="284"/>
      <c r="Y4" s="284"/>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X4" s="3"/>
      <c r="BY4" s="3"/>
      <c r="BZ4" s="3"/>
      <c r="IV4" s="284"/>
    </row>
    <row r="5" spans="1:256" s="31" customFormat="1" ht="15" customHeight="1">
      <c r="B5" s="453" t="s">
        <v>1131</v>
      </c>
      <c r="C5" s="279"/>
      <c r="D5" s="282"/>
      <c r="E5" s="369" t="s">
        <v>1157</v>
      </c>
      <c r="F5" s="285"/>
      <c r="G5" s="285"/>
      <c r="H5" s="286"/>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7"/>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X5" s="3"/>
      <c r="BY5" s="3"/>
      <c r="BZ5" s="3"/>
      <c r="IV5" s="284"/>
    </row>
    <row r="6" spans="1:256" s="31" customFormat="1" ht="15" customHeight="1">
      <c r="B6" s="453" t="s">
        <v>45</v>
      </c>
      <c r="C6" s="288"/>
      <c r="D6" s="282"/>
      <c r="E6" s="383" t="s">
        <v>1379</v>
      </c>
      <c r="F6" s="285"/>
      <c r="G6" s="285"/>
      <c r="H6" s="286"/>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4"/>
      <c r="AJ6" s="240"/>
      <c r="AK6" s="240"/>
      <c r="AL6" s="240"/>
      <c r="AM6" s="240"/>
      <c r="AN6" s="240"/>
      <c r="AO6" s="240"/>
      <c r="AP6" s="240"/>
      <c r="AQ6" s="240"/>
      <c r="AR6" s="240"/>
      <c r="AS6" s="240"/>
      <c r="AT6" s="240"/>
      <c r="AU6" s="240"/>
      <c r="AV6" s="240"/>
      <c r="AW6" s="240"/>
      <c r="AX6" s="240"/>
      <c r="AY6" s="240"/>
      <c r="AZ6" s="240"/>
      <c r="BA6" s="240"/>
      <c r="BB6" s="240"/>
      <c r="BC6" s="240"/>
      <c r="BD6" s="240"/>
      <c r="BE6" s="240"/>
      <c r="BF6" s="240"/>
      <c r="BG6" s="240"/>
      <c r="BH6" s="240"/>
      <c r="BI6" s="240"/>
      <c r="BJ6" s="240"/>
      <c r="BK6" s="240"/>
      <c r="BL6" s="240"/>
      <c r="BM6" s="240"/>
      <c r="BN6" s="240"/>
      <c r="BO6" s="240"/>
      <c r="BP6" s="240"/>
      <c r="BQ6" s="240"/>
      <c r="BR6" s="240"/>
      <c r="BS6" s="240"/>
      <c r="BT6" s="240"/>
      <c r="BU6" s="240"/>
      <c r="BV6" s="240"/>
      <c r="BX6" s="3"/>
      <c r="BY6" s="3"/>
      <c r="BZ6" s="47"/>
      <c r="IV6" s="284"/>
    </row>
    <row r="7" spans="1:256" ht="15.75" customHeight="1">
      <c r="B7" s="454"/>
      <c r="C7" s="179"/>
      <c r="D7" s="175"/>
      <c r="E7" s="483" t="s">
        <v>1158</v>
      </c>
      <c r="F7" s="175"/>
      <c r="G7" s="175"/>
      <c r="H7" s="206"/>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5"/>
      <c r="AJ7" s="5"/>
      <c r="AK7" s="5"/>
      <c r="AL7" s="10"/>
      <c r="AM7" s="13"/>
      <c r="AN7" s="10"/>
      <c r="AO7" s="10"/>
      <c r="AP7" s="10"/>
      <c r="AQ7" s="10"/>
      <c r="AR7" s="13"/>
      <c r="AS7" s="10"/>
      <c r="AT7" s="10"/>
      <c r="AU7" s="10"/>
      <c r="AV7" s="10"/>
      <c r="AW7" s="5"/>
      <c r="AX7" s="10"/>
      <c r="AY7" s="13"/>
      <c r="AZ7" s="10"/>
      <c r="BA7" s="10"/>
      <c r="BB7" s="10"/>
      <c r="BC7" s="10"/>
      <c r="BD7" s="13"/>
      <c r="BE7" s="10"/>
      <c r="BF7" s="10"/>
      <c r="BG7" s="10"/>
      <c r="BH7" s="10"/>
      <c r="BI7" s="5"/>
      <c r="BJ7" s="10"/>
      <c r="BK7" s="13"/>
      <c r="BL7" s="10"/>
      <c r="BM7" s="10"/>
      <c r="BN7" s="10"/>
      <c r="BO7" s="10"/>
      <c r="BP7" s="10"/>
      <c r="BQ7" s="10"/>
      <c r="BR7" s="10"/>
      <c r="BS7" s="10"/>
      <c r="IV7" s="448"/>
    </row>
    <row r="8" spans="1:256" s="4" customFormat="1" ht="8.25" customHeight="1">
      <c r="A8" s="173"/>
      <c r="B8" s="255"/>
      <c r="C8" s="29" t="s">
        <v>655</v>
      </c>
      <c r="D8" s="11" t="s">
        <v>656</v>
      </c>
      <c r="E8" s="11" t="s">
        <v>46</v>
      </c>
      <c r="F8" s="11" t="s">
        <v>47</v>
      </c>
      <c r="G8" s="11" t="s">
        <v>48</v>
      </c>
      <c r="H8" s="173" t="s">
        <v>49</v>
      </c>
      <c r="I8" s="244"/>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29"/>
      <c r="BQ8" s="11" t="s">
        <v>50</v>
      </c>
      <c r="BR8" s="11" t="s">
        <v>51</v>
      </c>
      <c r="BS8" s="11" t="s">
        <v>52</v>
      </c>
      <c r="BT8" s="11" t="s">
        <v>53</v>
      </c>
      <c r="BU8" s="11" t="s">
        <v>54</v>
      </c>
      <c r="BV8" s="30" t="s">
        <v>55</v>
      </c>
      <c r="BX8" s="3"/>
      <c r="BY8" s="3"/>
      <c r="BZ8" s="3"/>
      <c r="IV8" s="10"/>
    </row>
    <row r="9" spans="1:256" s="4" customFormat="1" ht="10.5" customHeight="1">
      <c r="A9" s="245"/>
      <c r="B9" s="449"/>
      <c r="C9" s="27"/>
      <c r="D9" s="1629" t="s">
        <v>168</v>
      </c>
      <c r="E9" s="1629" t="s">
        <v>334</v>
      </c>
      <c r="F9" s="1630" t="s">
        <v>207</v>
      </c>
      <c r="G9" s="1648" t="s">
        <v>208</v>
      </c>
      <c r="H9" s="1644" t="s">
        <v>356</v>
      </c>
      <c r="I9" s="1645"/>
      <c r="J9" s="1645"/>
      <c r="K9" s="1645"/>
      <c r="L9" s="1645"/>
      <c r="M9" s="1645"/>
      <c r="N9" s="1645"/>
      <c r="O9" s="1645"/>
      <c r="P9" s="1645"/>
      <c r="Q9" s="1645"/>
      <c r="R9" s="1645"/>
      <c r="S9" s="1645"/>
      <c r="T9" s="1645"/>
      <c r="U9" s="1645"/>
      <c r="V9" s="1645"/>
      <c r="W9" s="1645"/>
      <c r="X9" s="1645"/>
      <c r="Y9" s="1645"/>
      <c r="Z9" s="1645"/>
      <c r="AA9" s="1645"/>
      <c r="AB9" s="1645"/>
      <c r="AC9" s="1645"/>
      <c r="AD9" s="1645"/>
      <c r="AE9" s="1645"/>
      <c r="AF9" s="1645"/>
      <c r="AG9" s="1645"/>
      <c r="AH9" s="1645"/>
      <c r="AI9" s="1645"/>
      <c r="AJ9" s="1645"/>
      <c r="AK9" s="1645"/>
      <c r="AL9" s="1645"/>
      <c r="AM9" s="1645"/>
      <c r="AN9" s="1645"/>
      <c r="AO9" s="1645"/>
      <c r="AP9" s="1645"/>
      <c r="AQ9" s="1645"/>
      <c r="AR9" s="1645"/>
      <c r="AS9" s="1645"/>
      <c r="AT9" s="247"/>
      <c r="AU9" s="247"/>
      <c r="AV9" s="247"/>
      <c r="AW9" s="247"/>
      <c r="AX9" s="247"/>
      <c r="AY9" s="247"/>
      <c r="AZ9" s="247"/>
      <c r="BA9" s="247"/>
      <c r="BB9" s="247"/>
      <c r="BC9" s="247"/>
      <c r="BD9" s="247"/>
      <c r="BE9" s="247"/>
      <c r="BF9" s="247"/>
      <c r="BG9" s="247"/>
      <c r="BH9" s="247"/>
      <c r="BI9" s="247"/>
      <c r="BJ9" s="247"/>
      <c r="BK9" s="247"/>
      <c r="BL9" s="247"/>
      <c r="BM9" s="247"/>
      <c r="BN9" s="247"/>
      <c r="BO9" s="247"/>
      <c r="BP9" s="248"/>
      <c r="BQ9" s="1649" t="s">
        <v>148</v>
      </c>
      <c r="BR9" s="1629" t="s">
        <v>209</v>
      </c>
      <c r="BS9" s="1630" t="s">
        <v>210</v>
      </c>
      <c r="BT9" s="1630" t="s">
        <v>211</v>
      </c>
      <c r="BU9" s="1629" t="s">
        <v>214</v>
      </c>
      <c r="BV9" s="1639" t="s">
        <v>657</v>
      </c>
      <c r="BX9" s="3"/>
      <c r="BY9" s="47"/>
      <c r="BZ9" s="3"/>
      <c r="IV9" s="246"/>
    </row>
    <row r="10" spans="1:256" s="249" customFormat="1" ht="14.25" customHeight="1">
      <c r="A10" s="1640" t="s">
        <v>206</v>
      </c>
      <c r="B10" s="1641"/>
      <c r="C10" s="1642"/>
      <c r="D10" s="1630"/>
      <c r="E10" s="1629"/>
      <c r="F10" s="1630"/>
      <c r="G10" s="1630"/>
      <c r="H10" s="1646"/>
      <c r="I10" s="1647"/>
      <c r="J10" s="1647"/>
      <c r="K10" s="1647"/>
      <c r="L10" s="1647"/>
      <c r="M10" s="1647"/>
      <c r="N10" s="1647"/>
      <c r="O10" s="1647"/>
      <c r="P10" s="1647"/>
      <c r="Q10" s="1647"/>
      <c r="R10" s="1647"/>
      <c r="S10" s="1647"/>
      <c r="T10" s="1647"/>
      <c r="U10" s="1647"/>
      <c r="V10" s="1647"/>
      <c r="W10" s="1647"/>
      <c r="X10" s="1647"/>
      <c r="Y10" s="1647"/>
      <c r="Z10" s="1647"/>
      <c r="AA10" s="1647"/>
      <c r="AB10" s="1647"/>
      <c r="AC10" s="1647"/>
      <c r="AD10" s="1647"/>
      <c r="AE10" s="1647"/>
      <c r="AF10" s="1647"/>
      <c r="AG10" s="1647"/>
      <c r="AH10" s="1647"/>
      <c r="AI10" s="1647"/>
      <c r="AJ10" s="1647"/>
      <c r="AK10" s="1647"/>
      <c r="AL10" s="1647"/>
      <c r="AM10" s="1647"/>
      <c r="AN10" s="1647"/>
      <c r="AO10" s="1647"/>
      <c r="AP10" s="1647"/>
      <c r="AQ10" s="1647"/>
      <c r="AR10" s="1647"/>
      <c r="AS10" s="1647"/>
      <c r="AT10" s="250"/>
      <c r="AU10" s="250"/>
      <c r="AV10" s="250"/>
      <c r="AW10" s="250"/>
      <c r="AX10" s="250"/>
      <c r="AY10" s="250"/>
      <c r="AZ10" s="250"/>
      <c r="BA10" s="250"/>
      <c r="BB10" s="250"/>
      <c r="BC10" s="250"/>
      <c r="BD10" s="250"/>
      <c r="BE10" s="250"/>
      <c r="BF10" s="250"/>
      <c r="BG10" s="250"/>
      <c r="BH10" s="250"/>
      <c r="BI10" s="250"/>
      <c r="BJ10" s="250"/>
      <c r="BK10" s="250"/>
      <c r="BL10" s="250"/>
      <c r="BM10" s="250"/>
      <c r="BN10" s="250"/>
      <c r="BO10" s="250"/>
      <c r="BP10" s="251"/>
      <c r="BQ10" s="1639"/>
      <c r="BR10" s="1630"/>
      <c r="BS10" s="1630"/>
      <c r="BT10" s="1630"/>
      <c r="BU10" s="1630"/>
      <c r="BV10" s="1639"/>
      <c r="BX10" s="47"/>
      <c r="BY10" s="47"/>
      <c r="BZ10" s="3"/>
      <c r="IV10" s="274"/>
    </row>
    <row r="11" spans="1:256" s="249" customFormat="1" ht="14.25" customHeight="1">
      <c r="A11" s="1643"/>
      <c r="B11" s="1641"/>
      <c r="C11" s="1642"/>
      <c r="D11" s="1630"/>
      <c r="E11" s="1629"/>
      <c r="F11" s="1630"/>
      <c r="G11" s="1630"/>
      <c r="H11" s="1405" t="s">
        <v>1817</v>
      </c>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c r="BD11" s="1281"/>
      <c r="BE11" s="1281"/>
      <c r="BF11" s="1281"/>
      <c r="BG11" s="1281"/>
      <c r="BH11" s="1281"/>
      <c r="BI11" s="1281"/>
      <c r="BJ11" s="1281"/>
      <c r="BK11" s="1281"/>
      <c r="BL11" s="1281"/>
      <c r="BM11" s="1281"/>
      <c r="BN11" s="1281"/>
      <c r="BO11" s="1281"/>
      <c r="BP11" s="1281"/>
      <c r="BQ11" s="1639"/>
      <c r="BR11" s="1630"/>
      <c r="BS11" s="1630"/>
      <c r="BT11" s="1630"/>
      <c r="BU11" s="1630"/>
      <c r="BV11" s="1639"/>
      <c r="BX11" s="47"/>
      <c r="BY11" s="47"/>
      <c r="BZ11" s="3"/>
      <c r="IV11" s="274"/>
    </row>
    <row r="12" spans="1:256" s="249" customFormat="1" ht="14.25" customHeight="1">
      <c r="A12" s="252"/>
      <c r="B12" s="253"/>
      <c r="C12" s="202"/>
      <c r="D12" s="200" t="s">
        <v>1352</v>
      </c>
      <c r="E12" s="203"/>
      <c r="F12" s="203"/>
      <c r="G12" s="203"/>
      <c r="H12" s="207" t="s">
        <v>487</v>
      </c>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00" t="s">
        <v>169</v>
      </c>
      <c r="BR12" s="200" t="s">
        <v>212</v>
      </c>
      <c r="BS12" s="200" t="s">
        <v>212</v>
      </c>
      <c r="BT12" s="200" t="s">
        <v>212</v>
      </c>
      <c r="BU12" s="200" t="s">
        <v>212</v>
      </c>
      <c r="BV12" s="204" t="s">
        <v>212</v>
      </c>
      <c r="BY12" s="4"/>
      <c r="IV12" s="449"/>
    </row>
    <row r="13" spans="1:256" s="249" customFormat="1" ht="21" customHeight="1">
      <c r="A13" s="1633" t="str">
        <f>'1_一般事項'!C9&amp;"次下請"</f>
        <v>1次下請</v>
      </c>
      <c r="B13" s="255">
        <v>1</v>
      </c>
      <c r="C13" s="256" t="str">
        <f>IF('1_一般事項'!$C$8="","",'1_一般事項'!$C$8)</f>
        <v/>
      </c>
      <c r="D13" s="257"/>
      <c r="E13" s="258"/>
      <c r="F13" s="259"/>
      <c r="G13" s="257"/>
      <c r="H13" s="260"/>
      <c r="I13" s="935"/>
      <c r="J13" s="935"/>
      <c r="K13" s="935"/>
      <c r="L13" s="935"/>
      <c r="M13" s="935"/>
      <c r="N13" s="935"/>
      <c r="O13" s="935"/>
      <c r="P13" s="935"/>
      <c r="Q13" s="935"/>
      <c r="R13" s="935"/>
      <c r="S13" s="935"/>
      <c r="T13" s="935"/>
      <c r="U13" s="935"/>
      <c r="V13" s="935"/>
      <c r="W13" s="935"/>
      <c r="X13" s="935"/>
      <c r="Y13" s="935"/>
      <c r="Z13" s="935"/>
      <c r="AA13" s="935"/>
      <c r="AB13" s="935"/>
      <c r="AC13" s="935"/>
      <c r="AD13" s="935"/>
      <c r="AE13" s="935"/>
      <c r="AF13" s="935"/>
      <c r="AG13" s="935"/>
      <c r="AH13" s="935"/>
      <c r="AI13" s="935"/>
      <c r="AJ13" s="935"/>
      <c r="AK13" s="935"/>
      <c r="AL13" s="935"/>
      <c r="AM13" s="935"/>
      <c r="AN13" s="935"/>
      <c r="AO13" s="935"/>
      <c r="AP13" s="935"/>
      <c r="AQ13" s="935"/>
      <c r="AR13" s="935"/>
      <c r="AS13" s="935"/>
      <c r="AT13" s="935"/>
      <c r="AU13" s="935"/>
      <c r="AV13" s="935"/>
      <c r="AW13" s="935"/>
      <c r="AX13" s="935"/>
      <c r="AY13" s="935"/>
      <c r="AZ13" s="935"/>
      <c r="BA13" s="935"/>
      <c r="BB13" s="935"/>
      <c r="BC13" s="935"/>
      <c r="BD13" s="935"/>
      <c r="BE13" s="935"/>
      <c r="BF13" s="935"/>
      <c r="BG13" s="935"/>
      <c r="BH13" s="935"/>
      <c r="BI13" s="935"/>
      <c r="BJ13" s="935"/>
      <c r="BK13" s="935"/>
      <c r="BL13" s="935"/>
      <c r="BM13" s="935"/>
      <c r="BN13" s="935"/>
      <c r="BO13" s="935"/>
      <c r="BP13" s="935"/>
      <c r="BQ13" s="936">
        <f t="shared" ref="BQ13:BQ76" si="0">SUM(I13:BP13)</f>
        <v>0</v>
      </c>
      <c r="BR13" s="261"/>
      <c r="BS13" s="261"/>
      <c r="BT13" s="261"/>
      <c r="BU13" s="262">
        <f t="shared" ref="BU13:BU44" si="1">BR13+BS13+BT13</f>
        <v>0</v>
      </c>
      <c r="BV13" s="263">
        <f t="shared" ref="BV13:BV44" si="2">ROUND(BQ13*BU13,0)</f>
        <v>0</v>
      </c>
      <c r="BY13" s="61"/>
      <c r="IV13" s="274"/>
    </row>
    <row r="14" spans="1:256" s="249" customFormat="1" ht="21" customHeight="1">
      <c r="A14" s="1634"/>
      <c r="B14" s="255">
        <v>2</v>
      </c>
      <c r="C14" s="256" t="str">
        <f>IF('1_一般事項'!$C$8="","",'1_一般事項'!$C$8)</f>
        <v/>
      </c>
      <c r="D14" s="257"/>
      <c r="E14" s="258"/>
      <c r="F14" s="259"/>
      <c r="G14" s="257"/>
      <c r="H14" s="260"/>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5"/>
      <c r="AY14" s="935"/>
      <c r="AZ14" s="935"/>
      <c r="BA14" s="935"/>
      <c r="BB14" s="935"/>
      <c r="BC14" s="935"/>
      <c r="BD14" s="935"/>
      <c r="BE14" s="935"/>
      <c r="BF14" s="935"/>
      <c r="BG14" s="935"/>
      <c r="BH14" s="935"/>
      <c r="BI14" s="935"/>
      <c r="BJ14" s="935"/>
      <c r="BK14" s="935"/>
      <c r="BL14" s="935"/>
      <c r="BM14" s="935"/>
      <c r="BN14" s="935"/>
      <c r="BO14" s="935"/>
      <c r="BP14" s="935"/>
      <c r="BQ14" s="936">
        <f t="shared" si="0"/>
        <v>0</v>
      </c>
      <c r="BR14" s="264"/>
      <c r="BS14" s="264"/>
      <c r="BT14" s="264"/>
      <c r="BU14" s="262">
        <f t="shared" si="1"/>
        <v>0</v>
      </c>
      <c r="BV14" s="263">
        <f t="shared" si="2"/>
        <v>0</v>
      </c>
      <c r="IV14" s="274"/>
    </row>
    <row r="15" spans="1:256" s="249" customFormat="1" ht="21" customHeight="1">
      <c r="A15" s="1634"/>
      <c r="B15" s="255">
        <v>3</v>
      </c>
      <c r="C15" s="256" t="str">
        <f>IF('1_一般事項'!$C$8="","",'1_一般事項'!$C$8)</f>
        <v/>
      </c>
      <c r="D15" s="257"/>
      <c r="E15" s="258"/>
      <c r="F15" s="259"/>
      <c r="G15" s="257"/>
      <c r="H15" s="260"/>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5"/>
      <c r="AY15" s="935"/>
      <c r="AZ15" s="935"/>
      <c r="BA15" s="935"/>
      <c r="BB15" s="935"/>
      <c r="BC15" s="935"/>
      <c r="BD15" s="935"/>
      <c r="BE15" s="935"/>
      <c r="BF15" s="935"/>
      <c r="BG15" s="935"/>
      <c r="BH15" s="935"/>
      <c r="BI15" s="935"/>
      <c r="BJ15" s="935"/>
      <c r="BK15" s="935"/>
      <c r="BL15" s="935"/>
      <c r="BM15" s="935"/>
      <c r="BN15" s="935"/>
      <c r="BO15" s="935"/>
      <c r="BP15" s="935"/>
      <c r="BQ15" s="936">
        <f t="shared" si="0"/>
        <v>0</v>
      </c>
      <c r="BR15" s="264"/>
      <c r="BS15" s="264"/>
      <c r="BT15" s="264"/>
      <c r="BU15" s="262">
        <f t="shared" si="1"/>
        <v>0</v>
      </c>
      <c r="BV15" s="263">
        <f t="shared" si="2"/>
        <v>0</v>
      </c>
      <c r="BX15" s="4"/>
      <c r="IV15" s="274"/>
    </row>
    <row r="16" spans="1:256" s="249" customFormat="1" ht="21" customHeight="1">
      <c r="A16" s="1634"/>
      <c r="B16" s="255">
        <v>4</v>
      </c>
      <c r="C16" s="256" t="str">
        <f>IF('1_一般事項'!$C$8="","",'1_一般事項'!$C$8)</f>
        <v/>
      </c>
      <c r="D16" s="257"/>
      <c r="E16" s="258"/>
      <c r="F16" s="258"/>
      <c r="G16" s="257"/>
      <c r="H16" s="260"/>
      <c r="I16" s="935"/>
      <c r="J16" s="935"/>
      <c r="K16" s="935"/>
      <c r="L16" s="935"/>
      <c r="M16" s="935"/>
      <c r="N16" s="935"/>
      <c r="O16" s="935"/>
      <c r="P16" s="935"/>
      <c r="Q16" s="935"/>
      <c r="R16" s="935"/>
      <c r="S16" s="935"/>
      <c r="T16" s="935"/>
      <c r="U16" s="935"/>
      <c r="V16" s="935"/>
      <c r="W16" s="935"/>
      <c r="X16" s="935"/>
      <c r="Y16" s="935"/>
      <c r="Z16" s="935"/>
      <c r="AA16" s="935"/>
      <c r="AB16" s="935"/>
      <c r="AC16" s="935"/>
      <c r="AD16" s="935"/>
      <c r="AE16" s="935"/>
      <c r="AF16" s="935"/>
      <c r="AG16" s="935"/>
      <c r="AH16" s="935"/>
      <c r="AI16" s="935"/>
      <c r="AJ16" s="935"/>
      <c r="AK16" s="935"/>
      <c r="AL16" s="935"/>
      <c r="AM16" s="935"/>
      <c r="AN16" s="935"/>
      <c r="AO16" s="935"/>
      <c r="AP16" s="935"/>
      <c r="AQ16" s="935"/>
      <c r="AR16" s="935"/>
      <c r="AS16" s="935"/>
      <c r="AT16" s="935"/>
      <c r="AU16" s="935"/>
      <c r="AV16" s="935"/>
      <c r="AW16" s="935"/>
      <c r="AX16" s="935"/>
      <c r="AY16" s="935"/>
      <c r="AZ16" s="935"/>
      <c r="BA16" s="935"/>
      <c r="BB16" s="935"/>
      <c r="BC16" s="935"/>
      <c r="BD16" s="935"/>
      <c r="BE16" s="935"/>
      <c r="BF16" s="935"/>
      <c r="BG16" s="935"/>
      <c r="BH16" s="935"/>
      <c r="BI16" s="935"/>
      <c r="BJ16" s="935"/>
      <c r="BK16" s="935"/>
      <c r="BL16" s="935"/>
      <c r="BM16" s="935"/>
      <c r="BN16" s="935"/>
      <c r="BO16" s="935"/>
      <c r="BP16" s="935"/>
      <c r="BQ16" s="936">
        <f t="shared" si="0"/>
        <v>0</v>
      </c>
      <c r="BR16" s="264"/>
      <c r="BS16" s="264"/>
      <c r="BT16" s="264"/>
      <c r="BU16" s="262">
        <f t="shared" si="1"/>
        <v>0</v>
      </c>
      <c r="BV16" s="263">
        <f t="shared" si="2"/>
        <v>0</v>
      </c>
      <c r="IV16" s="450"/>
    </row>
    <row r="17" spans="1:256" s="249" customFormat="1" ht="21" customHeight="1">
      <c r="A17" s="1634"/>
      <c r="B17" s="255">
        <v>5</v>
      </c>
      <c r="C17" s="256" t="str">
        <f>IF('1_一般事項'!$C$8="","",'1_一般事項'!$C$8)</f>
        <v/>
      </c>
      <c r="D17" s="257"/>
      <c r="E17" s="258"/>
      <c r="F17" s="259"/>
      <c r="G17" s="257"/>
      <c r="H17" s="260"/>
      <c r="I17" s="935"/>
      <c r="J17" s="935"/>
      <c r="K17" s="935"/>
      <c r="L17" s="935"/>
      <c r="M17" s="935"/>
      <c r="N17" s="935"/>
      <c r="O17" s="935"/>
      <c r="P17" s="935"/>
      <c r="Q17" s="935"/>
      <c r="R17" s="935"/>
      <c r="S17" s="935"/>
      <c r="T17" s="935"/>
      <c r="U17" s="935"/>
      <c r="V17" s="935"/>
      <c r="W17" s="935"/>
      <c r="X17" s="935"/>
      <c r="Y17" s="935"/>
      <c r="Z17" s="935"/>
      <c r="AA17" s="935"/>
      <c r="AB17" s="935"/>
      <c r="AC17" s="935"/>
      <c r="AD17" s="935"/>
      <c r="AE17" s="935"/>
      <c r="AF17" s="935"/>
      <c r="AG17" s="935"/>
      <c r="AH17" s="935"/>
      <c r="AI17" s="935"/>
      <c r="AJ17" s="935"/>
      <c r="AK17" s="935"/>
      <c r="AL17" s="935"/>
      <c r="AM17" s="935"/>
      <c r="AN17" s="935"/>
      <c r="AO17" s="935"/>
      <c r="AP17" s="935"/>
      <c r="AQ17" s="935"/>
      <c r="AR17" s="935"/>
      <c r="AS17" s="935"/>
      <c r="AT17" s="935"/>
      <c r="AU17" s="935"/>
      <c r="AV17" s="935"/>
      <c r="AW17" s="935"/>
      <c r="AX17" s="935"/>
      <c r="AY17" s="935"/>
      <c r="AZ17" s="935"/>
      <c r="BA17" s="935"/>
      <c r="BB17" s="935"/>
      <c r="BC17" s="935"/>
      <c r="BD17" s="935"/>
      <c r="BE17" s="935"/>
      <c r="BF17" s="935"/>
      <c r="BG17" s="935"/>
      <c r="BH17" s="935"/>
      <c r="BI17" s="935"/>
      <c r="BJ17" s="935"/>
      <c r="BK17" s="935"/>
      <c r="BL17" s="935"/>
      <c r="BM17" s="935"/>
      <c r="BN17" s="935"/>
      <c r="BO17" s="935"/>
      <c r="BP17" s="935"/>
      <c r="BQ17" s="936">
        <f t="shared" si="0"/>
        <v>0</v>
      </c>
      <c r="BR17" s="264"/>
      <c r="BS17" s="264"/>
      <c r="BT17" s="264"/>
      <c r="BU17" s="262">
        <f t="shared" si="1"/>
        <v>0</v>
      </c>
      <c r="BV17" s="263">
        <f t="shared" si="2"/>
        <v>0</v>
      </c>
      <c r="IV17" s="450"/>
    </row>
    <row r="18" spans="1:256" s="249" customFormat="1" ht="21" customHeight="1">
      <c r="A18" s="1634"/>
      <c r="B18" s="255">
        <v>6</v>
      </c>
      <c r="C18" s="256" t="str">
        <f>IF('1_一般事項'!$C$8="","",'1_一般事項'!$C$8)</f>
        <v/>
      </c>
      <c r="D18" s="257"/>
      <c r="E18" s="258"/>
      <c r="F18" s="258"/>
      <c r="G18" s="257"/>
      <c r="H18" s="260"/>
      <c r="I18" s="935"/>
      <c r="J18" s="935"/>
      <c r="K18" s="935"/>
      <c r="L18" s="935"/>
      <c r="M18" s="935"/>
      <c r="N18" s="935"/>
      <c r="O18" s="935"/>
      <c r="P18" s="935"/>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5"/>
      <c r="BJ18" s="935"/>
      <c r="BK18" s="935"/>
      <c r="BL18" s="935"/>
      <c r="BM18" s="935"/>
      <c r="BN18" s="935"/>
      <c r="BO18" s="935"/>
      <c r="BP18" s="935"/>
      <c r="BQ18" s="936">
        <f t="shared" si="0"/>
        <v>0</v>
      </c>
      <c r="BR18" s="264"/>
      <c r="BS18" s="264"/>
      <c r="BT18" s="264"/>
      <c r="BU18" s="262">
        <f t="shared" si="1"/>
        <v>0</v>
      </c>
      <c r="BV18" s="263">
        <f t="shared" si="2"/>
        <v>0</v>
      </c>
      <c r="IV18" s="450"/>
    </row>
    <row r="19" spans="1:256" s="249" customFormat="1" ht="21" customHeight="1">
      <c r="A19" s="1634"/>
      <c r="B19" s="255">
        <v>7</v>
      </c>
      <c r="C19" s="256" t="str">
        <f>IF('1_一般事項'!$C$8="","",'1_一般事項'!$C$8)</f>
        <v/>
      </c>
      <c r="D19" s="257"/>
      <c r="E19" s="258"/>
      <c r="F19" s="259"/>
      <c r="G19" s="257"/>
      <c r="H19" s="260"/>
      <c r="I19" s="935"/>
      <c r="J19" s="935"/>
      <c r="K19" s="935"/>
      <c r="L19" s="935"/>
      <c r="M19" s="935"/>
      <c r="N19" s="935"/>
      <c r="O19" s="935"/>
      <c r="P19" s="935"/>
      <c r="Q19" s="935"/>
      <c r="R19" s="935"/>
      <c r="S19" s="935"/>
      <c r="T19" s="935"/>
      <c r="U19" s="935"/>
      <c r="V19" s="935"/>
      <c r="W19" s="935"/>
      <c r="X19" s="935"/>
      <c r="Y19" s="935"/>
      <c r="Z19" s="935"/>
      <c r="AA19" s="935"/>
      <c r="AB19" s="935"/>
      <c r="AC19" s="935"/>
      <c r="AD19" s="935"/>
      <c r="AE19" s="935"/>
      <c r="AF19" s="935"/>
      <c r="AG19" s="935"/>
      <c r="AH19" s="935"/>
      <c r="AI19" s="935"/>
      <c r="AJ19" s="935"/>
      <c r="AK19" s="935"/>
      <c r="AL19" s="935"/>
      <c r="AM19" s="935"/>
      <c r="AN19" s="935"/>
      <c r="AO19" s="935"/>
      <c r="AP19" s="935"/>
      <c r="AQ19" s="935"/>
      <c r="AR19" s="935"/>
      <c r="AS19" s="935"/>
      <c r="AT19" s="935"/>
      <c r="AU19" s="935"/>
      <c r="AV19" s="935"/>
      <c r="AW19" s="935"/>
      <c r="AX19" s="935"/>
      <c r="AY19" s="935"/>
      <c r="AZ19" s="935"/>
      <c r="BA19" s="935"/>
      <c r="BB19" s="935"/>
      <c r="BC19" s="935"/>
      <c r="BD19" s="935"/>
      <c r="BE19" s="935"/>
      <c r="BF19" s="935"/>
      <c r="BG19" s="935"/>
      <c r="BH19" s="935"/>
      <c r="BI19" s="935"/>
      <c r="BJ19" s="935"/>
      <c r="BK19" s="935"/>
      <c r="BL19" s="935"/>
      <c r="BM19" s="935"/>
      <c r="BN19" s="935"/>
      <c r="BO19" s="935"/>
      <c r="BP19" s="935"/>
      <c r="BQ19" s="936">
        <f t="shared" si="0"/>
        <v>0</v>
      </c>
      <c r="BR19" s="264"/>
      <c r="BS19" s="264"/>
      <c r="BT19" s="264"/>
      <c r="BU19" s="262">
        <f t="shared" si="1"/>
        <v>0</v>
      </c>
      <c r="BV19" s="263">
        <f t="shared" si="2"/>
        <v>0</v>
      </c>
      <c r="IV19" s="450"/>
    </row>
    <row r="20" spans="1:256" s="249" customFormat="1" ht="21" customHeight="1">
      <c r="A20" s="1634"/>
      <c r="B20" s="255">
        <v>8</v>
      </c>
      <c r="C20" s="256" t="str">
        <f>IF('1_一般事項'!$C$8="","",'1_一般事項'!$C$8)</f>
        <v/>
      </c>
      <c r="D20" s="257"/>
      <c r="E20" s="258"/>
      <c r="F20" s="259"/>
      <c r="G20" s="257"/>
      <c r="H20" s="260"/>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935"/>
      <c r="AM20" s="935"/>
      <c r="AN20" s="935"/>
      <c r="AO20" s="935"/>
      <c r="AP20" s="935"/>
      <c r="AQ20" s="935"/>
      <c r="AR20" s="935"/>
      <c r="AS20" s="935"/>
      <c r="AT20" s="935"/>
      <c r="AU20" s="935"/>
      <c r="AV20" s="935"/>
      <c r="AW20" s="935"/>
      <c r="AX20" s="935"/>
      <c r="AY20" s="935"/>
      <c r="AZ20" s="935"/>
      <c r="BA20" s="935"/>
      <c r="BB20" s="935"/>
      <c r="BC20" s="935"/>
      <c r="BD20" s="935"/>
      <c r="BE20" s="935"/>
      <c r="BF20" s="935"/>
      <c r="BG20" s="935"/>
      <c r="BH20" s="935"/>
      <c r="BI20" s="935"/>
      <c r="BJ20" s="935"/>
      <c r="BK20" s="935"/>
      <c r="BL20" s="935"/>
      <c r="BM20" s="935"/>
      <c r="BN20" s="935"/>
      <c r="BO20" s="935"/>
      <c r="BP20" s="935"/>
      <c r="BQ20" s="936">
        <f t="shared" si="0"/>
        <v>0</v>
      </c>
      <c r="BR20" s="264"/>
      <c r="BS20" s="264"/>
      <c r="BT20" s="264"/>
      <c r="BU20" s="262">
        <f t="shared" si="1"/>
        <v>0</v>
      </c>
      <c r="BV20" s="263">
        <f t="shared" si="2"/>
        <v>0</v>
      </c>
      <c r="IV20" s="450"/>
    </row>
    <row r="21" spans="1:256" s="249" customFormat="1" ht="21" customHeight="1">
      <c r="A21" s="1634"/>
      <c r="B21" s="255">
        <v>9</v>
      </c>
      <c r="C21" s="256" t="str">
        <f>IF('1_一般事項'!$C$8="","",'1_一般事項'!$C$8)</f>
        <v/>
      </c>
      <c r="D21" s="257"/>
      <c r="E21" s="258"/>
      <c r="F21" s="259"/>
      <c r="G21" s="257"/>
      <c r="H21" s="260"/>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5"/>
      <c r="BN21" s="935"/>
      <c r="BO21" s="935"/>
      <c r="BP21" s="935"/>
      <c r="BQ21" s="936">
        <f t="shared" si="0"/>
        <v>0</v>
      </c>
      <c r="BR21" s="264"/>
      <c r="BS21" s="264"/>
      <c r="BT21" s="264"/>
      <c r="BU21" s="262">
        <f t="shared" si="1"/>
        <v>0</v>
      </c>
      <c r="BV21" s="263">
        <f t="shared" si="2"/>
        <v>0</v>
      </c>
      <c r="IV21" s="450"/>
    </row>
    <row r="22" spans="1:256" s="249" customFormat="1" ht="21" customHeight="1">
      <c r="A22" s="1634"/>
      <c r="B22" s="255">
        <v>10</v>
      </c>
      <c r="C22" s="256" t="str">
        <f>IF('1_一般事項'!$C$8="","",'1_一般事項'!$C$8)</f>
        <v/>
      </c>
      <c r="D22" s="257"/>
      <c r="E22" s="258"/>
      <c r="F22" s="259"/>
      <c r="G22" s="257"/>
      <c r="H22" s="260"/>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5"/>
      <c r="AY22" s="935"/>
      <c r="AZ22" s="935"/>
      <c r="BA22" s="935"/>
      <c r="BB22" s="935"/>
      <c r="BC22" s="935"/>
      <c r="BD22" s="935"/>
      <c r="BE22" s="935"/>
      <c r="BF22" s="935"/>
      <c r="BG22" s="935"/>
      <c r="BH22" s="935"/>
      <c r="BI22" s="935"/>
      <c r="BJ22" s="935"/>
      <c r="BK22" s="935"/>
      <c r="BL22" s="935"/>
      <c r="BM22" s="935"/>
      <c r="BN22" s="935"/>
      <c r="BO22" s="935"/>
      <c r="BP22" s="935"/>
      <c r="BQ22" s="936">
        <f t="shared" si="0"/>
        <v>0</v>
      </c>
      <c r="BR22" s="264"/>
      <c r="BS22" s="264"/>
      <c r="BT22" s="264"/>
      <c r="BU22" s="262">
        <f t="shared" si="1"/>
        <v>0</v>
      </c>
      <c r="BV22" s="263">
        <f t="shared" si="2"/>
        <v>0</v>
      </c>
      <c r="IV22" s="450"/>
    </row>
    <row r="23" spans="1:256" s="249" customFormat="1" ht="21" customHeight="1">
      <c r="A23" s="1634"/>
      <c r="B23" s="255">
        <v>11</v>
      </c>
      <c r="C23" s="256" t="str">
        <f>IF('1_一般事項'!$C$8="","",'1_一般事項'!$C$8)</f>
        <v/>
      </c>
      <c r="D23" s="257"/>
      <c r="E23" s="258"/>
      <c r="F23" s="259"/>
      <c r="G23" s="257"/>
      <c r="H23" s="260"/>
      <c r="I23" s="935"/>
      <c r="J23" s="935"/>
      <c r="K23" s="935"/>
      <c r="L23" s="935"/>
      <c r="M23" s="935"/>
      <c r="N23" s="935"/>
      <c r="O23" s="935"/>
      <c r="P23" s="935"/>
      <c r="Q23" s="935"/>
      <c r="R23" s="935"/>
      <c r="S23" s="935"/>
      <c r="T23" s="935"/>
      <c r="U23" s="935"/>
      <c r="V23" s="935"/>
      <c r="W23" s="935"/>
      <c r="X23" s="935"/>
      <c r="Y23" s="935"/>
      <c r="Z23" s="935"/>
      <c r="AA23" s="935"/>
      <c r="AB23" s="935"/>
      <c r="AC23" s="935"/>
      <c r="AD23" s="935"/>
      <c r="AE23" s="935"/>
      <c r="AF23" s="935"/>
      <c r="AG23" s="935"/>
      <c r="AH23" s="935"/>
      <c r="AI23" s="935"/>
      <c r="AJ23" s="935"/>
      <c r="AK23" s="935"/>
      <c r="AL23" s="935"/>
      <c r="AM23" s="935"/>
      <c r="AN23" s="935"/>
      <c r="AO23" s="935"/>
      <c r="AP23" s="935"/>
      <c r="AQ23" s="935"/>
      <c r="AR23" s="935"/>
      <c r="AS23" s="935"/>
      <c r="AT23" s="935"/>
      <c r="AU23" s="935"/>
      <c r="AV23" s="935"/>
      <c r="AW23" s="935"/>
      <c r="AX23" s="935"/>
      <c r="AY23" s="935"/>
      <c r="AZ23" s="935"/>
      <c r="BA23" s="935"/>
      <c r="BB23" s="935"/>
      <c r="BC23" s="935"/>
      <c r="BD23" s="935"/>
      <c r="BE23" s="935"/>
      <c r="BF23" s="935"/>
      <c r="BG23" s="935"/>
      <c r="BH23" s="935"/>
      <c r="BI23" s="935"/>
      <c r="BJ23" s="935"/>
      <c r="BK23" s="935"/>
      <c r="BL23" s="935"/>
      <c r="BM23" s="935"/>
      <c r="BN23" s="935"/>
      <c r="BO23" s="935"/>
      <c r="BP23" s="935"/>
      <c r="BQ23" s="936">
        <f t="shared" si="0"/>
        <v>0</v>
      </c>
      <c r="BR23" s="264"/>
      <c r="BS23" s="264"/>
      <c r="BT23" s="264"/>
      <c r="BU23" s="262">
        <f t="shared" si="1"/>
        <v>0</v>
      </c>
      <c r="BV23" s="263">
        <f t="shared" si="2"/>
        <v>0</v>
      </c>
      <c r="IV23" s="450"/>
    </row>
    <row r="24" spans="1:256" s="249" customFormat="1" ht="21" customHeight="1">
      <c r="A24" s="1634"/>
      <c r="B24" s="255">
        <v>12</v>
      </c>
      <c r="C24" s="256" t="str">
        <f>IF('1_一般事項'!$C$8="","",'1_一般事項'!$C$8)</f>
        <v/>
      </c>
      <c r="D24" s="257"/>
      <c r="E24" s="258"/>
      <c r="F24" s="259"/>
      <c r="G24" s="257"/>
      <c r="H24" s="260"/>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935"/>
      <c r="AK24" s="935"/>
      <c r="AL24" s="935"/>
      <c r="AM24" s="935"/>
      <c r="AN24" s="935"/>
      <c r="AO24" s="935"/>
      <c r="AP24" s="935"/>
      <c r="AQ24" s="935"/>
      <c r="AR24" s="935"/>
      <c r="AS24" s="935"/>
      <c r="AT24" s="935"/>
      <c r="AU24" s="935"/>
      <c r="AV24" s="935"/>
      <c r="AW24" s="935"/>
      <c r="AX24" s="935"/>
      <c r="AY24" s="935"/>
      <c r="AZ24" s="935"/>
      <c r="BA24" s="935"/>
      <c r="BB24" s="935"/>
      <c r="BC24" s="935"/>
      <c r="BD24" s="935"/>
      <c r="BE24" s="935"/>
      <c r="BF24" s="935"/>
      <c r="BG24" s="935"/>
      <c r="BH24" s="935"/>
      <c r="BI24" s="935"/>
      <c r="BJ24" s="935"/>
      <c r="BK24" s="935"/>
      <c r="BL24" s="935"/>
      <c r="BM24" s="935"/>
      <c r="BN24" s="935"/>
      <c r="BO24" s="935"/>
      <c r="BP24" s="935"/>
      <c r="BQ24" s="936">
        <f t="shared" si="0"/>
        <v>0</v>
      </c>
      <c r="BR24" s="264"/>
      <c r="BS24" s="264"/>
      <c r="BT24" s="264"/>
      <c r="BU24" s="262">
        <f t="shared" si="1"/>
        <v>0</v>
      </c>
      <c r="BV24" s="263">
        <f t="shared" si="2"/>
        <v>0</v>
      </c>
      <c r="IV24" s="450"/>
    </row>
    <row r="25" spans="1:256" s="249" customFormat="1" ht="21" customHeight="1">
      <c r="A25" s="1634"/>
      <c r="B25" s="255">
        <v>13</v>
      </c>
      <c r="C25" s="256" t="str">
        <f>IF('1_一般事項'!$C$8="","",'1_一般事項'!$C$8)</f>
        <v/>
      </c>
      <c r="D25" s="257"/>
      <c r="E25" s="258"/>
      <c r="F25" s="259"/>
      <c r="G25" s="257"/>
      <c r="H25" s="260"/>
      <c r="I25" s="935"/>
      <c r="J25" s="935"/>
      <c r="K25" s="935"/>
      <c r="L25" s="935"/>
      <c r="M25" s="935"/>
      <c r="N25" s="935"/>
      <c r="O25" s="935"/>
      <c r="P25" s="935"/>
      <c r="Q25" s="935"/>
      <c r="R25" s="935"/>
      <c r="S25" s="935"/>
      <c r="T25" s="935"/>
      <c r="U25" s="935"/>
      <c r="V25" s="935"/>
      <c r="W25" s="935"/>
      <c r="X25" s="935"/>
      <c r="Y25" s="935"/>
      <c r="Z25" s="935"/>
      <c r="AA25" s="935"/>
      <c r="AB25" s="935"/>
      <c r="AC25" s="935"/>
      <c r="AD25" s="935"/>
      <c r="AE25" s="935"/>
      <c r="AF25" s="935"/>
      <c r="AG25" s="935"/>
      <c r="AH25" s="935"/>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c r="BE25" s="935"/>
      <c r="BF25" s="935"/>
      <c r="BG25" s="935"/>
      <c r="BH25" s="935"/>
      <c r="BI25" s="935"/>
      <c r="BJ25" s="935"/>
      <c r="BK25" s="935"/>
      <c r="BL25" s="935"/>
      <c r="BM25" s="935"/>
      <c r="BN25" s="935"/>
      <c r="BO25" s="935"/>
      <c r="BP25" s="935"/>
      <c r="BQ25" s="936">
        <f t="shared" si="0"/>
        <v>0</v>
      </c>
      <c r="BR25" s="264"/>
      <c r="BS25" s="264"/>
      <c r="BT25" s="264"/>
      <c r="BU25" s="262">
        <f t="shared" si="1"/>
        <v>0</v>
      </c>
      <c r="BV25" s="263">
        <f t="shared" si="2"/>
        <v>0</v>
      </c>
      <c r="IV25" s="450"/>
    </row>
    <row r="26" spans="1:256" s="249" customFormat="1" ht="21" customHeight="1">
      <c r="A26" s="1634"/>
      <c r="B26" s="255">
        <v>14</v>
      </c>
      <c r="C26" s="256" t="str">
        <f>IF('1_一般事項'!$C$8="","",'1_一般事項'!$C$8)</f>
        <v/>
      </c>
      <c r="D26" s="257"/>
      <c r="E26" s="258"/>
      <c r="F26" s="259"/>
      <c r="G26" s="257"/>
      <c r="H26" s="260"/>
      <c r="I26" s="935"/>
      <c r="J26" s="935"/>
      <c r="K26" s="935"/>
      <c r="L26" s="935"/>
      <c r="M26" s="935"/>
      <c r="N26" s="935"/>
      <c r="O26" s="935"/>
      <c r="P26" s="935"/>
      <c r="Q26" s="935"/>
      <c r="R26" s="935"/>
      <c r="S26" s="935"/>
      <c r="T26" s="935"/>
      <c r="U26" s="935"/>
      <c r="V26" s="935"/>
      <c r="W26" s="935"/>
      <c r="X26" s="935"/>
      <c r="Y26" s="935"/>
      <c r="Z26" s="935"/>
      <c r="AA26" s="935"/>
      <c r="AB26" s="935"/>
      <c r="AC26" s="935"/>
      <c r="AD26" s="935"/>
      <c r="AE26" s="935"/>
      <c r="AF26" s="935"/>
      <c r="AG26" s="935"/>
      <c r="AH26" s="935"/>
      <c r="AI26" s="935"/>
      <c r="AJ26" s="935"/>
      <c r="AK26" s="935"/>
      <c r="AL26" s="935"/>
      <c r="AM26" s="935"/>
      <c r="AN26" s="935"/>
      <c r="AO26" s="935"/>
      <c r="AP26" s="935"/>
      <c r="AQ26" s="935"/>
      <c r="AR26" s="935"/>
      <c r="AS26" s="935"/>
      <c r="AT26" s="935"/>
      <c r="AU26" s="935"/>
      <c r="AV26" s="935"/>
      <c r="AW26" s="935"/>
      <c r="AX26" s="935"/>
      <c r="AY26" s="935"/>
      <c r="AZ26" s="935"/>
      <c r="BA26" s="935"/>
      <c r="BB26" s="935"/>
      <c r="BC26" s="935"/>
      <c r="BD26" s="935"/>
      <c r="BE26" s="935"/>
      <c r="BF26" s="935"/>
      <c r="BG26" s="935"/>
      <c r="BH26" s="935"/>
      <c r="BI26" s="935"/>
      <c r="BJ26" s="935"/>
      <c r="BK26" s="935"/>
      <c r="BL26" s="935"/>
      <c r="BM26" s="935"/>
      <c r="BN26" s="935"/>
      <c r="BO26" s="935"/>
      <c r="BP26" s="935"/>
      <c r="BQ26" s="936">
        <f t="shared" si="0"/>
        <v>0</v>
      </c>
      <c r="BR26" s="264"/>
      <c r="BS26" s="264"/>
      <c r="BT26" s="264"/>
      <c r="BU26" s="262">
        <f t="shared" si="1"/>
        <v>0</v>
      </c>
      <c r="BV26" s="263">
        <f t="shared" si="2"/>
        <v>0</v>
      </c>
      <c r="IV26" s="450"/>
    </row>
    <row r="27" spans="1:256" s="249" customFormat="1" ht="21" customHeight="1">
      <c r="A27" s="1634"/>
      <c r="B27" s="255">
        <v>15</v>
      </c>
      <c r="C27" s="256" t="str">
        <f>IF('1_一般事項'!$C$8="","",'1_一般事項'!$C$8)</f>
        <v/>
      </c>
      <c r="D27" s="257"/>
      <c r="E27" s="258"/>
      <c r="F27" s="259"/>
      <c r="G27" s="257"/>
      <c r="H27" s="260"/>
      <c r="I27" s="935"/>
      <c r="J27" s="935"/>
      <c r="K27" s="935"/>
      <c r="L27" s="935"/>
      <c r="M27" s="935"/>
      <c r="N27" s="935"/>
      <c r="O27" s="935"/>
      <c r="P27" s="935"/>
      <c r="Q27" s="935"/>
      <c r="R27" s="935"/>
      <c r="S27" s="935"/>
      <c r="T27" s="935"/>
      <c r="U27" s="935"/>
      <c r="V27" s="935"/>
      <c r="W27" s="935"/>
      <c r="X27" s="935"/>
      <c r="Y27" s="935"/>
      <c r="Z27" s="935"/>
      <c r="AA27" s="935"/>
      <c r="AB27" s="935"/>
      <c r="AC27" s="935"/>
      <c r="AD27" s="935"/>
      <c r="AE27" s="935"/>
      <c r="AF27" s="935"/>
      <c r="AG27" s="935"/>
      <c r="AH27" s="935"/>
      <c r="AI27" s="935"/>
      <c r="AJ27" s="935"/>
      <c r="AK27" s="935"/>
      <c r="AL27" s="935"/>
      <c r="AM27" s="935"/>
      <c r="AN27" s="935"/>
      <c r="AO27" s="935"/>
      <c r="AP27" s="935"/>
      <c r="AQ27" s="935"/>
      <c r="AR27" s="935"/>
      <c r="AS27" s="935"/>
      <c r="AT27" s="935"/>
      <c r="AU27" s="935"/>
      <c r="AV27" s="935"/>
      <c r="AW27" s="935"/>
      <c r="AX27" s="935"/>
      <c r="AY27" s="935"/>
      <c r="AZ27" s="935"/>
      <c r="BA27" s="935"/>
      <c r="BB27" s="935"/>
      <c r="BC27" s="935"/>
      <c r="BD27" s="935"/>
      <c r="BE27" s="935"/>
      <c r="BF27" s="935"/>
      <c r="BG27" s="935"/>
      <c r="BH27" s="935"/>
      <c r="BI27" s="935"/>
      <c r="BJ27" s="935"/>
      <c r="BK27" s="935"/>
      <c r="BL27" s="935"/>
      <c r="BM27" s="935"/>
      <c r="BN27" s="935"/>
      <c r="BO27" s="935"/>
      <c r="BP27" s="935"/>
      <c r="BQ27" s="936">
        <f t="shared" si="0"/>
        <v>0</v>
      </c>
      <c r="BR27" s="264"/>
      <c r="BS27" s="264"/>
      <c r="BT27" s="264"/>
      <c r="BU27" s="262">
        <f t="shared" si="1"/>
        <v>0</v>
      </c>
      <c r="BV27" s="263">
        <f t="shared" si="2"/>
        <v>0</v>
      </c>
      <c r="IV27" s="450"/>
    </row>
    <row r="28" spans="1:256" s="249" customFormat="1" ht="21" customHeight="1">
      <c r="A28" s="1634"/>
      <c r="B28" s="255">
        <v>16</v>
      </c>
      <c r="C28" s="256" t="str">
        <f>IF('1_一般事項'!$C$8="","",'1_一般事項'!$C$8)</f>
        <v/>
      </c>
      <c r="D28" s="257"/>
      <c r="E28" s="258"/>
      <c r="F28" s="259"/>
      <c r="G28" s="257"/>
      <c r="H28" s="260"/>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5"/>
      <c r="AY28" s="935"/>
      <c r="AZ28" s="935"/>
      <c r="BA28" s="935"/>
      <c r="BB28" s="935"/>
      <c r="BC28" s="935"/>
      <c r="BD28" s="935"/>
      <c r="BE28" s="935"/>
      <c r="BF28" s="935"/>
      <c r="BG28" s="935"/>
      <c r="BH28" s="935"/>
      <c r="BI28" s="935"/>
      <c r="BJ28" s="935"/>
      <c r="BK28" s="935"/>
      <c r="BL28" s="935"/>
      <c r="BM28" s="935"/>
      <c r="BN28" s="935"/>
      <c r="BO28" s="935"/>
      <c r="BP28" s="935"/>
      <c r="BQ28" s="936">
        <f t="shared" si="0"/>
        <v>0</v>
      </c>
      <c r="BR28" s="264"/>
      <c r="BS28" s="264"/>
      <c r="BT28" s="264"/>
      <c r="BU28" s="262">
        <f t="shared" si="1"/>
        <v>0</v>
      </c>
      <c r="BV28" s="263">
        <f t="shared" si="2"/>
        <v>0</v>
      </c>
      <c r="IV28" s="450"/>
    </row>
    <row r="29" spans="1:256" s="249" customFormat="1" ht="21" customHeight="1">
      <c r="A29" s="1634"/>
      <c r="B29" s="255">
        <v>17</v>
      </c>
      <c r="C29" s="256" t="str">
        <f>IF('1_一般事項'!$C$8="","",'1_一般事項'!$C$8)</f>
        <v/>
      </c>
      <c r="D29" s="257"/>
      <c r="E29" s="258"/>
      <c r="F29" s="259"/>
      <c r="G29" s="257"/>
      <c r="H29" s="260"/>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5"/>
      <c r="AY29" s="935"/>
      <c r="AZ29" s="935"/>
      <c r="BA29" s="935"/>
      <c r="BB29" s="935"/>
      <c r="BC29" s="935"/>
      <c r="BD29" s="935"/>
      <c r="BE29" s="935"/>
      <c r="BF29" s="935"/>
      <c r="BG29" s="935"/>
      <c r="BH29" s="935"/>
      <c r="BI29" s="935"/>
      <c r="BJ29" s="935"/>
      <c r="BK29" s="935"/>
      <c r="BL29" s="935"/>
      <c r="BM29" s="935"/>
      <c r="BN29" s="935"/>
      <c r="BO29" s="935"/>
      <c r="BP29" s="935"/>
      <c r="BQ29" s="936">
        <f t="shared" si="0"/>
        <v>0</v>
      </c>
      <c r="BR29" s="264"/>
      <c r="BS29" s="264"/>
      <c r="BT29" s="264"/>
      <c r="BU29" s="262">
        <f t="shared" si="1"/>
        <v>0</v>
      </c>
      <c r="BV29" s="263">
        <f t="shared" si="2"/>
        <v>0</v>
      </c>
      <c r="IV29" s="450"/>
    </row>
    <row r="30" spans="1:256" s="249" customFormat="1" ht="21" customHeight="1">
      <c r="A30" s="1634"/>
      <c r="B30" s="255">
        <v>18</v>
      </c>
      <c r="C30" s="256" t="str">
        <f>IF('1_一般事項'!$C$8="","",'1_一般事項'!$C$8)</f>
        <v/>
      </c>
      <c r="D30" s="257"/>
      <c r="E30" s="258"/>
      <c r="F30" s="259"/>
      <c r="G30" s="257"/>
      <c r="H30" s="260"/>
      <c r="I30" s="935"/>
      <c r="J30" s="935"/>
      <c r="K30" s="935"/>
      <c r="L30" s="935"/>
      <c r="M30" s="935"/>
      <c r="N30" s="935"/>
      <c r="O30" s="935"/>
      <c r="P30" s="935"/>
      <c r="Q30" s="935"/>
      <c r="R30" s="935"/>
      <c r="S30" s="935"/>
      <c r="T30" s="935"/>
      <c r="U30" s="935"/>
      <c r="V30" s="935"/>
      <c r="W30" s="935"/>
      <c r="X30" s="935"/>
      <c r="Y30" s="935"/>
      <c r="Z30" s="935"/>
      <c r="AA30" s="935"/>
      <c r="AB30" s="935"/>
      <c r="AC30" s="935"/>
      <c r="AD30" s="935"/>
      <c r="AE30" s="935"/>
      <c r="AF30" s="935"/>
      <c r="AG30" s="935"/>
      <c r="AH30" s="935"/>
      <c r="AI30" s="935"/>
      <c r="AJ30" s="935"/>
      <c r="AK30" s="935"/>
      <c r="AL30" s="935"/>
      <c r="AM30" s="935"/>
      <c r="AN30" s="935"/>
      <c r="AO30" s="935"/>
      <c r="AP30" s="935"/>
      <c r="AQ30" s="935"/>
      <c r="AR30" s="935"/>
      <c r="AS30" s="935"/>
      <c r="AT30" s="935"/>
      <c r="AU30" s="935"/>
      <c r="AV30" s="935"/>
      <c r="AW30" s="935"/>
      <c r="AX30" s="935"/>
      <c r="AY30" s="935"/>
      <c r="AZ30" s="935"/>
      <c r="BA30" s="935"/>
      <c r="BB30" s="935"/>
      <c r="BC30" s="935"/>
      <c r="BD30" s="935"/>
      <c r="BE30" s="935"/>
      <c r="BF30" s="935"/>
      <c r="BG30" s="935"/>
      <c r="BH30" s="935"/>
      <c r="BI30" s="935"/>
      <c r="BJ30" s="935"/>
      <c r="BK30" s="935"/>
      <c r="BL30" s="935"/>
      <c r="BM30" s="935"/>
      <c r="BN30" s="935"/>
      <c r="BO30" s="935"/>
      <c r="BP30" s="935"/>
      <c r="BQ30" s="936">
        <f t="shared" si="0"/>
        <v>0</v>
      </c>
      <c r="BR30" s="264"/>
      <c r="BS30" s="264"/>
      <c r="BT30" s="264"/>
      <c r="BU30" s="262">
        <f t="shared" si="1"/>
        <v>0</v>
      </c>
      <c r="BV30" s="263">
        <f t="shared" si="2"/>
        <v>0</v>
      </c>
      <c r="IV30" s="450"/>
    </row>
    <row r="31" spans="1:256" s="249" customFormat="1" ht="21" customHeight="1">
      <c r="A31" s="1634"/>
      <c r="B31" s="255">
        <v>19</v>
      </c>
      <c r="C31" s="256" t="str">
        <f>IF('1_一般事項'!$C$8="","",'1_一般事項'!$C$8)</f>
        <v/>
      </c>
      <c r="D31" s="257"/>
      <c r="E31" s="258"/>
      <c r="F31" s="259"/>
      <c r="G31" s="257"/>
      <c r="H31" s="260"/>
      <c r="I31" s="935"/>
      <c r="J31" s="935"/>
      <c r="K31" s="935"/>
      <c r="L31" s="935"/>
      <c r="M31" s="935"/>
      <c r="N31" s="935"/>
      <c r="O31" s="935"/>
      <c r="P31" s="935"/>
      <c r="Q31" s="935"/>
      <c r="R31" s="935"/>
      <c r="S31" s="935"/>
      <c r="T31" s="935"/>
      <c r="U31" s="935"/>
      <c r="V31" s="935"/>
      <c r="W31" s="935"/>
      <c r="X31" s="935"/>
      <c r="Y31" s="935"/>
      <c r="Z31" s="935"/>
      <c r="AA31" s="935"/>
      <c r="AB31" s="935"/>
      <c r="AC31" s="935"/>
      <c r="AD31" s="935"/>
      <c r="AE31" s="935"/>
      <c r="AF31" s="935"/>
      <c r="AG31" s="935"/>
      <c r="AH31" s="935"/>
      <c r="AI31" s="935"/>
      <c r="AJ31" s="935"/>
      <c r="AK31" s="935"/>
      <c r="AL31" s="935"/>
      <c r="AM31" s="935"/>
      <c r="AN31" s="935"/>
      <c r="AO31" s="935"/>
      <c r="AP31" s="935"/>
      <c r="AQ31" s="935"/>
      <c r="AR31" s="935"/>
      <c r="AS31" s="935"/>
      <c r="AT31" s="935"/>
      <c r="AU31" s="935"/>
      <c r="AV31" s="935"/>
      <c r="AW31" s="935"/>
      <c r="AX31" s="935"/>
      <c r="AY31" s="935"/>
      <c r="AZ31" s="935"/>
      <c r="BA31" s="935"/>
      <c r="BB31" s="935"/>
      <c r="BC31" s="935"/>
      <c r="BD31" s="935"/>
      <c r="BE31" s="935"/>
      <c r="BF31" s="935"/>
      <c r="BG31" s="935"/>
      <c r="BH31" s="935"/>
      <c r="BI31" s="935"/>
      <c r="BJ31" s="935"/>
      <c r="BK31" s="935"/>
      <c r="BL31" s="935"/>
      <c r="BM31" s="935"/>
      <c r="BN31" s="935"/>
      <c r="BO31" s="935"/>
      <c r="BP31" s="935"/>
      <c r="BQ31" s="936">
        <f t="shared" si="0"/>
        <v>0</v>
      </c>
      <c r="BR31" s="264"/>
      <c r="BS31" s="264"/>
      <c r="BT31" s="264"/>
      <c r="BU31" s="262">
        <f t="shared" si="1"/>
        <v>0</v>
      </c>
      <c r="BV31" s="263">
        <f t="shared" si="2"/>
        <v>0</v>
      </c>
      <c r="IV31" s="450"/>
    </row>
    <row r="32" spans="1:256" s="249" customFormat="1" ht="21" customHeight="1">
      <c r="A32" s="1634"/>
      <c r="B32" s="255">
        <v>20</v>
      </c>
      <c r="C32" s="256" t="str">
        <f>IF('1_一般事項'!$C$8="","",'1_一般事項'!$C$8)</f>
        <v/>
      </c>
      <c r="D32" s="257"/>
      <c r="E32" s="258"/>
      <c r="F32" s="259"/>
      <c r="G32" s="257"/>
      <c r="H32" s="260"/>
      <c r="I32" s="935"/>
      <c r="J32" s="935"/>
      <c r="K32" s="935"/>
      <c r="L32" s="935"/>
      <c r="M32" s="935"/>
      <c r="N32" s="935"/>
      <c r="O32" s="935"/>
      <c r="P32" s="935"/>
      <c r="Q32" s="935"/>
      <c r="R32" s="935"/>
      <c r="S32" s="935"/>
      <c r="T32" s="935"/>
      <c r="U32" s="935"/>
      <c r="V32" s="935"/>
      <c r="W32" s="935"/>
      <c r="X32" s="935"/>
      <c r="Y32" s="935"/>
      <c r="Z32" s="935"/>
      <c r="AA32" s="935"/>
      <c r="AB32" s="935"/>
      <c r="AC32" s="935"/>
      <c r="AD32" s="935"/>
      <c r="AE32" s="935"/>
      <c r="AF32" s="935"/>
      <c r="AG32" s="935"/>
      <c r="AH32" s="935"/>
      <c r="AI32" s="935"/>
      <c r="AJ32" s="935"/>
      <c r="AK32" s="935"/>
      <c r="AL32" s="935"/>
      <c r="AM32" s="935"/>
      <c r="AN32" s="935"/>
      <c r="AO32" s="935"/>
      <c r="AP32" s="935"/>
      <c r="AQ32" s="935"/>
      <c r="AR32" s="935"/>
      <c r="AS32" s="935"/>
      <c r="AT32" s="935"/>
      <c r="AU32" s="935"/>
      <c r="AV32" s="935"/>
      <c r="AW32" s="935"/>
      <c r="AX32" s="935"/>
      <c r="AY32" s="935"/>
      <c r="AZ32" s="935"/>
      <c r="BA32" s="935"/>
      <c r="BB32" s="935"/>
      <c r="BC32" s="935"/>
      <c r="BD32" s="935"/>
      <c r="BE32" s="935"/>
      <c r="BF32" s="935"/>
      <c r="BG32" s="935"/>
      <c r="BH32" s="935"/>
      <c r="BI32" s="935"/>
      <c r="BJ32" s="935"/>
      <c r="BK32" s="935"/>
      <c r="BL32" s="935"/>
      <c r="BM32" s="935"/>
      <c r="BN32" s="935"/>
      <c r="BO32" s="935"/>
      <c r="BP32" s="935"/>
      <c r="BQ32" s="936">
        <f t="shared" si="0"/>
        <v>0</v>
      </c>
      <c r="BR32" s="264"/>
      <c r="BS32" s="264"/>
      <c r="BT32" s="264"/>
      <c r="BU32" s="262">
        <f t="shared" si="1"/>
        <v>0</v>
      </c>
      <c r="BV32" s="263">
        <f t="shared" si="2"/>
        <v>0</v>
      </c>
      <c r="IV32" s="450"/>
    </row>
    <row r="33" spans="1:256" s="249" customFormat="1" ht="21" customHeight="1">
      <c r="A33" s="1634"/>
      <c r="B33" s="255">
        <v>21</v>
      </c>
      <c r="C33" s="256" t="str">
        <f>IF('1_一般事項'!$C$8="","",'1_一般事項'!$C$8)</f>
        <v/>
      </c>
      <c r="D33" s="257"/>
      <c r="E33" s="258"/>
      <c r="F33" s="259"/>
      <c r="G33" s="257"/>
      <c r="H33" s="260"/>
      <c r="I33" s="935"/>
      <c r="J33" s="935"/>
      <c r="K33" s="935"/>
      <c r="L33" s="935"/>
      <c r="M33" s="935"/>
      <c r="N33" s="935"/>
      <c r="O33" s="935"/>
      <c r="P33" s="935"/>
      <c r="Q33" s="935"/>
      <c r="R33" s="935"/>
      <c r="S33" s="935"/>
      <c r="T33" s="935"/>
      <c r="U33" s="935"/>
      <c r="V33" s="935"/>
      <c r="W33" s="935"/>
      <c r="X33" s="935"/>
      <c r="Y33" s="935"/>
      <c r="Z33" s="935"/>
      <c r="AA33" s="935"/>
      <c r="AB33" s="935"/>
      <c r="AC33" s="935"/>
      <c r="AD33" s="935"/>
      <c r="AE33" s="935"/>
      <c r="AF33" s="935"/>
      <c r="AG33" s="935"/>
      <c r="AH33" s="935"/>
      <c r="AI33" s="935"/>
      <c r="AJ33" s="935"/>
      <c r="AK33" s="935"/>
      <c r="AL33" s="935"/>
      <c r="AM33" s="935"/>
      <c r="AN33" s="935"/>
      <c r="AO33" s="935"/>
      <c r="AP33" s="935"/>
      <c r="AQ33" s="935"/>
      <c r="AR33" s="935"/>
      <c r="AS33" s="935"/>
      <c r="AT33" s="935"/>
      <c r="AU33" s="935"/>
      <c r="AV33" s="935"/>
      <c r="AW33" s="935"/>
      <c r="AX33" s="935"/>
      <c r="AY33" s="935"/>
      <c r="AZ33" s="935"/>
      <c r="BA33" s="935"/>
      <c r="BB33" s="935"/>
      <c r="BC33" s="935"/>
      <c r="BD33" s="935"/>
      <c r="BE33" s="935"/>
      <c r="BF33" s="935"/>
      <c r="BG33" s="935"/>
      <c r="BH33" s="935"/>
      <c r="BI33" s="935"/>
      <c r="BJ33" s="935"/>
      <c r="BK33" s="935"/>
      <c r="BL33" s="935"/>
      <c r="BM33" s="935"/>
      <c r="BN33" s="935"/>
      <c r="BO33" s="935"/>
      <c r="BP33" s="935"/>
      <c r="BQ33" s="936">
        <f t="shared" si="0"/>
        <v>0</v>
      </c>
      <c r="BR33" s="264"/>
      <c r="BS33" s="264"/>
      <c r="BT33" s="264"/>
      <c r="BU33" s="262">
        <f t="shared" si="1"/>
        <v>0</v>
      </c>
      <c r="BV33" s="263">
        <f t="shared" si="2"/>
        <v>0</v>
      </c>
      <c r="IV33" s="450"/>
    </row>
    <row r="34" spans="1:256" s="249" customFormat="1" ht="21" customHeight="1">
      <c r="A34" s="1634"/>
      <c r="B34" s="255">
        <v>22</v>
      </c>
      <c r="C34" s="256" t="str">
        <f>IF('1_一般事項'!$C$8="","",'1_一般事項'!$C$8)</f>
        <v/>
      </c>
      <c r="D34" s="257"/>
      <c r="E34" s="258"/>
      <c r="F34" s="259"/>
      <c r="G34" s="257"/>
      <c r="H34" s="260"/>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c r="AI34" s="935"/>
      <c r="AJ34" s="935"/>
      <c r="AK34" s="935"/>
      <c r="AL34" s="935"/>
      <c r="AM34" s="935"/>
      <c r="AN34" s="935"/>
      <c r="AO34" s="935"/>
      <c r="AP34" s="935"/>
      <c r="AQ34" s="935"/>
      <c r="AR34" s="935"/>
      <c r="AS34" s="935"/>
      <c r="AT34" s="935"/>
      <c r="AU34" s="935"/>
      <c r="AV34" s="935"/>
      <c r="AW34" s="935"/>
      <c r="AX34" s="935"/>
      <c r="AY34" s="935"/>
      <c r="AZ34" s="935"/>
      <c r="BA34" s="935"/>
      <c r="BB34" s="935"/>
      <c r="BC34" s="935"/>
      <c r="BD34" s="935"/>
      <c r="BE34" s="935"/>
      <c r="BF34" s="935"/>
      <c r="BG34" s="935"/>
      <c r="BH34" s="935"/>
      <c r="BI34" s="935"/>
      <c r="BJ34" s="935"/>
      <c r="BK34" s="935"/>
      <c r="BL34" s="935"/>
      <c r="BM34" s="935"/>
      <c r="BN34" s="935"/>
      <c r="BO34" s="935"/>
      <c r="BP34" s="935"/>
      <c r="BQ34" s="936">
        <f t="shared" si="0"/>
        <v>0</v>
      </c>
      <c r="BR34" s="264"/>
      <c r="BS34" s="264"/>
      <c r="BT34" s="264"/>
      <c r="BU34" s="262">
        <f t="shared" si="1"/>
        <v>0</v>
      </c>
      <c r="BV34" s="263">
        <f t="shared" si="2"/>
        <v>0</v>
      </c>
      <c r="IV34" s="450"/>
    </row>
    <row r="35" spans="1:256" s="249" customFormat="1" ht="21" customHeight="1">
      <c r="A35" s="1634"/>
      <c r="B35" s="255">
        <v>23</v>
      </c>
      <c r="C35" s="256" t="str">
        <f>IF('1_一般事項'!$C$8="","",'1_一般事項'!$C$8)</f>
        <v/>
      </c>
      <c r="D35" s="257"/>
      <c r="E35" s="258"/>
      <c r="F35" s="259"/>
      <c r="G35" s="257"/>
      <c r="H35" s="260"/>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5"/>
      <c r="AY35" s="935"/>
      <c r="AZ35" s="935"/>
      <c r="BA35" s="935"/>
      <c r="BB35" s="935"/>
      <c r="BC35" s="935"/>
      <c r="BD35" s="935"/>
      <c r="BE35" s="935"/>
      <c r="BF35" s="935"/>
      <c r="BG35" s="935"/>
      <c r="BH35" s="935"/>
      <c r="BI35" s="935"/>
      <c r="BJ35" s="935"/>
      <c r="BK35" s="935"/>
      <c r="BL35" s="935"/>
      <c r="BM35" s="935"/>
      <c r="BN35" s="935"/>
      <c r="BO35" s="935"/>
      <c r="BP35" s="935"/>
      <c r="BQ35" s="936">
        <f t="shared" si="0"/>
        <v>0</v>
      </c>
      <c r="BR35" s="264"/>
      <c r="BS35" s="264"/>
      <c r="BT35" s="264"/>
      <c r="BU35" s="262">
        <f t="shared" si="1"/>
        <v>0</v>
      </c>
      <c r="BV35" s="263">
        <f t="shared" si="2"/>
        <v>0</v>
      </c>
      <c r="IV35" s="450"/>
    </row>
    <row r="36" spans="1:256" s="249" customFormat="1" ht="21" customHeight="1">
      <c r="A36" s="1634"/>
      <c r="B36" s="255">
        <v>24</v>
      </c>
      <c r="C36" s="256" t="str">
        <f>IF('1_一般事項'!$C$8="","",'1_一般事項'!$C$8)</f>
        <v/>
      </c>
      <c r="D36" s="257"/>
      <c r="E36" s="258"/>
      <c r="F36" s="259"/>
      <c r="G36" s="257"/>
      <c r="H36" s="260"/>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5"/>
      <c r="AY36" s="935"/>
      <c r="AZ36" s="935"/>
      <c r="BA36" s="935"/>
      <c r="BB36" s="935"/>
      <c r="BC36" s="935"/>
      <c r="BD36" s="935"/>
      <c r="BE36" s="935"/>
      <c r="BF36" s="935"/>
      <c r="BG36" s="935"/>
      <c r="BH36" s="935"/>
      <c r="BI36" s="935"/>
      <c r="BJ36" s="935"/>
      <c r="BK36" s="935"/>
      <c r="BL36" s="935"/>
      <c r="BM36" s="935"/>
      <c r="BN36" s="935"/>
      <c r="BO36" s="935"/>
      <c r="BP36" s="935"/>
      <c r="BQ36" s="936">
        <f t="shared" si="0"/>
        <v>0</v>
      </c>
      <c r="BR36" s="264"/>
      <c r="BS36" s="264"/>
      <c r="BT36" s="264"/>
      <c r="BU36" s="262">
        <f t="shared" si="1"/>
        <v>0</v>
      </c>
      <c r="BV36" s="263">
        <f t="shared" si="2"/>
        <v>0</v>
      </c>
      <c r="IV36" s="450"/>
    </row>
    <row r="37" spans="1:256" s="249" customFormat="1" ht="21" customHeight="1">
      <c r="A37" s="1634"/>
      <c r="B37" s="255">
        <v>25</v>
      </c>
      <c r="C37" s="256" t="str">
        <f>IF('1_一般事項'!$C$8="","",'1_一般事項'!$C$8)</f>
        <v/>
      </c>
      <c r="D37" s="257"/>
      <c r="E37" s="258"/>
      <c r="F37" s="259"/>
      <c r="G37" s="257"/>
      <c r="H37" s="260"/>
      <c r="I37" s="935"/>
      <c r="J37" s="935"/>
      <c r="K37" s="935"/>
      <c r="L37" s="935"/>
      <c r="M37" s="935"/>
      <c r="N37" s="935"/>
      <c r="O37" s="935"/>
      <c r="P37" s="935"/>
      <c r="Q37" s="935"/>
      <c r="R37" s="935"/>
      <c r="S37" s="935"/>
      <c r="T37" s="935"/>
      <c r="U37" s="935"/>
      <c r="V37" s="935"/>
      <c r="W37" s="935"/>
      <c r="X37" s="935"/>
      <c r="Y37" s="935"/>
      <c r="Z37" s="935"/>
      <c r="AA37" s="935"/>
      <c r="AB37" s="935"/>
      <c r="AC37" s="935"/>
      <c r="AD37" s="935"/>
      <c r="AE37" s="935"/>
      <c r="AF37" s="935"/>
      <c r="AG37" s="935"/>
      <c r="AH37" s="935"/>
      <c r="AI37" s="935"/>
      <c r="AJ37" s="935"/>
      <c r="AK37" s="935"/>
      <c r="AL37" s="935"/>
      <c r="AM37" s="935"/>
      <c r="AN37" s="935"/>
      <c r="AO37" s="935"/>
      <c r="AP37" s="935"/>
      <c r="AQ37" s="935"/>
      <c r="AR37" s="935"/>
      <c r="AS37" s="935"/>
      <c r="AT37" s="935"/>
      <c r="AU37" s="935"/>
      <c r="AV37" s="935"/>
      <c r="AW37" s="935"/>
      <c r="AX37" s="935"/>
      <c r="AY37" s="935"/>
      <c r="AZ37" s="935"/>
      <c r="BA37" s="935"/>
      <c r="BB37" s="935"/>
      <c r="BC37" s="935"/>
      <c r="BD37" s="935"/>
      <c r="BE37" s="935"/>
      <c r="BF37" s="935"/>
      <c r="BG37" s="935"/>
      <c r="BH37" s="935"/>
      <c r="BI37" s="935"/>
      <c r="BJ37" s="935"/>
      <c r="BK37" s="935"/>
      <c r="BL37" s="935"/>
      <c r="BM37" s="935"/>
      <c r="BN37" s="935"/>
      <c r="BO37" s="935"/>
      <c r="BP37" s="935"/>
      <c r="BQ37" s="936">
        <f t="shared" si="0"/>
        <v>0</v>
      </c>
      <c r="BR37" s="264"/>
      <c r="BS37" s="264"/>
      <c r="BT37" s="264"/>
      <c r="BU37" s="262">
        <f t="shared" si="1"/>
        <v>0</v>
      </c>
      <c r="BV37" s="263">
        <f t="shared" si="2"/>
        <v>0</v>
      </c>
      <c r="IV37" s="450"/>
    </row>
    <row r="38" spans="1:256" s="249" customFormat="1" ht="21" customHeight="1">
      <c r="A38" s="1634"/>
      <c r="B38" s="255">
        <v>26</v>
      </c>
      <c r="C38" s="256" t="str">
        <f>IF('1_一般事項'!$C$8="","",'1_一般事項'!$C$8)</f>
        <v/>
      </c>
      <c r="D38" s="257"/>
      <c r="E38" s="258"/>
      <c r="F38" s="259"/>
      <c r="G38" s="257"/>
      <c r="H38" s="260"/>
      <c r="I38" s="935"/>
      <c r="J38" s="935"/>
      <c r="K38" s="935"/>
      <c r="L38" s="935"/>
      <c r="M38" s="935"/>
      <c r="N38" s="935"/>
      <c r="O38" s="935"/>
      <c r="P38" s="935"/>
      <c r="Q38" s="935"/>
      <c r="R38" s="935"/>
      <c r="S38" s="935"/>
      <c r="T38" s="935"/>
      <c r="U38" s="935"/>
      <c r="V38" s="935"/>
      <c r="W38" s="935"/>
      <c r="X38" s="935"/>
      <c r="Y38" s="935"/>
      <c r="Z38" s="935"/>
      <c r="AA38" s="935"/>
      <c r="AB38" s="935"/>
      <c r="AC38" s="935"/>
      <c r="AD38" s="935"/>
      <c r="AE38" s="935"/>
      <c r="AF38" s="935"/>
      <c r="AG38" s="935"/>
      <c r="AH38" s="935"/>
      <c r="AI38" s="935"/>
      <c r="AJ38" s="935"/>
      <c r="AK38" s="935"/>
      <c r="AL38" s="935"/>
      <c r="AM38" s="935"/>
      <c r="AN38" s="935"/>
      <c r="AO38" s="935"/>
      <c r="AP38" s="935"/>
      <c r="AQ38" s="935"/>
      <c r="AR38" s="935"/>
      <c r="AS38" s="935"/>
      <c r="AT38" s="935"/>
      <c r="AU38" s="935"/>
      <c r="AV38" s="935"/>
      <c r="AW38" s="935"/>
      <c r="AX38" s="935"/>
      <c r="AY38" s="935"/>
      <c r="AZ38" s="935"/>
      <c r="BA38" s="935"/>
      <c r="BB38" s="935"/>
      <c r="BC38" s="935"/>
      <c r="BD38" s="935"/>
      <c r="BE38" s="935"/>
      <c r="BF38" s="935"/>
      <c r="BG38" s="935"/>
      <c r="BH38" s="935"/>
      <c r="BI38" s="935"/>
      <c r="BJ38" s="935"/>
      <c r="BK38" s="935"/>
      <c r="BL38" s="935"/>
      <c r="BM38" s="935"/>
      <c r="BN38" s="935"/>
      <c r="BO38" s="935"/>
      <c r="BP38" s="935"/>
      <c r="BQ38" s="936">
        <f t="shared" si="0"/>
        <v>0</v>
      </c>
      <c r="BR38" s="264"/>
      <c r="BS38" s="264"/>
      <c r="BT38" s="264"/>
      <c r="BU38" s="262">
        <f t="shared" si="1"/>
        <v>0</v>
      </c>
      <c r="BV38" s="263">
        <f t="shared" si="2"/>
        <v>0</v>
      </c>
      <c r="IV38" s="450"/>
    </row>
    <row r="39" spans="1:256" s="249" customFormat="1" ht="21" customHeight="1">
      <c r="A39" s="1634"/>
      <c r="B39" s="255">
        <v>27</v>
      </c>
      <c r="C39" s="256" t="str">
        <f>IF('1_一般事項'!$C$8="","",'1_一般事項'!$C$8)</f>
        <v/>
      </c>
      <c r="D39" s="257"/>
      <c r="E39" s="258"/>
      <c r="F39" s="259"/>
      <c r="G39" s="257"/>
      <c r="H39" s="260"/>
      <c r="I39" s="935"/>
      <c r="J39" s="935"/>
      <c r="K39" s="935"/>
      <c r="L39" s="935"/>
      <c r="M39" s="935"/>
      <c r="N39" s="935"/>
      <c r="O39" s="935"/>
      <c r="P39" s="935"/>
      <c r="Q39" s="935"/>
      <c r="R39" s="935"/>
      <c r="S39" s="935"/>
      <c r="T39" s="935"/>
      <c r="U39" s="935"/>
      <c r="V39" s="935"/>
      <c r="W39" s="935"/>
      <c r="X39" s="935"/>
      <c r="Y39" s="935"/>
      <c r="Z39" s="935"/>
      <c r="AA39" s="935"/>
      <c r="AB39" s="935"/>
      <c r="AC39" s="935"/>
      <c r="AD39" s="935"/>
      <c r="AE39" s="935"/>
      <c r="AF39" s="935"/>
      <c r="AG39" s="935"/>
      <c r="AH39" s="935"/>
      <c r="AI39" s="935"/>
      <c r="AJ39" s="935"/>
      <c r="AK39" s="935"/>
      <c r="AL39" s="935"/>
      <c r="AM39" s="935"/>
      <c r="AN39" s="935"/>
      <c r="AO39" s="935"/>
      <c r="AP39" s="935"/>
      <c r="AQ39" s="935"/>
      <c r="AR39" s="935"/>
      <c r="AS39" s="935"/>
      <c r="AT39" s="935"/>
      <c r="AU39" s="935"/>
      <c r="AV39" s="935"/>
      <c r="AW39" s="935"/>
      <c r="AX39" s="935"/>
      <c r="AY39" s="935"/>
      <c r="AZ39" s="935"/>
      <c r="BA39" s="935"/>
      <c r="BB39" s="935"/>
      <c r="BC39" s="935"/>
      <c r="BD39" s="935"/>
      <c r="BE39" s="935"/>
      <c r="BF39" s="935"/>
      <c r="BG39" s="935"/>
      <c r="BH39" s="935"/>
      <c r="BI39" s="935"/>
      <c r="BJ39" s="935"/>
      <c r="BK39" s="935"/>
      <c r="BL39" s="935"/>
      <c r="BM39" s="935"/>
      <c r="BN39" s="935"/>
      <c r="BO39" s="935"/>
      <c r="BP39" s="935"/>
      <c r="BQ39" s="936">
        <f t="shared" si="0"/>
        <v>0</v>
      </c>
      <c r="BR39" s="264"/>
      <c r="BS39" s="264"/>
      <c r="BT39" s="264"/>
      <c r="BU39" s="262">
        <f t="shared" si="1"/>
        <v>0</v>
      </c>
      <c r="BV39" s="263">
        <f t="shared" si="2"/>
        <v>0</v>
      </c>
      <c r="IV39" s="450"/>
    </row>
    <row r="40" spans="1:256" s="249" customFormat="1" ht="21" customHeight="1">
      <c r="A40" s="1634"/>
      <c r="B40" s="255">
        <v>28</v>
      </c>
      <c r="C40" s="256" t="str">
        <f>IF('1_一般事項'!$C$8="","",'1_一般事項'!$C$8)</f>
        <v/>
      </c>
      <c r="D40" s="257"/>
      <c r="E40" s="258"/>
      <c r="F40" s="259"/>
      <c r="G40" s="257"/>
      <c r="H40" s="260"/>
      <c r="I40" s="935"/>
      <c r="J40" s="935"/>
      <c r="K40" s="935"/>
      <c r="L40" s="935"/>
      <c r="M40" s="935"/>
      <c r="N40" s="935"/>
      <c r="O40" s="935"/>
      <c r="P40" s="935"/>
      <c r="Q40" s="935"/>
      <c r="R40" s="935"/>
      <c r="S40" s="935"/>
      <c r="T40" s="935"/>
      <c r="U40" s="935"/>
      <c r="V40" s="935"/>
      <c r="W40" s="935"/>
      <c r="X40" s="935"/>
      <c r="Y40" s="935"/>
      <c r="Z40" s="935"/>
      <c r="AA40" s="935"/>
      <c r="AB40" s="935"/>
      <c r="AC40" s="935"/>
      <c r="AD40" s="935"/>
      <c r="AE40" s="935"/>
      <c r="AF40" s="935"/>
      <c r="AG40" s="935"/>
      <c r="AH40" s="935"/>
      <c r="AI40" s="935"/>
      <c r="AJ40" s="935"/>
      <c r="AK40" s="935"/>
      <c r="AL40" s="935"/>
      <c r="AM40" s="935"/>
      <c r="AN40" s="935"/>
      <c r="AO40" s="935"/>
      <c r="AP40" s="935"/>
      <c r="AQ40" s="935"/>
      <c r="AR40" s="935"/>
      <c r="AS40" s="935"/>
      <c r="AT40" s="935"/>
      <c r="AU40" s="935"/>
      <c r="AV40" s="935"/>
      <c r="AW40" s="935"/>
      <c r="AX40" s="935"/>
      <c r="AY40" s="935"/>
      <c r="AZ40" s="935"/>
      <c r="BA40" s="935"/>
      <c r="BB40" s="935"/>
      <c r="BC40" s="935"/>
      <c r="BD40" s="935"/>
      <c r="BE40" s="935"/>
      <c r="BF40" s="935"/>
      <c r="BG40" s="935"/>
      <c r="BH40" s="935"/>
      <c r="BI40" s="935"/>
      <c r="BJ40" s="935"/>
      <c r="BK40" s="935"/>
      <c r="BL40" s="935"/>
      <c r="BM40" s="935"/>
      <c r="BN40" s="935"/>
      <c r="BO40" s="935"/>
      <c r="BP40" s="935"/>
      <c r="BQ40" s="936">
        <f t="shared" si="0"/>
        <v>0</v>
      </c>
      <c r="BR40" s="264"/>
      <c r="BS40" s="264"/>
      <c r="BT40" s="264"/>
      <c r="BU40" s="262">
        <f t="shared" si="1"/>
        <v>0</v>
      </c>
      <c r="BV40" s="263">
        <f t="shared" si="2"/>
        <v>0</v>
      </c>
      <c r="IV40" s="450"/>
    </row>
    <row r="41" spans="1:256" s="249" customFormat="1" ht="21" customHeight="1">
      <c r="A41" s="1634"/>
      <c r="B41" s="255">
        <v>29</v>
      </c>
      <c r="C41" s="256" t="str">
        <f>IF('1_一般事項'!$C$8="","",'1_一般事項'!$C$8)</f>
        <v/>
      </c>
      <c r="D41" s="257"/>
      <c r="E41" s="258"/>
      <c r="F41" s="259"/>
      <c r="G41" s="257"/>
      <c r="H41" s="260"/>
      <c r="I41" s="935"/>
      <c r="J41" s="935"/>
      <c r="K41" s="935"/>
      <c r="L41" s="935"/>
      <c r="M41" s="935"/>
      <c r="N41" s="935"/>
      <c r="O41" s="935"/>
      <c r="P41" s="935"/>
      <c r="Q41" s="935"/>
      <c r="R41" s="935"/>
      <c r="S41" s="935"/>
      <c r="T41" s="935"/>
      <c r="U41" s="935"/>
      <c r="V41" s="935"/>
      <c r="W41" s="935"/>
      <c r="X41" s="935"/>
      <c r="Y41" s="935"/>
      <c r="Z41" s="935"/>
      <c r="AA41" s="935"/>
      <c r="AB41" s="935"/>
      <c r="AC41" s="935"/>
      <c r="AD41" s="935"/>
      <c r="AE41" s="935"/>
      <c r="AF41" s="935"/>
      <c r="AG41" s="935"/>
      <c r="AH41" s="935"/>
      <c r="AI41" s="935"/>
      <c r="AJ41" s="935"/>
      <c r="AK41" s="935"/>
      <c r="AL41" s="935"/>
      <c r="AM41" s="935"/>
      <c r="AN41" s="935"/>
      <c r="AO41" s="935"/>
      <c r="AP41" s="935"/>
      <c r="AQ41" s="935"/>
      <c r="AR41" s="935"/>
      <c r="AS41" s="935"/>
      <c r="AT41" s="935"/>
      <c r="AU41" s="935"/>
      <c r="AV41" s="935"/>
      <c r="AW41" s="935"/>
      <c r="AX41" s="935"/>
      <c r="AY41" s="935"/>
      <c r="AZ41" s="935"/>
      <c r="BA41" s="935"/>
      <c r="BB41" s="935"/>
      <c r="BC41" s="935"/>
      <c r="BD41" s="935"/>
      <c r="BE41" s="935"/>
      <c r="BF41" s="935"/>
      <c r="BG41" s="935"/>
      <c r="BH41" s="935"/>
      <c r="BI41" s="935"/>
      <c r="BJ41" s="935"/>
      <c r="BK41" s="935"/>
      <c r="BL41" s="935"/>
      <c r="BM41" s="935"/>
      <c r="BN41" s="935"/>
      <c r="BO41" s="935"/>
      <c r="BP41" s="935"/>
      <c r="BQ41" s="936">
        <f t="shared" si="0"/>
        <v>0</v>
      </c>
      <c r="BR41" s="264"/>
      <c r="BS41" s="264"/>
      <c r="BT41" s="264"/>
      <c r="BU41" s="262">
        <f t="shared" si="1"/>
        <v>0</v>
      </c>
      <c r="BV41" s="263">
        <f t="shared" si="2"/>
        <v>0</v>
      </c>
      <c r="IV41" s="450"/>
    </row>
    <row r="42" spans="1:256" s="249" customFormat="1" ht="21" customHeight="1">
      <c r="A42" s="1634"/>
      <c r="B42" s="255">
        <v>30</v>
      </c>
      <c r="C42" s="256" t="str">
        <f>IF('1_一般事項'!$C$8="","",'1_一般事項'!$C$8)</f>
        <v/>
      </c>
      <c r="D42" s="257"/>
      <c r="E42" s="258"/>
      <c r="F42" s="259"/>
      <c r="G42" s="257"/>
      <c r="H42" s="260"/>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5"/>
      <c r="AY42" s="935"/>
      <c r="AZ42" s="935"/>
      <c r="BA42" s="935"/>
      <c r="BB42" s="935"/>
      <c r="BC42" s="935"/>
      <c r="BD42" s="935"/>
      <c r="BE42" s="935"/>
      <c r="BF42" s="935"/>
      <c r="BG42" s="935"/>
      <c r="BH42" s="935"/>
      <c r="BI42" s="935"/>
      <c r="BJ42" s="935"/>
      <c r="BK42" s="935"/>
      <c r="BL42" s="935"/>
      <c r="BM42" s="935"/>
      <c r="BN42" s="935"/>
      <c r="BO42" s="935"/>
      <c r="BP42" s="935"/>
      <c r="BQ42" s="936">
        <f t="shared" si="0"/>
        <v>0</v>
      </c>
      <c r="BR42" s="264"/>
      <c r="BS42" s="264"/>
      <c r="BT42" s="264"/>
      <c r="BU42" s="262">
        <f t="shared" si="1"/>
        <v>0</v>
      </c>
      <c r="BV42" s="263">
        <f t="shared" si="2"/>
        <v>0</v>
      </c>
      <c r="IV42" s="450"/>
    </row>
    <row r="43" spans="1:256" s="249" customFormat="1" ht="21" customHeight="1">
      <c r="A43" s="1634"/>
      <c r="B43" s="255">
        <v>31</v>
      </c>
      <c r="C43" s="256" t="str">
        <f>IF('1_一般事項'!$C$8="","",'1_一般事項'!$C$8)</f>
        <v/>
      </c>
      <c r="D43" s="257"/>
      <c r="E43" s="258"/>
      <c r="F43" s="259"/>
      <c r="G43" s="257"/>
      <c r="H43" s="260"/>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5"/>
      <c r="AY43" s="935"/>
      <c r="AZ43" s="935"/>
      <c r="BA43" s="935"/>
      <c r="BB43" s="935"/>
      <c r="BC43" s="935"/>
      <c r="BD43" s="935"/>
      <c r="BE43" s="935"/>
      <c r="BF43" s="935"/>
      <c r="BG43" s="935"/>
      <c r="BH43" s="935"/>
      <c r="BI43" s="935"/>
      <c r="BJ43" s="935"/>
      <c r="BK43" s="935"/>
      <c r="BL43" s="935"/>
      <c r="BM43" s="935"/>
      <c r="BN43" s="935"/>
      <c r="BO43" s="935"/>
      <c r="BP43" s="935"/>
      <c r="BQ43" s="936">
        <f t="shared" si="0"/>
        <v>0</v>
      </c>
      <c r="BR43" s="264"/>
      <c r="BS43" s="264"/>
      <c r="BT43" s="264"/>
      <c r="BU43" s="262">
        <f t="shared" si="1"/>
        <v>0</v>
      </c>
      <c r="BV43" s="263">
        <f t="shared" si="2"/>
        <v>0</v>
      </c>
      <c r="IV43" s="450"/>
    </row>
    <row r="44" spans="1:256" s="249" customFormat="1" ht="21" customHeight="1">
      <c r="A44" s="1634"/>
      <c r="B44" s="255">
        <v>32</v>
      </c>
      <c r="C44" s="256" t="str">
        <f>IF('1_一般事項'!$C$8="","",'1_一般事項'!$C$8)</f>
        <v/>
      </c>
      <c r="D44" s="257"/>
      <c r="E44" s="258"/>
      <c r="F44" s="259"/>
      <c r="G44" s="257"/>
      <c r="H44" s="260"/>
      <c r="I44" s="935"/>
      <c r="J44" s="935"/>
      <c r="K44" s="935"/>
      <c r="L44" s="935"/>
      <c r="M44" s="935"/>
      <c r="N44" s="935"/>
      <c r="O44" s="935"/>
      <c r="P44" s="935"/>
      <c r="Q44" s="935"/>
      <c r="R44" s="935"/>
      <c r="S44" s="935"/>
      <c r="T44" s="935"/>
      <c r="U44" s="935"/>
      <c r="V44" s="935"/>
      <c r="W44" s="935"/>
      <c r="X44" s="935"/>
      <c r="Y44" s="935"/>
      <c r="Z44" s="935"/>
      <c r="AA44" s="935"/>
      <c r="AB44" s="935"/>
      <c r="AC44" s="935"/>
      <c r="AD44" s="935"/>
      <c r="AE44" s="935"/>
      <c r="AF44" s="935"/>
      <c r="AG44" s="935"/>
      <c r="AH44" s="935"/>
      <c r="AI44" s="935"/>
      <c r="AJ44" s="935"/>
      <c r="AK44" s="935"/>
      <c r="AL44" s="935"/>
      <c r="AM44" s="935"/>
      <c r="AN44" s="935"/>
      <c r="AO44" s="935"/>
      <c r="AP44" s="935"/>
      <c r="AQ44" s="935"/>
      <c r="AR44" s="935"/>
      <c r="AS44" s="935"/>
      <c r="AT44" s="935"/>
      <c r="AU44" s="935"/>
      <c r="AV44" s="935"/>
      <c r="AW44" s="935"/>
      <c r="AX44" s="935"/>
      <c r="AY44" s="935"/>
      <c r="AZ44" s="935"/>
      <c r="BA44" s="935"/>
      <c r="BB44" s="935"/>
      <c r="BC44" s="935"/>
      <c r="BD44" s="935"/>
      <c r="BE44" s="935"/>
      <c r="BF44" s="935"/>
      <c r="BG44" s="935"/>
      <c r="BH44" s="935"/>
      <c r="BI44" s="935"/>
      <c r="BJ44" s="935"/>
      <c r="BK44" s="935"/>
      <c r="BL44" s="935"/>
      <c r="BM44" s="935"/>
      <c r="BN44" s="935"/>
      <c r="BO44" s="935"/>
      <c r="BP44" s="935"/>
      <c r="BQ44" s="936">
        <f t="shared" si="0"/>
        <v>0</v>
      </c>
      <c r="BR44" s="264"/>
      <c r="BS44" s="264"/>
      <c r="BT44" s="264"/>
      <c r="BU44" s="262">
        <f t="shared" si="1"/>
        <v>0</v>
      </c>
      <c r="BV44" s="263">
        <f t="shared" si="2"/>
        <v>0</v>
      </c>
      <c r="IV44" s="450"/>
    </row>
    <row r="45" spans="1:256" s="249" customFormat="1" ht="21" customHeight="1">
      <c r="A45" s="1634"/>
      <c r="B45" s="255">
        <v>33</v>
      </c>
      <c r="C45" s="256" t="str">
        <f>IF('1_一般事項'!$C$8="","",'1_一般事項'!$C$8)</f>
        <v/>
      </c>
      <c r="D45" s="257"/>
      <c r="E45" s="258"/>
      <c r="F45" s="259"/>
      <c r="G45" s="257"/>
      <c r="H45" s="260"/>
      <c r="I45" s="935"/>
      <c r="J45" s="935"/>
      <c r="K45" s="935"/>
      <c r="L45" s="935"/>
      <c r="M45" s="935"/>
      <c r="N45" s="935"/>
      <c r="O45" s="935"/>
      <c r="P45" s="935"/>
      <c r="Q45" s="935"/>
      <c r="R45" s="935"/>
      <c r="S45" s="935"/>
      <c r="T45" s="935"/>
      <c r="U45" s="935"/>
      <c r="V45" s="935"/>
      <c r="W45" s="935"/>
      <c r="X45" s="935"/>
      <c r="Y45" s="935"/>
      <c r="Z45" s="935"/>
      <c r="AA45" s="935"/>
      <c r="AB45" s="935"/>
      <c r="AC45" s="935"/>
      <c r="AD45" s="935"/>
      <c r="AE45" s="935"/>
      <c r="AF45" s="935"/>
      <c r="AG45" s="935"/>
      <c r="AH45" s="935"/>
      <c r="AI45" s="935"/>
      <c r="AJ45" s="935"/>
      <c r="AK45" s="935"/>
      <c r="AL45" s="935"/>
      <c r="AM45" s="935"/>
      <c r="AN45" s="935"/>
      <c r="AO45" s="935"/>
      <c r="AP45" s="935"/>
      <c r="AQ45" s="935"/>
      <c r="AR45" s="935"/>
      <c r="AS45" s="935"/>
      <c r="AT45" s="935"/>
      <c r="AU45" s="935"/>
      <c r="AV45" s="935"/>
      <c r="AW45" s="935"/>
      <c r="AX45" s="935"/>
      <c r="AY45" s="935"/>
      <c r="AZ45" s="935"/>
      <c r="BA45" s="935"/>
      <c r="BB45" s="935"/>
      <c r="BC45" s="935"/>
      <c r="BD45" s="935"/>
      <c r="BE45" s="935"/>
      <c r="BF45" s="935"/>
      <c r="BG45" s="935"/>
      <c r="BH45" s="935"/>
      <c r="BI45" s="935"/>
      <c r="BJ45" s="935"/>
      <c r="BK45" s="935"/>
      <c r="BL45" s="935"/>
      <c r="BM45" s="935"/>
      <c r="BN45" s="935"/>
      <c r="BO45" s="935"/>
      <c r="BP45" s="935"/>
      <c r="BQ45" s="936">
        <f t="shared" si="0"/>
        <v>0</v>
      </c>
      <c r="BR45" s="264"/>
      <c r="BS45" s="264"/>
      <c r="BT45" s="264"/>
      <c r="BU45" s="262">
        <f t="shared" ref="BU45:BU76" si="3">BR45+BS45+BT45</f>
        <v>0</v>
      </c>
      <c r="BV45" s="263">
        <f t="shared" ref="BV45:BV76" si="4">ROUND(BQ45*BU45,0)</f>
        <v>0</v>
      </c>
      <c r="IV45" s="450"/>
    </row>
    <row r="46" spans="1:256" s="249" customFormat="1" ht="21" customHeight="1">
      <c r="A46" s="1634"/>
      <c r="B46" s="255">
        <v>34</v>
      </c>
      <c r="C46" s="256" t="str">
        <f>IF('1_一般事項'!$C$8="","",'1_一般事項'!$C$8)</f>
        <v/>
      </c>
      <c r="D46" s="257"/>
      <c r="E46" s="258"/>
      <c r="F46" s="259"/>
      <c r="G46" s="257"/>
      <c r="H46" s="260"/>
      <c r="I46" s="935"/>
      <c r="J46" s="935"/>
      <c r="K46" s="935"/>
      <c r="L46" s="935"/>
      <c r="M46" s="935"/>
      <c r="N46" s="935"/>
      <c r="O46" s="935"/>
      <c r="P46" s="935"/>
      <c r="Q46" s="935"/>
      <c r="R46" s="935"/>
      <c r="S46" s="935"/>
      <c r="T46" s="935"/>
      <c r="U46" s="935"/>
      <c r="V46" s="935"/>
      <c r="W46" s="935"/>
      <c r="X46" s="935"/>
      <c r="Y46" s="935"/>
      <c r="Z46" s="935"/>
      <c r="AA46" s="935"/>
      <c r="AB46" s="935"/>
      <c r="AC46" s="935"/>
      <c r="AD46" s="935"/>
      <c r="AE46" s="935"/>
      <c r="AF46" s="935"/>
      <c r="AG46" s="935"/>
      <c r="AH46" s="935"/>
      <c r="AI46" s="935"/>
      <c r="AJ46" s="935"/>
      <c r="AK46" s="935"/>
      <c r="AL46" s="935"/>
      <c r="AM46" s="935"/>
      <c r="AN46" s="935"/>
      <c r="AO46" s="935"/>
      <c r="AP46" s="935"/>
      <c r="AQ46" s="935"/>
      <c r="AR46" s="935"/>
      <c r="AS46" s="935"/>
      <c r="AT46" s="935"/>
      <c r="AU46" s="935"/>
      <c r="AV46" s="935"/>
      <c r="AW46" s="935"/>
      <c r="AX46" s="935"/>
      <c r="AY46" s="935"/>
      <c r="AZ46" s="935"/>
      <c r="BA46" s="935"/>
      <c r="BB46" s="935"/>
      <c r="BC46" s="935"/>
      <c r="BD46" s="935"/>
      <c r="BE46" s="935"/>
      <c r="BF46" s="935"/>
      <c r="BG46" s="935"/>
      <c r="BH46" s="935"/>
      <c r="BI46" s="935"/>
      <c r="BJ46" s="935"/>
      <c r="BK46" s="935"/>
      <c r="BL46" s="935"/>
      <c r="BM46" s="935"/>
      <c r="BN46" s="935"/>
      <c r="BO46" s="935"/>
      <c r="BP46" s="935"/>
      <c r="BQ46" s="936">
        <f t="shared" si="0"/>
        <v>0</v>
      </c>
      <c r="BR46" s="264"/>
      <c r="BS46" s="264"/>
      <c r="BT46" s="264"/>
      <c r="BU46" s="262">
        <f t="shared" si="3"/>
        <v>0</v>
      </c>
      <c r="BV46" s="263">
        <f t="shared" si="4"/>
        <v>0</v>
      </c>
      <c r="IV46" s="450"/>
    </row>
    <row r="47" spans="1:256" s="249" customFormat="1" ht="21" customHeight="1">
      <c r="A47" s="1634"/>
      <c r="B47" s="255">
        <v>35</v>
      </c>
      <c r="C47" s="256" t="str">
        <f>IF('1_一般事項'!$C$8="","",'1_一般事項'!$C$8)</f>
        <v/>
      </c>
      <c r="D47" s="257"/>
      <c r="E47" s="258"/>
      <c r="F47" s="259"/>
      <c r="G47" s="257"/>
      <c r="H47" s="260"/>
      <c r="I47" s="935"/>
      <c r="J47" s="935"/>
      <c r="K47" s="935"/>
      <c r="L47" s="935"/>
      <c r="M47" s="935"/>
      <c r="N47" s="935"/>
      <c r="O47" s="935"/>
      <c r="P47" s="935"/>
      <c r="Q47" s="935"/>
      <c r="R47" s="935"/>
      <c r="S47" s="935"/>
      <c r="T47" s="935"/>
      <c r="U47" s="935"/>
      <c r="V47" s="935"/>
      <c r="W47" s="935"/>
      <c r="X47" s="935"/>
      <c r="Y47" s="935"/>
      <c r="Z47" s="935"/>
      <c r="AA47" s="935"/>
      <c r="AB47" s="935"/>
      <c r="AC47" s="935"/>
      <c r="AD47" s="935"/>
      <c r="AE47" s="935"/>
      <c r="AF47" s="935"/>
      <c r="AG47" s="935"/>
      <c r="AH47" s="935"/>
      <c r="AI47" s="935"/>
      <c r="AJ47" s="935"/>
      <c r="AK47" s="935"/>
      <c r="AL47" s="935"/>
      <c r="AM47" s="935"/>
      <c r="AN47" s="935"/>
      <c r="AO47" s="935"/>
      <c r="AP47" s="935"/>
      <c r="AQ47" s="935"/>
      <c r="AR47" s="935"/>
      <c r="AS47" s="935"/>
      <c r="AT47" s="935"/>
      <c r="AU47" s="935"/>
      <c r="AV47" s="935"/>
      <c r="AW47" s="935"/>
      <c r="AX47" s="935"/>
      <c r="AY47" s="935"/>
      <c r="AZ47" s="935"/>
      <c r="BA47" s="935"/>
      <c r="BB47" s="935"/>
      <c r="BC47" s="935"/>
      <c r="BD47" s="935"/>
      <c r="BE47" s="935"/>
      <c r="BF47" s="935"/>
      <c r="BG47" s="935"/>
      <c r="BH47" s="935"/>
      <c r="BI47" s="935"/>
      <c r="BJ47" s="935"/>
      <c r="BK47" s="935"/>
      <c r="BL47" s="935"/>
      <c r="BM47" s="935"/>
      <c r="BN47" s="935"/>
      <c r="BO47" s="935"/>
      <c r="BP47" s="935"/>
      <c r="BQ47" s="936">
        <f t="shared" si="0"/>
        <v>0</v>
      </c>
      <c r="BR47" s="264"/>
      <c r="BS47" s="264"/>
      <c r="BT47" s="264"/>
      <c r="BU47" s="262">
        <f t="shared" si="3"/>
        <v>0</v>
      </c>
      <c r="BV47" s="263">
        <f t="shared" si="4"/>
        <v>0</v>
      </c>
      <c r="IV47" s="450"/>
    </row>
    <row r="48" spans="1:256" s="249" customFormat="1" ht="21" customHeight="1">
      <c r="A48" s="1634"/>
      <c r="B48" s="255">
        <v>36</v>
      </c>
      <c r="C48" s="256" t="str">
        <f>IF('1_一般事項'!$C$8="","",'1_一般事項'!$C$8)</f>
        <v/>
      </c>
      <c r="D48" s="257"/>
      <c r="E48" s="258"/>
      <c r="F48" s="259"/>
      <c r="G48" s="257"/>
      <c r="H48" s="260"/>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5"/>
      <c r="AL48" s="935"/>
      <c r="AM48" s="935"/>
      <c r="AN48" s="935"/>
      <c r="AO48" s="935"/>
      <c r="AP48" s="935"/>
      <c r="AQ48" s="935"/>
      <c r="AR48" s="935"/>
      <c r="AS48" s="935"/>
      <c r="AT48" s="935"/>
      <c r="AU48" s="935"/>
      <c r="AV48" s="935"/>
      <c r="AW48" s="935"/>
      <c r="AX48" s="935"/>
      <c r="AY48" s="935"/>
      <c r="AZ48" s="935"/>
      <c r="BA48" s="935"/>
      <c r="BB48" s="935"/>
      <c r="BC48" s="935"/>
      <c r="BD48" s="935"/>
      <c r="BE48" s="935"/>
      <c r="BF48" s="935"/>
      <c r="BG48" s="935"/>
      <c r="BH48" s="935"/>
      <c r="BI48" s="935"/>
      <c r="BJ48" s="935"/>
      <c r="BK48" s="935"/>
      <c r="BL48" s="935"/>
      <c r="BM48" s="935"/>
      <c r="BN48" s="935"/>
      <c r="BO48" s="935"/>
      <c r="BP48" s="935"/>
      <c r="BQ48" s="936">
        <f t="shared" si="0"/>
        <v>0</v>
      </c>
      <c r="BR48" s="264"/>
      <c r="BS48" s="264"/>
      <c r="BT48" s="264"/>
      <c r="BU48" s="262">
        <f t="shared" si="3"/>
        <v>0</v>
      </c>
      <c r="BV48" s="263">
        <f t="shared" si="4"/>
        <v>0</v>
      </c>
      <c r="IV48" s="450"/>
    </row>
    <row r="49" spans="1:256" s="249" customFormat="1" ht="21" customHeight="1">
      <c r="A49" s="1634"/>
      <c r="B49" s="255">
        <v>37</v>
      </c>
      <c r="C49" s="256" t="str">
        <f>IF('1_一般事項'!$C$8="","",'1_一般事項'!$C$8)</f>
        <v/>
      </c>
      <c r="D49" s="257"/>
      <c r="E49" s="258"/>
      <c r="F49" s="259"/>
      <c r="G49" s="257"/>
      <c r="H49" s="260"/>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5"/>
      <c r="AY49" s="935"/>
      <c r="AZ49" s="935"/>
      <c r="BA49" s="935"/>
      <c r="BB49" s="935"/>
      <c r="BC49" s="935"/>
      <c r="BD49" s="935"/>
      <c r="BE49" s="935"/>
      <c r="BF49" s="935"/>
      <c r="BG49" s="935"/>
      <c r="BH49" s="935"/>
      <c r="BI49" s="935"/>
      <c r="BJ49" s="935"/>
      <c r="BK49" s="935"/>
      <c r="BL49" s="935"/>
      <c r="BM49" s="935"/>
      <c r="BN49" s="935"/>
      <c r="BO49" s="935"/>
      <c r="BP49" s="935"/>
      <c r="BQ49" s="936">
        <f t="shared" si="0"/>
        <v>0</v>
      </c>
      <c r="BR49" s="264"/>
      <c r="BS49" s="264"/>
      <c r="BT49" s="264"/>
      <c r="BU49" s="262">
        <f t="shared" si="3"/>
        <v>0</v>
      </c>
      <c r="BV49" s="263">
        <f t="shared" si="4"/>
        <v>0</v>
      </c>
      <c r="IV49" s="450"/>
    </row>
    <row r="50" spans="1:256" s="249" customFormat="1" ht="21" customHeight="1">
      <c r="A50" s="1634"/>
      <c r="B50" s="255">
        <v>38</v>
      </c>
      <c r="C50" s="256" t="str">
        <f>IF('1_一般事項'!$C$8="","",'1_一般事項'!$C$8)</f>
        <v/>
      </c>
      <c r="D50" s="257"/>
      <c r="E50" s="258"/>
      <c r="F50" s="259"/>
      <c r="G50" s="257"/>
      <c r="H50" s="260"/>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5"/>
      <c r="AY50" s="935"/>
      <c r="AZ50" s="935"/>
      <c r="BA50" s="935"/>
      <c r="BB50" s="935"/>
      <c r="BC50" s="935"/>
      <c r="BD50" s="935"/>
      <c r="BE50" s="935"/>
      <c r="BF50" s="935"/>
      <c r="BG50" s="935"/>
      <c r="BH50" s="935"/>
      <c r="BI50" s="935"/>
      <c r="BJ50" s="935"/>
      <c r="BK50" s="935"/>
      <c r="BL50" s="935"/>
      <c r="BM50" s="935"/>
      <c r="BN50" s="935"/>
      <c r="BO50" s="935"/>
      <c r="BP50" s="935"/>
      <c r="BQ50" s="936">
        <f t="shared" si="0"/>
        <v>0</v>
      </c>
      <c r="BR50" s="264"/>
      <c r="BS50" s="264"/>
      <c r="BT50" s="264"/>
      <c r="BU50" s="262">
        <f t="shared" si="3"/>
        <v>0</v>
      </c>
      <c r="BV50" s="263">
        <f t="shared" si="4"/>
        <v>0</v>
      </c>
      <c r="IV50" s="450"/>
    </row>
    <row r="51" spans="1:256" s="249" customFormat="1" ht="21" customHeight="1">
      <c r="A51" s="1634"/>
      <c r="B51" s="255">
        <v>39</v>
      </c>
      <c r="C51" s="256" t="str">
        <f>IF('1_一般事項'!$C$8="","",'1_一般事項'!$C$8)</f>
        <v/>
      </c>
      <c r="D51" s="257"/>
      <c r="E51" s="258"/>
      <c r="F51" s="259"/>
      <c r="G51" s="257"/>
      <c r="H51" s="260"/>
      <c r="I51" s="935"/>
      <c r="J51" s="935"/>
      <c r="K51" s="935"/>
      <c r="L51" s="935"/>
      <c r="M51" s="935"/>
      <c r="N51" s="935"/>
      <c r="O51" s="935"/>
      <c r="P51" s="935"/>
      <c r="Q51" s="935"/>
      <c r="R51" s="935"/>
      <c r="S51" s="935"/>
      <c r="T51" s="935"/>
      <c r="U51" s="935"/>
      <c r="V51" s="935"/>
      <c r="W51" s="935"/>
      <c r="X51" s="935"/>
      <c r="Y51" s="935"/>
      <c r="Z51" s="935"/>
      <c r="AA51" s="935"/>
      <c r="AB51" s="935"/>
      <c r="AC51" s="935"/>
      <c r="AD51" s="935"/>
      <c r="AE51" s="935"/>
      <c r="AF51" s="935"/>
      <c r="AG51" s="935"/>
      <c r="AH51" s="935"/>
      <c r="AI51" s="935"/>
      <c r="AJ51" s="935"/>
      <c r="AK51" s="935"/>
      <c r="AL51" s="935"/>
      <c r="AM51" s="935"/>
      <c r="AN51" s="935"/>
      <c r="AO51" s="935"/>
      <c r="AP51" s="935"/>
      <c r="AQ51" s="935"/>
      <c r="AR51" s="935"/>
      <c r="AS51" s="935"/>
      <c r="AT51" s="935"/>
      <c r="AU51" s="935"/>
      <c r="AV51" s="935"/>
      <c r="AW51" s="935"/>
      <c r="AX51" s="935"/>
      <c r="AY51" s="935"/>
      <c r="AZ51" s="935"/>
      <c r="BA51" s="935"/>
      <c r="BB51" s="935"/>
      <c r="BC51" s="935"/>
      <c r="BD51" s="935"/>
      <c r="BE51" s="935"/>
      <c r="BF51" s="935"/>
      <c r="BG51" s="935"/>
      <c r="BH51" s="935"/>
      <c r="BI51" s="935"/>
      <c r="BJ51" s="935"/>
      <c r="BK51" s="935"/>
      <c r="BL51" s="935"/>
      <c r="BM51" s="935"/>
      <c r="BN51" s="935"/>
      <c r="BO51" s="935"/>
      <c r="BP51" s="935"/>
      <c r="BQ51" s="936">
        <f t="shared" si="0"/>
        <v>0</v>
      </c>
      <c r="BR51" s="264"/>
      <c r="BS51" s="264"/>
      <c r="BT51" s="264"/>
      <c r="BU51" s="262">
        <f t="shared" si="3"/>
        <v>0</v>
      </c>
      <c r="BV51" s="263">
        <f t="shared" si="4"/>
        <v>0</v>
      </c>
      <c r="IV51" s="450"/>
    </row>
    <row r="52" spans="1:256" s="249" customFormat="1" ht="21" customHeight="1">
      <c r="A52" s="1634"/>
      <c r="B52" s="255">
        <v>40</v>
      </c>
      <c r="C52" s="256" t="str">
        <f>IF('1_一般事項'!$C$8="","",'1_一般事項'!$C$8)</f>
        <v/>
      </c>
      <c r="D52" s="257"/>
      <c r="E52" s="258"/>
      <c r="F52" s="259"/>
      <c r="G52" s="257"/>
      <c r="H52" s="260"/>
      <c r="I52" s="935"/>
      <c r="J52" s="935"/>
      <c r="K52" s="935"/>
      <c r="L52" s="935"/>
      <c r="M52" s="935"/>
      <c r="N52" s="935"/>
      <c r="O52" s="935"/>
      <c r="P52" s="935"/>
      <c r="Q52" s="935"/>
      <c r="R52" s="935"/>
      <c r="S52" s="935"/>
      <c r="T52" s="935"/>
      <c r="U52" s="935"/>
      <c r="V52" s="935"/>
      <c r="W52" s="935"/>
      <c r="X52" s="935"/>
      <c r="Y52" s="935"/>
      <c r="Z52" s="935"/>
      <c r="AA52" s="935"/>
      <c r="AB52" s="935"/>
      <c r="AC52" s="935"/>
      <c r="AD52" s="935"/>
      <c r="AE52" s="935"/>
      <c r="AF52" s="935"/>
      <c r="AG52" s="935"/>
      <c r="AH52" s="935"/>
      <c r="AI52" s="935"/>
      <c r="AJ52" s="935"/>
      <c r="AK52" s="935"/>
      <c r="AL52" s="935"/>
      <c r="AM52" s="935"/>
      <c r="AN52" s="935"/>
      <c r="AO52" s="935"/>
      <c r="AP52" s="935"/>
      <c r="AQ52" s="935"/>
      <c r="AR52" s="935"/>
      <c r="AS52" s="935"/>
      <c r="AT52" s="935"/>
      <c r="AU52" s="935"/>
      <c r="AV52" s="935"/>
      <c r="AW52" s="935"/>
      <c r="AX52" s="935"/>
      <c r="AY52" s="935"/>
      <c r="AZ52" s="935"/>
      <c r="BA52" s="935"/>
      <c r="BB52" s="935"/>
      <c r="BC52" s="935"/>
      <c r="BD52" s="935"/>
      <c r="BE52" s="935"/>
      <c r="BF52" s="935"/>
      <c r="BG52" s="935"/>
      <c r="BH52" s="935"/>
      <c r="BI52" s="935"/>
      <c r="BJ52" s="935"/>
      <c r="BK52" s="935"/>
      <c r="BL52" s="935"/>
      <c r="BM52" s="935"/>
      <c r="BN52" s="935"/>
      <c r="BO52" s="935"/>
      <c r="BP52" s="935"/>
      <c r="BQ52" s="936">
        <f t="shared" si="0"/>
        <v>0</v>
      </c>
      <c r="BR52" s="264"/>
      <c r="BS52" s="264"/>
      <c r="BT52" s="264"/>
      <c r="BU52" s="262">
        <f t="shared" si="3"/>
        <v>0</v>
      </c>
      <c r="BV52" s="263">
        <f t="shared" si="4"/>
        <v>0</v>
      </c>
      <c r="IV52" s="450"/>
    </row>
    <row r="53" spans="1:256" s="249" customFormat="1" ht="21" customHeight="1">
      <c r="A53" s="1634"/>
      <c r="B53" s="255">
        <v>41</v>
      </c>
      <c r="C53" s="256" t="str">
        <f>IF('1_一般事項'!$C$8="","",'1_一般事項'!$C$8)</f>
        <v/>
      </c>
      <c r="D53" s="257"/>
      <c r="E53" s="258"/>
      <c r="F53" s="259"/>
      <c r="G53" s="257"/>
      <c r="H53" s="260"/>
      <c r="I53" s="935"/>
      <c r="J53" s="935"/>
      <c r="K53" s="935"/>
      <c r="L53" s="935"/>
      <c r="M53" s="935"/>
      <c r="N53" s="935"/>
      <c r="O53" s="935"/>
      <c r="P53" s="935"/>
      <c r="Q53" s="935"/>
      <c r="R53" s="935"/>
      <c r="S53" s="935"/>
      <c r="T53" s="935"/>
      <c r="U53" s="935"/>
      <c r="V53" s="935"/>
      <c r="W53" s="935"/>
      <c r="X53" s="935"/>
      <c r="Y53" s="935"/>
      <c r="Z53" s="935"/>
      <c r="AA53" s="935"/>
      <c r="AB53" s="935"/>
      <c r="AC53" s="935"/>
      <c r="AD53" s="935"/>
      <c r="AE53" s="935"/>
      <c r="AF53" s="935"/>
      <c r="AG53" s="935"/>
      <c r="AH53" s="935"/>
      <c r="AI53" s="935"/>
      <c r="AJ53" s="935"/>
      <c r="AK53" s="935"/>
      <c r="AL53" s="935"/>
      <c r="AM53" s="935"/>
      <c r="AN53" s="935"/>
      <c r="AO53" s="935"/>
      <c r="AP53" s="935"/>
      <c r="AQ53" s="935"/>
      <c r="AR53" s="935"/>
      <c r="AS53" s="935"/>
      <c r="AT53" s="935"/>
      <c r="AU53" s="935"/>
      <c r="AV53" s="935"/>
      <c r="AW53" s="935"/>
      <c r="AX53" s="935"/>
      <c r="AY53" s="935"/>
      <c r="AZ53" s="935"/>
      <c r="BA53" s="935"/>
      <c r="BB53" s="935"/>
      <c r="BC53" s="935"/>
      <c r="BD53" s="935"/>
      <c r="BE53" s="935"/>
      <c r="BF53" s="935"/>
      <c r="BG53" s="935"/>
      <c r="BH53" s="935"/>
      <c r="BI53" s="935"/>
      <c r="BJ53" s="935"/>
      <c r="BK53" s="935"/>
      <c r="BL53" s="935"/>
      <c r="BM53" s="935"/>
      <c r="BN53" s="935"/>
      <c r="BO53" s="935"/>
      <c r="BP53" s="935"/>
      <c r="BQ53" s="936">
        <f t="shared" si="0"/>
        <v>0</v>
      </c>
      <c r="BR53" s="264"/>
      <c r="BS53" s="264"/>
      <c r="BT53" s="264"/>
      <c r="BU53" s="262">
        <f t="shared" si="3"/>
        <v>0</v>
      </c>
      <c r="BV53" s="263">
        <f t="shared" si="4"/>
        <v>0</v>
      </c>
      <c r="IV53" s="450"/>
    </row>
    <row r="54" spans="1:256" s="249" customFormat="1" ht="21" customHeight="1">
      <c r="A54" s="1634"/>
      <c r="B54" s="255">
        <v>42</v>
      </c>
      <c r="C54" s="256" t="str">
        <f>IF('1_一般事項'!$C$8="","",'1_一般事項'!$C$8)</f>
        <v/>
      </c>
      <c r="D54" s="257"/>
      <c r="E54" s="258"/>
      <c r="F54" s="259"/>
      <c r="G54" s="257"/>
      <c r="H54" s="260"/>
      <c r="I54" s="935"/>
      <c r="J54" s="935"/>
      <c r="K54" s="935"/>
      <c r="L54" s="935"/>
      <c r="M54" s="935"/>
      <c r="N54" s="935"/>
      <c r="O54" s="935"/>
      <c r="P54" s="935"/>
      <c r="Q54" s="935"/>
      <c r="R54" s="935"/>
      <c r="S54" s="935"/>
      <c r="T54" s="935"/>
      <c r="U54" s="935"/>
      <c r="V54" s="935"/>
      <c r="W54" s="935"/>
      <c r="X54" s="935"/>
      <c r="Y54" s="935"/>
      <c r="Z54" s="935"/>
      <c r="AA54" s="935"/>
      <c r="AB54" s="935"/>
      <c r="AC54" s="935"/>
      <c r="AD54" s="935"/>
      <c r="AE54" s="935"/>
      <c r="AF54" s="935"/>
      <c r="AG54" s="935"/>
      <c r="AH54" s="935"/>
      <c r="AI54" s="935"/>
      <c r="AJ54" s="935"/>
      <c r="AK54" s="935"/>
      <c r="AL54" s="935"/>
      <c r="AM54" s="935"/>
      <c r="AN54" s="935"/>
      <c r="AO54" s="935"/>
      <c r="AP54" s="935"/>
      <c r="AQ54" s="935"/>
      <c r="AR54" s="935"/>
      <c r="AS54" s="935"/>
      <c r="AT54" s="935"/>
      <c r="AU54" s="935"/>
      <c r="AV54" s="935"/>
      <c r="AW54" s="935"/>
      <c r="AX54" s="935"/>
      <c r="AY54" s="935"/>
      <c r="AZ54" s="935"/>
      <c r="BA54" s="935"/>
      <c r="BB54" s="935"/>
      <c r="BC54" s="935"/>
      <c r="BD54" s="935"/>
      <c r="BE54" s="935"/>
      <c r="BF54" s="935"/>
      <c r="BG54" s="935"/>
      <c r="BH54" s="935"/>
      <c r="BI54" s="935"/>
      <c r="BJ54" s="935"/>
      <c r="BK54" s="935"/>
      <c r="BL54" s="935"/>
      <c r="BM54" s="935"/>
      <c r="BN54" s="935"/>
      <c r="BO54" s="935"/>
      <c r="BP54" s="935"/>
      <c r="BQ54" s="936">
        <f t="shared" si="0"/>
        <v>0</v>
      </c>
      <c r="BR54" s="264"/>
      <c r="BS54" s="264"/>
      <c r="BT54" s="264"/>
      <c r="BU54" s="262">
        <f t="shared" si="3"/>
        <v>0</v>
      </c>
      <c r="BV54" s="263">
        <f t="shared" si="4"/>
        <v>0</v>
      </c>
      <c r="IV54" s="450"/>
    </row>
    <row r="55" spans="1:256" s="249" customFormat="1" ht="21" customHeight="1">
      <c r="A55" s="1634"/>
      <c r="B55" s="255">
        <v>43</v>
      </c>
      <c r="C55" s="256" t="str">
        <f>IF('1_一般事項'!$C$8="","",'1_一般事項'!$C$8)</f>
        <v/>
      </c>
      <c r="D55" s="257"/>
      <c r="E55" s="258"/>
      <c r="F55" s="259"/>
      <c r="G55" s="257"/>
      <c r="H55" s="260"/>
      <c r="I55" s="935"/>
      <c r="J55" s="935"/>
      <c r="K55" s="935"/>
      <c r="L55" s="935"/>
      <c r="M55" s="935"/>
      <c r="N55" s="935"/>
      <c r="O55" s="935"/>
      <c r="P55" s="935"/>
      <c r="Q55" s="935"/>
      <c r="R55" s="935"/>
      <c r="S55" s="935"/>
      <c r="T55" s="935"/>
      <c r="U55" s="935"/>
      <c r="V55" s="935"/>
      <c r="W55" s="935"/>
      <c r="X55" s="935"/>
      <c r="Y55" s="935"/>
      <c r="Z55" s="935"/>
      <c r="AA55" s="935"/>
      <c r="AB55" s="935"/>
      <c r="AC55" s="935"/>
      <c r="AD55" s="935"/>
      <c r="AE55" s="935"/>
      <c r="AF55" s="935"/>
      <c r="AG55" s="935"/>
      <c r="AH55" s="935"/>
      <c r="AI55" s="935"/>
      <c r="AJ55" s="935"/>
      <c r="AK55" s="935"/>
      <c r="AL55" s="935"/>
      <c r="AM55" s="935"/>
      <c r="AN55" s="935"/>
      <c r="AO55" s="935"/>
      <c r="AP55" s="935"/>
      <c r="AQ55" s="935"/>
      <c r="AR55" s="935"/>
      <c r="AS55" s="935"/>
      <c r="AT55" s="935"/>
      <c r="AU55" s="935"/>
      <c r="AV55" s="935"/>
      <c r="AW55" s="935"/>
      <c r="AX55" s="935"/>
      <c r="AY55" s="935"/>
      <c r="AZ55" s="935"/>
      <c r="BA55" s="935"/>
      <c r="BB55" s="935"/>
      <c r="BC55" s="935"/>
      <c r="BD55" s="935"/>
      <c r="BE55" s="935"/>
      <c r="BF55" s="935"/>
      <c r="BG55" s="935"/>
      <c r="BH55" s="935"/>
      <c r="BI55" s="935"/>
      <c r="BJ55" s="935"/>
      <c r="BK55" s="935"/>
      <c r="BL55" s="935"/>
      <c r="BM55" s="935"/>
      <c r="BN55" s="935"/>
      <c r="BO55" s="935"/>
      <c r="BP55" s="935"/>
      <c r="BQ55" s="936">
        <f t="shared" si="0"/>
        <v>0</v>
      </c>
      <c r="BR55" s="264"/>
      <c r="BS55" s="264"/>
      <c r="BT55" s="264"/>
      <c r="BU55" s="262">
        <f t="shared" si="3"/>
        <v>0</v>
      </c>
      <c r="BV55" s="263">
        <f t="shared" si="4"/>
        <v>0</v>
      </c>
      <c r="IV55" s="450"/>
    </row>
    <row r="56" spans="1:256" s="249" customFormat="1" ht="21" customHeight="1">
      <c r="A56" s="1634"/>
      <c r="B56" s="255">
        <v>44</v>
      </c>
      <c r="C56" s="256" t="str">
        <f>IF('1_一般事項'!$C$8="","",'1_一般事項'!$C$8)</f>
        <v/>
      </c>
      <c r="D56" s="257"/>
      <c r="E56" s="258"/>
      <c r="F56" s="259"/>
      <c r="G56" s="257"/>
      <c r="H56" s="260"/>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5"/>
      <c r="AY56" s="935"/>
      <c r="AZ56" s="935"/>
      <c r="BA56" s="935"/>
      <c r="BB56" s="935"/>
      <c r="BC56" s="935"/>
      <c r="BD56" s="935"/>
      <c r="BE56" s="935"/>
      <c r="BF56" s="935"/>
      <c r="BG56" s="935"/>
      <c r="BH56" s="935"/>
      <c r="BI56" s="935"/>
      <c r="BJ56" s="935"/>
      <c r="BK56" s="935"/>
      <c r="BL56" s="935"/>
      <c r="BM56" s="935"/>
      <c r="BN56" s="935"/>
      <c r="BO56" s="935"/>
      <c r="BP56" s="935"/>
      <c r="BQ56" s="936">
        <f t="shared" si="0"/>
        <v>0</v>
      </c>
      <c r="BR56" s="264"/>
      <c r="BS56" s="264"/>
      <c r="BT56" s="264"/>
      <c r="BU56" s="262">
        <f t="shared" si="3"/>
        <v>0</v>
      </c>
      <c r="BV56" s="263">
        <f t="shared" si="4"/>
        <v>0</v>
      </c>
      <c r="IV56" s="450"/>
    </row>
    <row r="57" spans="1:256" s="249" customFormat="1" ht="21" customHeight="1">
      <c r="A57" s="1634"/>
      <c r="B57" s="255">
        <v>45</v>
      </c>
      <c r="C57" s="256" t="str">
        <f>IF('1_一般事項'!$C$8="","",'1_一般事項'!$C$8)</f>
        <v/>
      </c>
      <c r="D57" s="257"/>
      <c r="E57" s="258"/>
      <c r="F57" s="259"/>
      <c r="G57" s="257"/>
      <c r="H57" s="260"/>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5"/>
      <c r="AY57" s="935"/>
      <c r="AZ57" s="935"/>
      <c r="BA57" s="935"/>
      <c r="BB57" s="935"/>
      <c r="BC57" s="935"/>
      <c r="BD57" s="935"/>
      <c r="BE57" s="935"/>
      <c r="BF57" s="935"/>
      <c r="BG57" s="935"/>
      <c r="BH57" s="935"/>
      <c r="BI57" s="935"/>
      <c r="BJ57" s="935"/>
      <c r="BK57" s="935"/>
      <c r="BL57" s="935"/>
      <c r="BM57" s="935"/>
      <c r="BN57" s="935"/>
      <c r="BO57" s="935"/>
      <c r="BP57" s="935"/>
      <c r="BQ57" s="936">
        <f t="shared" si="0"/>
        <v>0</v>
      </c>
      <c r="BR57" s="264"/>
      <c r="BS57" s="264"/>
      <c r="BT57" s="264"/>
      <c r="BU57" s="262">
        <f t="shared" si="3"/>
        <v>0</v>
      </c>
      <c r="BV57" s="263">
        <f t="shared" si="4"/>
        <v>0</v>
      </c>
      <c r="IV57" s="450"/>
    </row>
    <row r="58" spans="1:256" s="249" customFormat="1" ht="21" customHeight="1">
      <c r="A58" s="1634"/>
      <c r="B58" s="255">
        <v>46</v>
      </c>
      <c r="C58" s="256" t="str">
        <f>IF('1_一般事項'!$C$8="","",'1_一般事項'!$C$8)</f>
        <v/>
      </c>
      <c r="D58" s="257"/>
      <c r="E58" s="258"/>
      <c r="F58" s="259"/>
      <c r="G58" s="257"/>
      <c r="H58" s="260"/>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935"/>
      <c r="AM58" s="935"/>
      <c r="AN58" s="935"/>
      <c r="AO58" s="935"/>
      <c r="AP58" s="935"/>
      <c r="AQ58" s="935"/>
      <c r="AR58" s="935"/>
      <c r="AS58" s="935"/>
      <c r="AT58" s="935"/>
      <c r="AU58" s="935"/>
      <c r="AV58" s="935"/>
      <c r="AW58" s="935"/>
      <c r="AX58" s="935"/>
      <c r="AY58" s="935"/>
      <c r="AZ58" s="935"/>
      <c r="BA58" s="935"/>
      <c r="BB58" s="935"/>
      <c r="BC58" s="935"/>
      <c r="BD58" s="935"/>
      <c r="BE58" s="935"/>
      <c r="BF58" s="935"/>
      <c r="BG58" s="935"/>
      <c r="BH58" s="935"/>
      <c r="BI58" s="935"/>
      <c r="BJ58" s="935"/>
      <c r="BK58" s="935"/>
      <c r="BL58" s="935"/>
      <c r="BM58" s="935"/>
      <c r="BN58" s="935"/>
      <c r="BO58" s="935"/>
      <c r="BP58" s="935"/>
      <c r="BQ58" s="936">
        <f t="shared" si="0"/>
        <v>0</v>
      </c>
      <c r="BR58" s="264"/>
      <c r="BS58" s="264"/>
      <c r="BT58" s="264"/>
      <c r="BU58" s="262">
        <f t="shared" si="3"/>
        <v>0</v>
      </c>
      <c r="BV58" s="263">
        <f t="shared" si="4"/>
        <v>0</v>
      </c>
      <c r="IV58" s="450"/>
    </row>
    <row r="59" spans="1:256" s="249" customFormat="1" ht="21" customHeight="1">
      <c r="A59" s="1634"/>
      <c r="B59" s="255">
        <v>47</v>
      </c>
      <c r="C59" s="256" t="str">
        <f>IF('1_一般事項'!$C$8="","",'1_一般事項'!$C$8)</f>
        <v/>
      </c>
      <c r="D59" s="257"/>
      <c r="E59" s="258"/>
      <c r="F59" s="259"/>
      <c r="G59" s="257"/>
      <c r="H59" s="260"/>
      <c r="I59" s="935"/>
      <c r="J59" s="935"/>
      <c r="K59" s="935"/>
      <c r="L59" s="935"/>
      <c r="M59" s="935"/>
      <c r="N59" s="935"/>
      <c r="O59" s="935"/>
      <c r="P59" s="935"/>
      <c r="Q59" s="935"/>
      <c r="R59" s="935"/>
      <c r="S59" s="935"/>
      <c r="T59" s="935"/>
      <c r="U59" s="935"/>
      <c r="V59" s="935"/>
      <c r="W59" s="935"/>
      <c r="X59" s="935"/>
      <c r="Y59" s="935"/>
      <c r="Z59" s="935"/>
      <c r="AA59" s="935"/>
      <c r="AB59" s="935"/>
      <c r="AC59" s="935"/>
      <c r="AD59" s="935"/>
      <c r="AE59" s="935"/>
      <c r="AF59" s="935"/>
      <c r="AG59" s="935"/>
      <c r="AH59" s="935"/>
      <c r="AI59" s="935"/>
      <c r="AJ59" s="935"/>
      <c r="AK59" s="935"/>
      <c r="AL59" s="935"/>
      <c r="AM59" s="935"/>
      <c r="AN59" s="935"/>
      <c r="AO59" s="935"/>
      <c r="AP59" s="935"/>
      <c r="AQ59" s="935"/>
      <c r="AR59" s="935"/>
      <c r="AS59" s="935"/>
      <c r="AT59" s="935"/>
      <c r="AU59" s="935"/>
      <c r="AV59" s="935"/>
      <c r="AW59" s="935"/>
      <c r="AX59" s="935"/>
      <c r="AY59" s="935"/>
      <c r="AZ59" s="935"/>
      <c r="BA59" s="935"/>
      <c r="BB59" s="935"/>
      <c r="BC59" s="935"/>
      <c r="BD59" s="935"/>
      <c r="BE59" s="935"/>
      <c r="BF59" s="935"/>
      <c r="BG59" s="935"/>
      <c r="BH59" s="935"/>
      <c r="BI59" s="935"/>
      <c r="BJ59" s="935"/>
      <c r="BK59" s="935"/>
      <c r="BL59" s="935"/>
      <c r="BM59" s="935"/>
      <c r="BN59" s="935"/>
      <c r="BO59" s="935"/>
      <c r="BP59" s="935"/>
      <c r="BQ59" s="936">
        <f t="shared" si="0"/>
        <v>0</v>
      </c>
      <c r="BR59" s="264"/>
      <c r="BS59" s="264"/>
      <c r="BT59" s="264"/>
      <c r="BU59" s="262">
        <f t="shared" si="3"/>
        <v>0</v>
      </c>
      <c r="BV59" s="263">
        <f t="shared" si="4"/>
        <v>0</v>
      </c>
      <c r="IV59" s="450"/>
    </row>
    <row r="60" spans="1:256" s="249" customFormat="1" ht="21" customHeight="1">
      <c r="A60" s="1634"/>
      <c r="B60" s="255">
        <v>48</v>
      </c>
      <c r="C60" s="256" t="str">
        <f>IF('1_一般事項'!$C$8="","",'1_一般事項'!$C$8)</f>
        <v/>
      </c>
      <c r="D60" s="257"/>
      <c r="E60" s="258"/>
      <c r="F60" s="259"/>
      <c r="G60" s="257"/>
      <c r="H60" s="260"/>
      <c r="I60" s="935"/>
      <c r="J60" s="935"/>
      <c r="K60" s="935"/>
      <c r="L60" s="935"/>
      <c r="M60" s="935"/>
      <c r="N60" s="935"/>
      <c r="O60" s="935"/>
      <c r="P60" s="935"/>
      <c r="Q60" s="935"/>
      <c r="R60" s="935"/>
      <c r="S60" s="935"/>
      <c r="T60" s="935"/>
      <c r="U60" s="935"/>
      <c r="V60" s="935"/>
      <c r="W60" s="935"/>
      <c r="X60" s="935"/>
      <c r="Y60" s="935"/>
      <c r="Z60" s="935"/>
      <c r="AA60" s="935"/>
      <c r="AB60" s="935"/>
      <c r="AC60" s="935"/>
      <c r="AD60" s="935"/>
      <c r="AE60" s="935"/>
      <c r="AF60" s="935"/>
      <c r="AG60" s="935"/>
      <c r="AH60" s="935"/>
      <c r="AI60" s="935"/>
      <c r="AJ60" s="935"/>
      <c r="AK60" s="935"/>
      <c r="AL60" s="935"/>
      <c r="AM60" s="935"/>
      <c r="AN60" s="935"/>
      <c r="AO60" s="935"/>
      <c r="AP60" s="935"/>
      <c r="AQ60" s="935"/>
      <c r="AR60" s="935"/>
      <c r="AS60" s="935"/>
      <c r="AT60" s="935"/>
      <c r="AU60" s="935"/>
      <c r="AV60" s="935"/>
      <c r="AW60" s="935"/>
      <c r="AX60" s="935"/>
      <c r="AY60" s="935"/>
      <c r="AZ60" s="935"/>
      <c r="BA60" s="935"/>
      <c r="BB60" s="935"/>
      <c r="BC60" s="935"/>
      <c r="BD60" s="935"/>
      <c r="BE60" s="935"/>
      <c r="BF60" s="935"/>
      <c r="BG60" s="935"/>
      <c r="BH60" s="935"/>
      <c r="BI60" s="935"/>
      <c r="BJ60" s="935"/>
      <c r="BK60" s="935"/>
      <c r="BL60" s="935"/>
      <c r="BM60" s="935"/>
      <c r="BN60" s="935"/>
      <c r="BO60" s="935"/>
      <c r="BP60" s="935"/>
      <c r="BQ60" s="936">
        <f t="shared" si="0"/>
        <v>0</v>
      </c>
      <c r="BR60" s="264"/>
      <c r="BS60" s="264"/>
      <c r="BT60" s="264"/>
      <c r="BU60" s="262">
        <f t="shared" si="3"/>
        <v>0</v>
      </c>
      <c r="BV60" s="263">
        <f t="shared" si="4"/>
        <v>0</v>
      </c>
      <c r="IV60" s="450"/>
    </row>
    <row r="61" spans="1:256" s="249" customFormat="1" ht="21" customHeight="1">
      <c r="A61" s="1634"/>
      <c r="B61" s="255">
        <v>49</v>
      </c>
      <c r="C61" s="256" t="str">
        <f>IF('1_一般事項'!$C$8="","",'1_一般事項'!$C$8)</f>
        <v/>
      </c>
      <c r="D61" s="257"/>
      <c r="E61" s="258"/>
      <c r="F61" s="259"/>
      <c r="G61" s="257"/>
      <c r="H61" s="260"/>
      <c r="I61" s="935"/>
      <c r="J61" s="935"/>
      <c r="K61" s="935"/>
      <c r="L61" s="935"/>
      <c r="M61" s="935"/>
      <c r="N61" s="935"/>
      <c r="O61" s="935"/>
      <c r="P61" s="935"/>
      <c r="Q61" s="935"/>
      <c r="R61" s="935"/>
      <c r="S61" s="935"/>
      <c r="T61" s="935"/>
      <c r="U61" s="935"/>
      <c r="V61" s="935"/>
      <c r="W61" s="935"/>
      <c r="X61" s="935"/>
      <c r="Y61" s="935"/>
      <c r="Z61" s="935"/>
      <c r="AA61" s="935"/>
      <c r="AB61" s="935"/>
      <c r="AC61" s="935"/>
      <c r="AD61" s="935"/>
      <c r="AE61" s="935"/>
      <c r="AF61" s="935"/>
      <c r="AG61" s="935"/>
      <c r="AH61" s="935"/>
      <c r="AI61" s="935"/>
      <c r="AJ61" s="935"/>
      <c r="AK61" s="935"/>
      <c r="AL61" s="935"/>
      <c r="AM61" s="935"/>
      <c r="AN61" s="935"/>
      <c r="AO61" s="935"/>
      <c r="AP61" s="935"/>
      <c r="AQ61" s="935"/>
      <c r="AR61" s="935"/>
      <c r="AS61" s="935"/>
      <c r="AT61" s="935"/>
      <c r="AU61" s="935"/>
      <c r="AV61" s="935"/>
      <c r="AW61" s="935"/>
      <c r="AX61" s="935"/>
      <c r="AY61" s="935"/>
      <c r="AZ61" s="935"/>
      <c r="BA61" s="935"/>
      <c r="BB61" s="935"/>
      <c r="BC61" s="935"/>
      <c r="BD61" s="935"/>
      <c r="BE61" s="935"/>
      <c r="BF61" s="935"/>
      <c r="BG61" s="935"/>
      <c r="BH61" s="935"/>
      <c r="BI61" s="935"/>
      <c r="BJ61" s="935"/>
      <c r="BK61" s="935"/>
      <c r="BL61" s="935"/>
      <c r="BM61" s="935"/>
      <c r="BN61" s="935"/>
      <c r="BO61" s="935"/>
      <c r="BP61" s="935"/>
      <c r="BQ61" s="936">
        <f t="shared" si="0"/>
        <v>0</v>
      </c>
      <c r="BR61" s="264"/>
      <c r="BS61" s="264"/>
      <c r="BT61" s="264"/>
      <c r="BU61" s="262">
        <f t="shared" si="3"/>
        <v>0</v>
      </c>
      <c r="BV61" s="263">
        <f t="shared" si="4"/>
        <v>0</v>
      </c>
      <c r="IV61" s="450"/>
    </row>
    <row r="62" spans="1:256" s="249" customFormat="1" ht="21" customHeight="1">
      <c r="A62" s="1634"/>
      <c r="B62" s="255">
        <v>50</v>
      </c>
      <c r="C62" s="256" t="str">
        <f>IF('1_一般事項'!$C$8="","",'1_一般事項'!$C$8)</f>
        <v/>
      </c>
      <c r="D62" s="257"/>
      <c r="E62" s="258"/>
      <c r="F62" s="259"/>
      <c r="G62" s="257"/>
      <c r="H62" s="260"/>
      <c r="I62" s="935"/>
      <c r="J62" s="935"/>
      <c r="K62" s="935"/>
      <c r="L62" s="935"/>
      <c r="M62" s="935"/>
      <c r="N62" s="935"/>
      <c r="O62" s="935"/>
      <c r="P62" s="935"/>
      <c r="Q62" s="935"/>
      <c r="R62" s="935"/>
      <c r="S62" s="935"/>
      <c r="T62" s="935"/>
      <c r="U62" s="935"/>
      <c r="V62" s="935"/>
      <c r="W62" s="935"/>
      <c r="X62" s="935"/>
      <c r="Y62" s="935"/>
      <c r="Z62" s="935"/>
      <c r="AA62" s="935"/>
      <c r="AB62" s="935"/>
      <c r="AC62" s="935"/>
      <c r="AD62" s="935"/>
      <c r="AE62" s="935"/>
      <c r="AF62" s="935"/>
      <c r="AG62" s="935"/>
      <c r="AH62" s="935"/>
      <c r="AI62" s="935"/>
      <c r="AJ62" s="935"/>
      <c r="AK62" s="935"/>
      <c r="AL62" s="935"/>
      <c r="AM62" s="935"/>
      <c r="AN62" s="935"/>
      <c r="AO62" s="935"/>
      <c r="AP62" s="935"/>
      <c r="AQ62" s="935"/>
      <c r="AR62" s="935"/>
      <c r="AS62" s="935"/>
      <c r="AT62" s="935"/>
      <c r="AU62" s="935"/>
      <c r="AV62" s="935"/>
      <c r="AW62" s="935"/>
      <c r="AX62" s="935"/>
      <c r="AY62" s="935"/>
      <c r="AZ62" s="935"/>
      <c r="BA62" s="935"/>
      <c r="BB62" s="935"/>
      <c r="BC62" s="935"/>
      <c r="BD62" s="935"/>
      <c r="BE62" s="935"/>
      <c r="BF62" s="935"/>
      <c r="BG62" s="935"/>
      <c r="BH62" s="935"/>
      <c r="BI62" s="935"/>
      <c r="BJ62" s="935"/>
      <c r="BK62" s="935"/>
      <c r="BL62" s="935"/>
      <c r="BM62" s="935"/>
      <c r="BN62" s="935"/>
      <c r="BO62" s="935"/>
      <c r="BP62" s="935"/>
      <c r="BQ62" s="936">
        <f t="shared" si="0"/>
        <v>0</v>
      </c>
      <c r="BR62" s="264"/>
      <c r="BS62" s="264"/>
      <c r="BT62" s="264"/>
      <c r="BU62" s="262">
        <f t="shared" si="3"/>
        <v>0</v>
      </c>
      <c r="BV62" s="263">
        <f t="shared" si="4"/>
        <v>0</v>
      </c>
      <c r="IV62" s="450"/>
    </row>
    <row r="63" spans="1:256" s="249" customFormat="1" ht="21" customHeight="1">
      <c r="A63" s="1634"/>
      <c r="B63" s="255">
        <v>51</v>
      </c>
      <c r="C63" s="256" t="str">
        <f>IF('1_一般事項'!$C$8="","",'1_一般事項'!$C$8)</f>
        <v/>
      </c>
      <c r="D63" s="257"/>
      <c r="E63" s="258"/>
      <c r="F63" s="259"/>
      <c r="G63" s="257"/>
      <c r="H63" s="260"/>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5"/>
      <c r="AY63" s="935"/>
      <c r="AZ63" s="935"/>
      <c r="BA63" s="935"/>
      <c r="BB63" s="935"/>
      <c r="BC63" s="935"/>
      <c r="BD63" s="935"/>
      <c r="BE63" s="935"/>
      <c r="BF63" s="935"/>
      <c r="BG63" s="935"/>
      <c r="BH63" s="935"/>
      <c r="BI63" s="935"/>
      <c r="BJ63" s="935"/>
      <c r="BK63" s="935"/>
      <c r="BL63" s="935"/>
      <c r="BM63" s="935"/>
      <c r="BN63" s="935"/>
      <c r="BO63" s="935"/>
      <c r="BP63" s="935"/>
      <c r="BQ63" s="936">
        <f t="shared" si="0"/>
        <v>0</v>
      </c>
      <c r="BR63" s="264"/>
      <c r="BS63" s="264"/>
      <c r="BT63" s="264"/>
      <c r="BU63" s="262">
        <f t="shared" si="3"/>
        <v>0</v>
      </c>
      <c r="BV63" s="263">
        <f t="shared" si="4"/>
        <v>0</v>
      </c>
      <c r="IV63" s="450"/>
    </row>
    <row r="64" spans="1:256" s="249" customFormat="1" ht="21" customHeight="1">
      <c r="A64" s="1634"/>
      <c r="B64" s="255">
        <v>52</v>
      </c>
      <c r="C64" s="256" t="str">
        <f>IF('1_一般事項'!$C$8="","",'1_一般事項'!$C$8)</f>
        <v/>
      </c>
      <c r="D64" s="257"/>
      <c r="E64" s="258"/>
      <c r="F64" s="259"/>
      <c r="G64" s="257"/>
      <c r="H64" s="260"/>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5"/>
      <c r="AY64" s="935"/>
      <c r="AZ64" s="935"/>
      <c r="BA64" s="935"/>
      <c r="BB64" s="935"/>
      <c r="BC64" s="935"/>
      <c r="BD64" s="935"/>
      <c r="BE64" s="935"/>
      <c r="BF64" s="935"/>
      <c r="BG64" s="935"/>
      <c r="BH64" s="935"/>
      <c r="BI64" s="935"/>
      <c r="BJ64" s="935"/>
      <c r="BK64" s="935"/>
      <c r="BL64" s="935"/>
      <c r="BM64" s="935"/>
      <c r="BN64" s="935"/>
      <c r="BO64" s="935"/>
      <c r="BP64" s="935"/>
      <c r="BQ64" s="936">
        <f t="shared" si="0"/>
        <v>0</v>
      </c>
      <c r="BR64" s="264"/>
      <c r="BS64" s="264"/>
      <c r="BT64" s="264"/>
      <c r="BU64" s="262">
        <f t="shared" si="3"/>
        <v>0</v>
      </c>
      <c r="BV64" s="263">
        <f t="shared" si="4"/>
        <v>0</v>
      </c>
      <c r="IV64" s="450"/>
    </row>
    <row r="65" spans="1:256" s="249" customFormat="1" ht="21" customHeight="1">
      <c r="A65" s="1634"/>
      <c r="B65" s="255">
        <v>53</v>
      </c>
      <c r="C65" s="256" t="str">
        <f>IF('1_一般事項'!$C$8="","",'1_一般事項'!$C$8)</f>
        <v/>
      </c>
      <c r="D65" s="257"/>
      <c r="E65" s="258"/>
      <c r="F65" s="259"/>
      <c r="G65" s="257"/>
      <c r="H65" s="260"/>
      <c r="I65" s="935"/>
      <c r="J65" s="935"/>
      <c r="K65" s="935"/>
      <c r="L65" s="935"/>
      <c r="M65" s="935"/>
      <c r="N65" s="935"/>
      <c r="O65" s="935"/>
      <c r="P65" s="935"/>
      <c r="Q65" s="935"/>
      <c r="R65" s="935"/>
      <c r="S65" s="935"/>
      <c r="T65" s="935"/>
      <c r="U65" s="935"/>
      <c r="V65" s="935"/>
      <c r="W65" s="935"/>
      <c r="X65" s="935"/>
      <c r="Y65" s="935"/>
      <c r="Z65" s="935"/>
      <c r="AA65" s="935"/>
      <c r="AB65" s="935"/>
      <c r="AC65" s="935"/>
      <c r="AD65" s="935"/>
      <c r="AE65" s="935"/>
      <c r="AF65" s="935"/>
      <c r="AG65" s="935"/>
      <c r="AH65" s="935"/>
      <c r="AI65" s="935"/>
      <c r="AJ65" s="935"/>
      <c r="AK65" s="935"/>
      <c r="AL65" s="935"/>
      <c r="AM65" s="935"/>
      <c r="AN65" s="935"/>
      <c r="AO65" s="935"/>
      <c r="AP65" s="935"/>
      <c r="AQ65" s="935"/>
      <c r="AR65" s="935"/>
      <c r="AS65" s="935"/>
      <c r="AT65" s="935"/>
      <c r="AU65" s="935"/>
      <c r="AV65" s="935"/>
      <c r="AW65" s="935"/>
      <c r="AX65" s="935"/>
      <c r="AY65" s="935"/>
      <c r="AZ65" s="935"/>
      <c r="BA65" s="935"/>
      <c r="BB65" s="935"/>
      <c r="BC65" s="935"/>
      <c r="BD65" s="935"/>
      <c r="BE65" s="935"/>
      <c r="BF65" s="935"/>
      <c r="BG65" s="935"/>
      <c r="BH65" s="935"/>
      <c r="BI65" s="935"/>
      <c r="BJ65" s="935"/>
      <c r="BK65" s="935"/>
      <c r="BL65" s="935"/>
      <c r="BM65" s="935"/>
      <c r="BN65" s="935"/>
      <c r="BO65" s="935"/>
      <c r="BP65" s="935"/>
      <c r="BQ65" s="936">
        <f t="shared" si="0"/>
        <v>0</v>
      </c>
      <c r="BR65" s="264"/>
      <c r="BS65" s="264"/>
      <c r="BT65" s="264"/>
      <c r="BU65" s="262">
        <f t="shared" si="3"/>
        <v>0</v>
      </c>
      <c r="BV65" s="263">
        <f t="shared" si="4"/>
        <v>0</v>
      </c>
      <c r="IV65" s="450"/>
    </row>
    <row r="66" spans="1:256" s="249" customFormat="1" ht="21" customHeight="1">
      <c r="A66" s="1634"/>
      <c r="B66" s="255">
        <v>54</v>
      </c>
      <c r="C66" s="256" t="str">
        <f>IF('1_一般事項'!$C$8="","",'1_一般事項'!$C$8)</f>
        <v/>
      </c>
      <c r="D66" s="257"/>
      <c r="E66" s="258"/>
      <c r="F66" s="259"/>
      <c r="G66" s="257"/>
      <c r="H66" s="260"/>
      <c r="I66" s="935"/>
      <c r="J66" s="935"/>
      <c r="K66" s="935"/>
      <c r="L66" s="935"/>
      <c r="M66" s="935"/>
      <c r="N66" s="935"/>
      <c r="O66" s="935"/>
      <c r="P66" s="935"/>
      <c r="Q66" s="935"/>
      <c r="R66" s="935"/>
      <c r="S66" s="935"/>
      <c r="T66" s="935"/>
      <c r="U66" s="935"/>
      <c r="V66" s="935"/>
      <c r="W66" s="935"/>
      <c r="X66" s="935"/>
      <c r="Y66" s="935"/>
      <c r="Z66" s="935"/>
      <c r="AA66" s="935"/>
      <c r="AB66" s="935"/>
      <c r="AC66" s="935"/>
      <c r="AD66" s="935"/>
      <c r="AE66" s="935"/>
      <c r="AF66" s="935"/>
      <c r="AG66" s="935"/>
      <c r="AH66" s="935"/>
      <c r="AI66" s="935"/>
      <c r="AJ66" s="935"/>
      <c r="AK66" s="935"/>
      <c r="AL66" s="935"/>
      <c r="AM66" s="935"/>
      <c r="AN66" s="935"/>
      <c r="AO66" s="935"/>
      <c r="AP66" s="935"/>
      <c r="AQ66" s="935"/>
      <c r="AR66" s="935"/>
      <c r="AS66" s="935"/>
      <c r="AT66" s="935"/>
      <c r="AU66" s="935"/>
      <c r="AV66" s="935"/>
      <c r="AW66" s="935"/>
      <c r="AX66" s="935"/>
      <c r="AY66" s="935"/>
      <c r="AZ66" s="935"/>
      <c r="BA66" s="935"/>
      <c r="BB66" s="935"/>
      <c r="BC66" s="935"/>
      <c r="BD66" s="935"/>
      <c r="BE66" s="935"/>
      <c r="BF66" s="935"/>
      <c r="BG66" s="935"/>
      <c r="BH66" s="935"/>
      <c r="BI66" s="935"/>
      <c r="BJ66" s="935"/>
      <c r="BK66" s="935"/>
      <c r="BL66" s="935"/>
      <c r="BM66" s="935"/>
      <c r="BN66" s="935"/>
      <c r="BO66" s="935"/>
      <c r="BP66" s="935"/>
      <c r="BQ66" s="936">
        <f t="shared" si="0"/>
        <v>0</v>
      </c>
      <c r="BR66" s="264"/>
      <c r="BS66" s="264"/>
      <c r="BT66" s="264"/>
      <c r="BU66" s="262">
        <f t="shared" si="3"/>
        <v>0</v>
      </c>
      <c r="BV66" s="263">
        <f t="shared" si="4"/>
        <v>0</v>
      </c>
      <c r="IV66" s="450"/>
    </row>
    <row r="67" spans="1:256" s="249" customFormat="1" ht="21" customHeight="1">
      <c r="A67" s="1634"/>
      <c r="B67" s="255">
        <v>55</v>
      </c>
      <c r="C67" s="256" t="str">
        <f>IF('1_一般事項'!$C$8="","",'1_一般事項'!$C$8)</f>
        <v/>
      </c>
      <c r="D67" s="257"/>
      <c r="E67" s="258"/>
      <c r="F67" s="259"/>
      <c r="G67" s="257"/>
      <c r="H67" s="260"/>
      <c r="I67" s="935"/>
      <c r="J67" s="935"/>
      <c r="K67" s="935"/>
      <c r="L67" s="935"/>
      <c r="M67" s="935"/>
      <c r="N67" s="935"/>
      <c r="O67" s="935"/>
      <c r="P67" s="935"/>
      <c r="Q67" s="935"/>
      <c r="R67" s="935"/>
      <c r="S67" s="935"/>
      <c r="T67" s="935"/>
      <c r="U67" s="935"/>
      <c r="V67" s="935"/>
      <c r="W67" s="935"/>
      <c r="X67" s="935"/>
      <c r="Y67" s="935"/>
      <c r="Z67" s="935"/>
      <c r="AA67" s="935"/>
      <c r="AB67" s="935"/>
      <c r="AC67" s="935"/>
      <c r="AD67" s="935"/>
      <c r="AE67" s="935"/>
      <c r="AF67" s="935"/>
      <c r="AG67" s="935"/>
      <c r="AH67" s="935"/>
      <c r="AI67" s="935"/>
      <c r="AJ67" s="935"/>
      <c r="AK67" s="935"/>
      <c r="AL67" s="935"/>
      <c r="AM67" s="935"/>
      <c r="AN67" s="935"/>
      <c r="AO67" s="935"/>
      <c r="AP67" s="935"/>
      <c r="AQ67" s="935"/>
      <c r="AR67" s="935"/>
      <c r="AS67" s="935"/>
      <c r="AT67" s="935"/>
      <c r="AU67" s="935"/>
      <c r="AV67" s="935"/>
      <c r="AW67" s="935"/>
      <c r="AX67" s="935"/>
      <c r="AY67" s="935"/>
      <c r="AZ67" s="935"/>
      <c r="BA67" s="935"/>
      <c r="BB67" s="935"/>
      <c r="BC67" s="935"/>
      <c r="BD67" s="935"/>
      <c r="BE67" s="935"/>
      <c r="BF67" s="935"/>
      <c r="BG67" s="935"/>
      <c r="BH67" s="935"/>
      <c r="BI67" s="935"/>
      <c r="BJ67" s="935"/>
      <c r="BK67" s="935"/>
      <c r="BL67" s="935"/>
      <c r="BM67" s="935"/>
      <c r="BN67" s="935"/>
      <c r="BO67" s="935"/>
      <c r="BP67" s="935"/>
      <c r="BQ67" s="936">
        <f t="shared" si="0"/>
        <v>0</v>
      </c>
      <c r="BR67" s="264"/>
      <c r="BS67" s="264"/>
      <c r="BT67" s="264"/>
      <c r="BU67" s="262">
        <f t="shared" si="3"/>
        <v>0</v>
      </c>
      <c r="BV67" s="263">
        <f t="shared" si="4"/>
        <v>0</v>
      </c>
      <c r="IV67" s="450"/>
    </row>
    <row r="68" spans="1:256" s="249" customFormat="1" ht="21" customHeight="1">
      <c r="A68" s="1634"/>
      <c r="B68" s="255">
        <v>56</v>
      </c>
      <c r="C68" s="256" t="str">
        <f>IF('1_一般事項'!$C$8="","",'1_一般事項'!$C$8)</f>
        <v/>
      </c>
      <c r="D68" s="257"/>
      <c r="E68" s="258"/>
      <c r="F68" s="259"/>
      <c r="G68" s="257"/>
      <c r="H68" s="260"/>
      <c r="I68" s="935"/>
      <c r="J68" s="935"/>
      <c r="K68" s="935"/>
      <c r="L68" s="935"/>
      <c r="M68" s="935"/>
      <c r="N68" s="935"/>
      <c r="O68" s="935"/>
      <c r="P68" s="935"/>
      <c r="Q68" s="935"/>
      <c r="R68" s="935"/>
      <c r="S68" s="935"/>
      <c r="T68" s="935"/>
      <c r="U68" s="935"/>
      <c r="V68" s="935"/>
      <c r="W68" s="935"/>
      <c r="X68" s="935"/>
      <c r="Y68" s="935"/>
      <c r="Z68" s="935"/>
      <c r="AA68" s="935"/>
      <c r="AB68" s="935"/>
      <c r="AC68" s="935"/>
      <c r="AD68" s="935"/>
      <c r="AE68" s="935"/>
      <c r="AF68" s="935"/>
      <c r="AG68" s="935"/>
      <c r="AH68" s="935"/>
      <c r="AI68" s="935"/>
      <c r="AJ68" s="935"/>
      <c r="AK68" s="935"/>
      <c r="AL68" s="935"/>
      <c r="AM68" s="935"/>
      <c r="AN68" s="935"/>
      <c r="AO68" s="935"/>
      <c r="AP68" s="935"/>
      <c r="AQ68" s="935"/>
      <c r="AR68" s="935"/>
      <c r="AS68" s="935"/>
      <c r="AT68" s="935"/>
      <c r="AU68" s="935"/>
      <c r="AV68" s="935"/>
      <c r="AW68" s="935"/>
      <c r="AX68" s="935"/>
      <c r="AY68" s="935"/>
      <c r="AZ68" s="935"/>
      <c r="BA68" s="935"/>
      <c r="BB68" s="935"/>
      <c r="BC68" s="935"/>
      <c r="BD68" s="935"/>
      <c r="BE68" s="935"/>
      <c r="BF68" s="935"/>
      <c r="BG68" s="935"/>
      <c r="BH68" s="935"/>
      <c r="BI68" s="935"/>
      <c r="BJ68" s="935"/>
      <c r="BK68" s="935"/>
      <c r="BL68" s="935"/>
      <c r="BM68" s="935"/>
      <c r="BN68" s="935"/>
      <c r="BO68" s="935"/>
      <c r="BP68" s="935"/>
      <c r="BQ68" s="936">
        <f t="shared" si="0"/>
        <v>0</v>
      </c>
      <c r="BR68" s="264"/>
      <c r="BS68" s="264"/>
      <c r="BT68" s="264"/>
      <c r="BU68" s="262">
        <f t="shared" si="3"/>
        <v>0</v>
      </c>
      <c r="BV68" s="263">
        <f t="shared" si="4"/>
        <v>0</v>
      </c>
      <c r="IV68" s="450"/>
    </row>
    <row r="69" spans="1:256" s="249" customFormat="1" ht="21" customHeight="1">
      <c r="A69" s="1634"/>
      <c r="B69" s="255">
        <v>57</v>
      </c>
      <c r="C69" s="256" t="str">
        <f>IF('1_一般事項'!$C$8="","",'1_一般事項'!$C$8)</f>
        <v/>
      </c>
      <c r="D69" s="257"/>
      <c r="E69" s="258"/>
      <c r="F69" s="259"/>
      <c r="G69" s="257"/>
      <c r="H69" s="260"/>
      <c r="I69" s="935"/>
      <c r="J69" s="935"/>
      <c r="K69" s="935"/>
      <c r="L69" s="935"/>
      <c r="M69" s="935"/>
      <c r="N69" s="935"/>
      <c r="O69" s="935"/>
      <c r="P69" s="935"/>
      <c r="Q69" s="935"/>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5"/>
      <c r="BA69" s="935"/>
      <c r="BB69" s="935"/>
      <c r="BC69" s="935"/>
      <c r="BD69" s="935"/>
      <c r="BE69" s="935"/>
      <c r="BF69" s="935"/>
      <c r="BG69" s="935"/>
      <c r="BH69" s="935"/>
      <c r="BI69" s="935"/>
      <c r="BJ69" s="935"/>
      <c r="BK69" s="935"/>
      <c r="BL69" s="935"/>
      <c r="BM69" s="935"/>
      <c r="BN69" s="935"/>
      <c r="BO69" s="935"/>
      <c r="BP69" s="935"/>
      <c r="BQ69" s="936">
        <f t="shared" si="0"/>
        <v>0</v>
      </c>
      <c r="BR69" s="264"/>
      <c r="BS69" s="264"/>
      <c r="BT69" s="264"/>
      <c r="BU69" s="262">
        <f t="shared" si="3"/>
        <v>0</v>
      </c>
      <c r="BV69" s="263">
        <f t="shared" si="4"/>
        <v>0</v>
      </c>
      <c r="IV69" s="450"/>
    </row>
    <row r="70" spans="1:256" s="249" customFormat="1" ht="21" customHeight="1">
      <c r="A70" s="1634"/>
      <c r="B70" s="255">
        <v>58</v>
      </c>
      <c r="C70" s="256" t="str">
        <f>IF('1_一般事項'!$C$8="","",'1_一般事項'!$C$8)</f>
        <v/>
      </c>
      <c r="D70" s="257"/>
      <c r="E70" s="258"/>
      <c r="F70" s="259"/>
      <c r="G70" s="257"/>
      <c r="H70" s="260"/>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5"/>
      <c r="BA70" s="935"/>
      <c r="BB70" s="935"/>
      <c r="BC70" s="935"/>
      <c r="BD70" s="935"/>
      <c r="BE70" s="935"/>
      <c r="BF70" s="935"/>
      <c r="BG70" s="935"/>
      <c r="BH70" s="935"/>
      <c r="BI70" s="935"/>
      <c r="BJ70" s="935"/>
      <c r="BK70" s="935"/>
      <c r="BL70" s="935"/>
      <c r="BM70" s="935"/>
      <c r="BN70" s="935"/>
      <c r="BO70" s="935"/>
      <c r="BP70" s="935"/>
      <c r="BQ70" s="936">
        <f t="shared" si="0"/>
        <v>0</v>
      </c>
      <c r="BR70" s="264"/>
      <c r="BS70" s="264"/>
      <c r="BT70" s="264"/>
      <c r="BU70" s="262">
        <f t="shared" si="3"/>
        <v>0</v>
      </c>
      <c r="BV70" s="263">
        <f t="shared" si="4"/>
        <v>0</v>
      </c>
      <c r="IV70" s="450"/>
    </row>
    <row r="71" spans="1:256" s="249" customFormat="1" ht="21" customHeight="1">
      <c r="A71" s="1634"/>
      <c r="B71" s="255">
        <v>59</v>
      </c>
      <c r="C71" s="256" t="str">
        <f>IF('1_一般事項'!$C$8="","",'1_一般事項'!$C$8)</f>
        <v/>
      </c>
      <c r="D71" s="257"/>
      <c r="E71" s="258"/>
      <c r="F71" s="259"/>
      <c r="G71" s="257"/>
      <c r="H71" s="260"/>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5"/>
      <c r="BA71" s="935"/>
      <c r="BB71" s="935"/>
      <c r="BC71" s="935"/>
      <c r="BD71" s="935"/>
      <c r="BE71" s="935"/>
      <c r="BF71" s="935"/>
      <c r="BG71" s="935"/>
      <c r="BH71" s="935"/>
      <c r="BI71" s="935"/>
      <c r="BJ71" s="935"/>
      <c r="BK71" s="935"/>
      <c r="BL71" s="935"/>
      <c r="BM71" s="935"/>
      <c r="BN71" s="935"/>
      <c r="BO71" s="935"/>
      <c r="BP71" s="935"/>
      <c r="BQ71" s="936">
        <f t="shared" si="0"/>
        <v>0</v>
      </c>
      <c r="BR71" s="264"/>
      <c r="BS71" s="264"/>
      <c r="BT71" s="264"/>
      <c r="BU71" s="262">
        <f t="shared" si="3"/>
        <v>0</v>
      </c>
      <c r="BV71" s="263">
        <f t="shared" si="4"/>
        <v>0</v>
      </c>
      <c r="IV71" s="450"/>
    </row>
    <row r="72" spans="1:256" s="249" customFormat="1" ht="21" customHeight="1">
      <c r="A72" s="1634"/>
      <c r="B72" s="255">
        <v>60</v>
      </c>
      <c r="C72" s="256" t="str">
        <f>IF('1_一般事項'!$C$8="","",'1_一般事項'!$C$8)</f>
        <v/>
      </c>
      <c r="D72" s="257"/>
      <c r="E72" s="258"/>
      <c r="F72" s="259"/>
      <c r="G72" s="257"/>
      <c r="H72" s="260"/>
      <c r="I72" s="935"/>
      <c r="J72" s="935"/>
      <c r="K72" s="935"/>
      <c r="L72" s="935"/>
      <c r="M72" s="935"/>
      <c r="N72" s="935"/>
      <c r="O72" s="935"/>
      <c r="P72" s="935"/>
      <c r="Q72" s="935"/>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5"/>
      <c r="BA72" s="935"/>
      <c r="BB72" s="935"/>
      <c r="BC72" s="935"/>
      <c r="BD72" s="935"/>
      <c r="BE72" s="935"/>
      <c r="BF72" s="935"/>
      <c r="BG72" s="935"/>
      <c r="BH72" s="935"/>
      <c r="BI72" s="935"/>
      <c r="BJ72" s="935"/>
      <c r="BK72" s="935"/>
      <c r="BL72" s="935"/>
      <c r="BM72" s="935"/>
      <c r="BN72" s="935"/>
      <c r="BO72" s="935"/>
      <c r="BP72" s="935"/>
      <c r="BQ72" s="936">
        <f t="shared" si="0"/>
        <v>0</v>
      </c>
      <c r="BR72" s="264"/>
      <c r="BS72" s="264"/>
      <c r="BT72" s="264"/>
      <c r="BU72" s="262">
        <f t="shared" si="3"/>
        <v>0</v>
      </c>
      <c r="BV72" s="263">
        <f t="shared" si="4"/>
        <v>0</v>
      </c>
      <c r="IV72" s="450"/>
    </row>
    <row r="73" spans="1:256" s="249" customFormat="1" ht="21" customHeight="1">
      <c r="A73" s="1634"/>
      <c r="B73" s="255">
        <v>61</v>
      </c>
      <c r="C73" s="256" t="str">
        <f>IF('1_一般事項'!$C$8="","",'1_一般事項'!$C$8)</f>
        <v/>
      </c>
      <c r="D73" s="257"/>
      <c r="E73" s="258"/>
      <c r="F73" s="259"/>
      <c r="G73" s="257"/>
      <c r="H73" s="260"/>
      <c r="I73" s="935"/>
      <c r="J73" s="935"/>
      <c r="K73" s="935"/>
      <c r="L73" s="935"/>
      <c r="M73" s="935"/>
      <c r="N73" s="935"/>
      <c r="O73" s="935"/>
      <c r="P73" s="935"/>
      <c r="Q73" s="935"/>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5"/>
      <c r="BA73" s="935"/>
      <c r="BB73" s="935"/>
      <c r="BC73" s="935"/>
      <c r="BD73" s="935"/>
      <c r="BE73" s="935"/>
      <c r="BF73" s="935"/>
      <c r="BG73" s="935"/>
      <c r="BH73" s="935"/>
      <c r="BI73" s="935"/>
      <c r="BJ73" s="935"/>
      <c r="BK73" s="935"/>
      <c r="BL73" s="935"/>
      <c r="BM73" s="935"/>
      <c r="BN73" s="935"/>
      <c r="BO73" s="935"/>
      <c r="BP73" s="935"/>
      <c r="BQ73" s="936">
        <f t="shared" si="0"/>
        <v>0</v>
      </c>
      <c r="BR73" s="264"/>
      <c r="BS73" s="264"/>
      <c r="BT73" s="264"/>
      <c r="BU73" s="262">
        <f t="shared" si="3"/>
        <v>0</v>
      </c>
      <c r="BV73" s="263">
        <f t="shared" si="4"/>
        <v>0</v>
      </c>
      <c r="BX73" s="4"/>
      <c r="IV73" s="450"/>
    </row>
    <row r="74" spans="1:256" s="249" customFormat="1" ht="21" customHeight="1">
      <c r="A74" s="1634"/>
      <c r="B74" s="255">
        <v>62</v>
      </c>
      <c r="C74" s="256" t="str">
        <f>IF('1_一般事項'!$C$8="","",'1_一般事項'!$C$8)</f>
        <v/>
      </c>
      <c r="D74" s="257"/>
      <c r="E74" s="258"/>
      <c r="F74" s="258"/>
      <c r="G74" s="257"/>
      <c r="H74" s="260"/>
      <c r="I74" s="935"/>
      <c r="J74" s="935"/>
      <c r="K74" s="935"/>
      <c r="L74" s="935"/>
      <c r="M74" s="935"/>
      <c r="N74" s="935"/>
      <c r="O74" s="935"/>
      <c r="P74" s="935"/>
      <c r="Q74" s="935"/>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5"/>
      <c r="BA74" s="935"/>
      <c r="BB74" s="935"/>
      <c r="BC74" s="935"/>
      <c r="BD74" s="935"/>
      <c r="BE74" s="935"/>
      <c r="BF74" s="935"/>
      <c r="BG74" s="935"/>
      <c r="BH74" s="935"/>
      <c r="BI74" s="935"/>
      <c r="BJ74" s="935"/>
      <c r="BK74" s="935"/>
      <c r="BL74" s="935"/>
      <c r="BM74" s="935"/>
      <c r="BN74" s="935"/>
      <c r="BO74" s="935"/>
      <c r="BP74" s="935"/>
      <c r="BQ74" s="936">
        <f t="shared" si="0"/>
        <v>0</v>
      </c>
      <c r="BR74" s="264"/>
      <c r="BS74" s="264"/>
      <c r="BT74" s="264"/>
      <c r="BU74" s="262">
        <f t="shared" si="3"/>
        <v>0</v>
      </c>
      <c r="BV74" s="263">
        <f t="shared" si="4"/>
        <v>0</v>
      </c>
      <c r="IV74" s="450"/>
    </row>
    <row r="75" spans="1:256" s="249" customFormat="1" ht="21" customHeight="1">
      <c r="A75" s="1634"/>
      <c r="B75" s="255">
        <v>63</v>
      </c>
      <c r="C75" s="256" t="str">
        <f>IF('1_一般事項'!$C$8="","",'1_一般事項'!$C$8)</f>
        <v/>
      </c>
      <c r="D75" s="257"/>
      <c r="E75" s="258"/>
      <c r="F75" s="259"/>
      <c r="G75" s="257"/>
      <c r="H75" s="260"/>
      <c r="I75" s="935"/>
      <c r="J75" s="935"/>
      <c r="K75" s="935"/>
      <c r="L75" s="935"/>
      <c r="M75" s="935"/>
      <c r="N75" s="935"/>
      <c r="O75" s="935"/>
      <c r="P75" s="935"/>
      <c r="Q75" s="935"/>
      <c r="R75" s="935"/>
      <c r="S75" s="935"/>
      <c r="T75" s="935"/>
      <c r="U75" s="935"/>
      <c r="V75" s="935"/>
      <c r="W75" s="935"/>
      <c r="X75" s="935"/>
      <c r="Y75" s="935"/>
      <c r="Z75" s="935"/>
      <c r="AA75" s="935"/>
      <c r="AB75" s="935"/>
      <c r="AC75" s="935"/>
      <c r="AD75" s="935"/>
      <c r="AE75" s="935"/>
      <c r="AF75" s="935"/>
      <c r="AG75" s="935"/>
      <c r="AH75" s="935"/>
      <c r="AI75" s="935"/>
      <c r="AJ75" s="935"/>
      <c r="AK75" s="935"/>
      <c r="AL75" s="935"/>
      <c r="AM75" s="935"/>
      <c r="AN75" s="935"/>
      <c r="AO75" s="935"/>
      <c r="AP75" s="935"/>
      <c r="AQ75" s="935"/>
      <c r="AR75" s="935"/>
      <c r="AS75" s="935"/>
      <c r="AT75" s="935"/>
      <c r="AU75" s="935"/>
      <c r="AV75" s="935"/>
      <c r="AW75" s="935"/>
      <c r="AX75" s="935"/>
      <c r="AY75" s="935"/>
      <c r="AZ75" s="935"/>
      <c r="BA75" s="935"/>
      <c r="BB75" s="935"/>
      <c r="BC75" s="935"/>
      <c r="BD75" s="935"/>
      <c r="BE75" s="935"/>
      <c r="BF75" s="935"/>
      <c r="BG75" s="935"/>
      <c r="BH75" s="935"/>
      <c r="BI75" s="935"/>
      <c r="BJ75" s="935"/>
      <c r="BK75" s="935"/>
      <c r="BL75" s="935"/>
      <c r="BM75" s="935"/>
      <c r="BN75" s="935"/>
      <c r="BO75" s="935"/>
      <c r="BP75" s="935"/>
      <c r="BQ75" s="936">
        <f t="shared" si="0"/>
        <v>0</v>
      </c>
      <c r="BR75" s="264"/>
      <c r="BS75" s="264"/>
      <c r="BT75" s="264"/>
      <c r="BU75" s="262">
        <f t="shared" si="3"/>
        <v>0</v>
      </c>
      <c r="BV75" s="263">
        <f t="shared" si="4"/>
        <v>0</v>
      </c>
      <c r="IV75" s="450"/>
    </row>
    <row r="76" spans="1:256" s="249" customFormat="1" ht="21" customHeight="1">
      <c r="A76" s="1634"/>
      <c r="B76" s="255">
        <v>64</v>
      </c>
      <c r="C76" s="256" t="str">
        <f>IF('1_一般事項'!$C$8="","",'1_一般事項'!$C$8)</f>
        <v/>
      </c>
      <c r="D76" s="257"/>
      <c r="E76" s="258"/>
      <c r="F76" s="258"/>
      <c r="G76" s="257"/>
      <c r="H76" s="260"/>
      <c r="I76" s="935"/>
      <c r="J76" s="935"/>
      <c r="K76" s="935"/>
      <c r="L76" s="935"/>
      <c r="M76" s="935"/>
      <c r="N76" s="935"/>
      <c r="O76" s="935"/>
      <c r="P76" s="935"/>
      <c r="Q76" s="935"/>
      <c r="R76" s="935"/>
      <c r="S76" s="935"/>
      <c r="T76" s="935"/>
      <c r="U76" s="935"/>
      <c r="V76" s="935"/>
      <c r="W76" s="935"/>
      <c r="X76" s="935"/>
      <c r="Y76" s="935"/>
      <c r="Z76" s="935"/>
      <c r="AA76" s="935"/>
      <c r="AB76" s="935"/>
      <c r="AC76" s="935"/>
      <c r="AD76" s="935"/>
      <c r="AE76" s="935"/>
      <c r="AF76" s="935"/>
      <c r="AG76" s="935"/>
      <c r="AH76" s="935"/>
      <c r="AI76" s="935"/>
      <c r="AJ76" s="935"/>
      <c r="AK76" s="935"/>
      <c r="AL76" s="935"/>
      <c r="AM76" s="935"/>
      <c r="AN76" s="935"/>
      <c r="AO76" s="935"/>
      <c r="AP76" s="935"/>
      <c r="AQ76" s="935"/>
      <c r="AR76" s="935"/>
      <c r="AS76" s="935"/>
      <c r="AT76" s="935"/>
      <c r="AU76" s="935"/>
      <c r="AV76" s="935"/>
      <c r="AW76" s="935"/>
      <c r="AX76" s="935"/>
      <c r="AY76" s="935"/>
      <c r="AZ76" s="935"/>
      <c r="BA76" s="935"/>
      <c r="BB76" s="935"/>
      <c r="BC76" s="935"/>
      <c r="BD76" s="935"/>
      <c r="BE76" s="935"/>
      <c r="BF76" s="935"/>
      <c r="BG76" s="935"/>
      <c r="BH76" s="935"/>
      <c r="BI76" s="935"/>
      <c r="BJ76" s="935"/>
      <c r="BK76" s="935"/>
      <c r="BL76" s="935"/>
      <c r="BM76" s="935"/>
      <c r="BN76" s="935"/>
      <c r="BO76" s="935"/>
      <c r="BP76" s="935"/>
      <c r="BQ76" s="936">
        <f t="shared" si="0"/>
        <v>0</v>
      </c>
      <c r="BR76" s="264"/>
      <c r="BS76" s="264"/>
      <c r="BT76" s="264"/>
      <c r="BU76" s="262">
        <f t="shared" si="3"/>
        <v>0</v>
      </c>
      <c r="BV76" s="263">
        <f t="shared" si="4"/>
        <v>0</v>
      </c>
      <c r="IV76" s="450"/>
    </row>
    <row r="77" spans="1:256" s="249" customFormat="1" ht="21" customHeight="1">
      <c r="A77" s="1634"/>
      <c r="B77" s="255">
        <v>65</v>
      </c>
      <c r="C77" s="256" t="str">
        <f>IF('1_一般事項'!$C$8="","",'1_一般事項'!$C$8)</f>
        <v/>
      </c>
      <c r="D77" s="257"/>
      <c r="E77" s="258"/>
      <c r="F77" s="259"/>
      <c r="G77" s="257"/>
      <c r="H77" s="260"/>
      <c r="I77" s="935"/>
      <c r="J77" s="935"/>
      <c r="K77" s="935"/>
      <c r="L77" s="935"/>
      <c r="M77" s="935"/>
      <c r="N77" s="935"/>
      <c r="O77" s="935"/>
      <c r="P77" s="935"/>
      <c r="Q77" s="935"/>
      <c r="R77" s="935"/>
      <c r="S77" s="935"/>
      <c r="T77" s="935"/>
      <c r="U77" s="935"/>
      <c r="V77" s="935"/>
      <c r="W77" s="935"/>
      <c r="X77" s="935"/>
      <c r="Y77" s="935"/>
      <c r="Z77" s="935"/>
      <c r="AA77" s="935"/>
      <c r="AB77" s="935"/>
      <c r="AC77" s="935"/>
      <c r="AD77" s="935"/>
      <c r="AE77" s="935"/>
      <c r="AF77" s="935"/>
      <c r="AG77" s="935"/>
      <c r="AH77" s="935"/>
      <c r="AI77" s="935"/>
      <c r="AJ77" s="935"/>
      <c r="AK77" s="935"/>
      <c r="AL77" s="935"/>
      <c r="AM77" s="935"/>
      <c r="AN77" s="935"/>
      <c r="AO77" s="935"/>
      <c r="AP77" s="935"/>
      <c r="AQ77" s="935"/>
      <c r="AR77" s="935"/>
      <c r="AS77" s="935"/>
      <c r="AT77" s="935"/>
      <c r="AU77" s="935"/>
      <c r="AV77" s="935"/>
      <c r="AW77" s="935"/>
      <c r="AX77" s="935"/>
      <c r="AY77" s="935"/>
      <c r="AZ77" s="935"/>
      <c r="BA77" s="935"/>
      <c r="BB77" s="935"/>
      <c r="BC77" s="935"/>
      <c r="BD77" s="935"/>
      <c r="BE77" s="935"/>
      <c r="BF77" s="935"/>
      <c r="BG77" s="935"/>
      <c r="BH77" s="935"/>
      <c r="BI77" s="935"/>
      <c r="BJ77" s="935"/>
      <c r="BK77" s="935"/>
      <c r="BL77" s="935"/>
      <c r="BM77" s="935"/>
      <c r="BN77" s="935"/>
      <c r="BO77" s="935"/>
      <c r="BP77" s="935"/>
      <c r="BQ77" s="936">
        <f t="shared" ref="BQ77:BQ112" si="5">SUM(I77:BP77)</f>
        <v>0</v>
      </c>
      <c r="BR77" s="264"/>
      <c r="BS77" s="264"/>
      <c r="BT77" s="264"/>
      <c r="BU77" s="262">
        <f t="shared" ref="BU77:BU108" si="6">BR77+BS77+BT77</f>
        <v>0</v>
      </c>
      <c r="BV77" s="263">
        <f t="shared" ref="BV77:BV108" si="7">ROUND(BQ77*BU77,0)</f>
        <v>0</v>
      </c>
      <c r="IV77" s="450"/>
    </row>
    <row r="78" spans="1:256" s="249" customFormat="1" ht="21" customHeight="1">
      <c r="A78" s="1634"/>
      <c r="B78" s="255">
        <v>66</v>
      </c>
      <c r="C78" s="256" t="str">
        <f>IF('1_一般事項'!$C$8="","",'1_一般事項'!$C$8)</f>
        <v/>
      </c>
      <c r="D78" s="257"/>
      <c r="E78" s="258"/>
      <c r="F78" s="259"/>
      <c r="G78" s="257"/>
      <c r="H78" s="260"/>
      <c r="I78" s="935"/>
      <c r="J78" s="935"/>
      <c r="K78" s="935"/>
      <c r="L78" s="935"/>
      <c r="M78" s="935"/>
      <c r="N78" s="935"/>
      <c r="O78" s="935"/>
      <c r="P78" s="935"/>
      <c r="Q78" s="935"/>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5"/>
      <c r="BA78" s="935"/>
      <c r="BB78" s="935"/>
      <c r="BC78" s="935"/>
      <c r="BD78" s="935"/>
      <c r="BE78" s="935"/>
      <c r="BF78" s="935"/>
      <c r="BG78" s="935"/>
      <c r="BH78" s="935"/>
      <c r="BI78" s="935"/>
      <c r="BJ78" s="935"/>
      <c r="BK78" s="935"/>
      <c r="BL78" s="935"/>
      <c r="BM78" s="935"/>
      <c r="BN78" s="935"/>
      <c r="BO78" s="935"/>
      <c r="BP78" s="935"/>
      <c r="BQ78" s="936">
        <f t="shared" si="5"/>
        <v>0</v>
      </c>
      <c r="BR78" s="264"/>
      <c r="BS78" s="264"/>
      <c r="BT78" s="264"/>
      <c r="BU78" s="262">
        <f t="shared" si="6"/>
        <v>0</v>
      </c>
      <c r="BV78" s="263">
        <f t="shared" si="7"/>
        <v>0</v>
      </c>
      <c r="IV78" s="450"/>
    </row>
    <row r="79" spans="1:256" s="249" customFormat="1" ht="21" customHeight="1">
      <c r="A79" s="1634"/>
      <c r="B79" s="255">
        <v>67</v>
      </c>
      <c r="C79" s="256" t="str">
        <f>IF('1_一般事項'!$C$8="","",'1_一般事項'!$C$8)</f>
        <v/>
      </c>
      <c r="D79" s="257"/>
      <c r="E79" s="258"/>
      <c r="F79" s="259"/>
      <c r="G79" s="257"/>
      <c r="H79" s="260"/>
      <c r="I79" s="935"/>
      <c r="J79" s="935"/>
      <c r="K79" s="935"/>
      <c r="L79" s="935"/>
      <c r="M79" s="935"/>
      <c r="N79" s="935"/>
      <c r="O79" s="935"/>
      <c r="P79" s="935"/>
      <c r="Q79" s="935"/>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5"/>
      <c r="BA79" s="935"/>
      <c r="BB79" s="935"/>
      <c r="BC79" s="935"/>
      <c r="BD79" s="935"/>
      <c r="BE79" s="935"/>
      <c r="BF79" s="935"/>
      <c r="BG79" s="935"/>
      <c r="BH79" s="935"/>
      <c r="BI79" s="935"/>
      <c r="BJ79" s="935"/>
      <c r="BK79" s="935"/>
      <c r="BL79" s="935"/>
      <c r="BM79" s="935"/>
      <c r="BN79" s="935"/>
      <c r="BO79" s="935"/>
      <c r="BP79" s="935"/>
      <c r="BQ79" s="936">
        <f t="shared" si="5"/>
        <v>0</v>
      </c>
      <c r="BR79" s="264"/>
      <c r="BS79" s="264"/>
      <c r="BT79" s="264"/>
      <c r="BU79" s="262">
        <f t="shared" si="6"/>
        <v>0</v>
      </c>
      <c r="BV79" s="263">
        <f t="shared" si="7"/>
        <v>0</v>
      </c>
      <c r="IV79" s="450"/>
    </row>
    <row r="80" spans="1:256" s="249" customFormat="1" ht="21" customHeight="1">
      <c r="A80" s="1634"/>
      <c r="B80" s="255">
        <v>68</v>
      </c>
      <c r="C80" s="256" t="str">
        <f>IF('1_一般事項'!$C$8="","",'1_一般事項'!$C$8)</f>
        <v/>
      </c>
      <c r="D80" s="257"/>
      <c r="E80" s="258"/>
      <c r="F80" s="259"/>
      <c r="G80" s="257"/>
      <c r="H80" s="260"/>
      <c r="I80" s="935"/>
      <c r="J80" s="935"/>
      <c r="K80" s="935"/>
      <c r="L80" s="935"/>
      <c r="M80" s="935"/>
      <c r="N80" s="935"/>
      <c r="O80" s="935"/>
      <c r="P80" s="935"/>
      <c r="Q80" s="935"/>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5"/>
      <c r="BA80" s="935"/>
      <c r="BB80" s="935"/>
      <c r="BC80" s="935"/>
      <c r="BD80" s="935"/>
      <c r="BE80" s="935"/>
      <c r="BF80" s="935"/>
      <c r="BG80" s="935"/>
      <c r="BH80" s="935"/>
      <c r="BI80" s="935"/>
      <c r="BJ80" s="935"/>
      <c r="BK80" s="935"/>
      <c r="BL80" s="935"/>
      <c r="BM80" s="935"/>
      <c r="BN80" s="935"/>
      <c r="BO80" s="935"/>
      <c r="BP80" s="935"/>
      <c r="BQ80" s="936">
        <f t="shared" si="5"/>
        <v>0</v>
      </c>
      <c r="BR80" s="264"/>
      <c r="BS80" s="264"/>
      <c r="BT80" s="264"/>
      <c r="BU80" s="262">
        <f t="shared" si="6"/>
        <v>0</v>
      </c>
      <c r="BV80" s="263">
        <f t="shared" si="7"/>
        <v>0</v>
      </c>
      <c r="IV80" s="450"/>
    </row>
    <row r="81" spans="1:256" s="249" customFormat="1" ht="21" customHeight="1">
      <c r="A81" s="1634"/>
      <c r="B81" s="255">
        <v>69</v>
      </c>
      <c r="C81" s="256" t="str">
        <f>IF('1_一般事項'!$C$8="","",'1_一般事項'!$C$8)</f>
        <v/>
      </c>
      <c r="D81" s="257"/>
      <c r="E81" s="258"/>
      <c r="F81" s="259"/>
      <c r="G81" s="257"/>
      <c r="H81" s="260"/>
      <c r="I81" s="935"/>
      <c r="J81" s="935"/>
      <c r="K81" s="935"/>
      <c r="L81" s="935"/>
      <c r="M81" s="935"/>
      <c r="N81" s="935"/>
      <c r="O81" s="935"/>
      <c r="P81" s="935"/>
      <c r="Q81" s="935"/>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5"/>
      <c r="BA81" s="935"/>
      <c r="BB81" s="935"/>
      <c r="BC81" s="935"/>
      <c r="BD81" s="935"/>
      <c r="BE81" s="935"/>
      <c r="BF81" s="935"/>
      <c r="BG81" s="935"/>
      <c r="BH81" s="935"/>
      <c r="BI81" s="935"/>
      <c r="BJ81" s="935"/>
      <c r="BK81" s="935"/>
      <c r="BL81" s="935"/>
      <c r="BM81" s="935"/>
      <c r="BN81" s="935"/>
      <c r="BO81" s="935"/>
      <c r="BP81" s="935"/>
      <c r="BQ81" s="936">
        <f t="shared" si="5"/>
        <v>0</v>
      </c>
      <c r="BR81" s="264"/>
      <c r="BS81" s="264"/>
      <c r="BT81" s="264"/>
      <c r="BU81" s="262">
        <f t="shared" si="6"/>
        <v>0</v>
      </c>
      <c r="BV81" s="263">
        <f t="shared" si="7"/>
        <v>0</v>
      </c>
      <c r="IV81" s="450"/>
    </row>
    <row r="82" spans="1:256" s="249" customFormat="1" ht="21" customHeight="1">
      <c r="A82" s="1634"/>
      <c r="B82" s="255">
        <v>70</v>
      </c>
      <c r="C82" s="256" t="str">
        <f>IF('1_一般事項'!$C$8="","",'1_一般事項'!$C$8)</f>
        <v/>
      </c>
      <c r="D82" s="257"/>
      <c r="E82" s="258"/>
      <c r="F82" s="259"/>
      <c r="G82" s="257"/>
      <c r="H82" s="260"/>
      <c r="I82" s="935"/>
      <c r="J82" s="935"/>
      <c r="K82" s="935"/>
      <c r="L82" s="935"/>
      <c r="M82" s="935"/>
      <c r="N82" s="935"/>
      <c r="O82" s="935"/>
      <c r="P82" s="935"/>
      <c r="Q82" s="935"/>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5"/>
      <c r="BA82" s="935"/>
      <c r="BB82" s="935"/>
      <c r="BC82" s="935"/>
      <c r="BD82" s="935"/>
      <c r="BE82" s="935"/>
      <c r="BF82" s="935"/>
      <c r="BG82" s="935"/>
      <c r="BH82" s="935"/>
      <c r="BI82" s="935"/>
      <c r="BJ82" s="935"/>
      <c r="BK82" s="935"/>
      <c r="BL82" s="935"/>
      <c r="BM82" s="935"/>
      <c r="BN82" s="935"/>
      <c r="BO82" s="935"/>
      <c r="BP82" s="935"/>
      <c r="BQ82" s="936">
        <f t="shared" si="5"/>
        <v>0</v>
      </c>
      <c r="BR82" s="264"/>
      <c r="BS82" s="264"/>
      <c r="BT82" s="264"/>
      <c r="BU82" s="262">
        <f t="shared" si="6"/>
        <v>0</v>
      </c>
      <c r="BV82" s="263">
        <f t="shared" si="7"/>
        <v>0</v>
      </c>
      <c r="IV82" s="450"/>
    </row>
    <row r="83" spans="1:256" s="249" customFormat="1" ht="21" customHeight="1">
      <c r="A83" s="1634"/>
      <c r="B83" s="255">
        <v>71</v>
      </c>
      <c r="C83" s="256" t="str">
        <f>IF('1_一般事項'!$C$8="","",'1_一般事項'!$C$8)</f>
        <v/>
      </c>
      <c r="D83" s="257"/>
      <c r="E83" s="258"/>
      <c r="F83" s="259"/>
      <c r="G83" s="257"/>
      <c r="H83" s="260"/>
      <c r="I83" s="935"/>
      <c r="J83" s="935"/>
      <c r="K83" s="935"/>
      <c r="L83" s="935"/>
      <c r="M83" s="935"/>
      <c r="N83" s="935"/>
      <c r="O83" s="935"/>
      <c r="P83" s="935"/>
      <c r="Q83" s="935"/>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5"/>
      <c r="BA83" s="935"/>
      <c r="BB83" s="935"/>
      <c r="BC83" s="935"/>
      <c r="BD83" s="935"/>
      <c r="BE83" s="935"/>
      <c r="BF83" s="935"/>
      <c r="BG83" s="935"/>
      <c r="BH83" s="935"/>
      <c r="BI83" s="935"/>
      <c r="BJ83" s="935"/>
      <c r="BK83" s="935"/>
      <c r="BL83" s="935"/>
      <c r="BM83" s="935"/>
      <c r="BN83" s="935"/>
      <c r="BO83" s="935"/>
      <c r="BP83" s="935"/>
      <c r="BQ83" s="936">
        <f t="shared" si="5"/>
        <v>0</v>
      </c>
      <c r="BR83" s="264"/>
      <c r="BS83" s="264"/>
      <c r="BT83" s="264"/>
      <c r="BU83" s="262">
        <f t="shared" si="6"/>
        <v>0</v>
      </c>
      <c r="BV83" s="263">
        <f t="shared" si="7"/>
        <v>0</v>
      </c>
      <c r="IV83" s="450"/>
    </row>
    <row r="84" spans="1:256" s="249" customFormat="1" ht="21" customHeight="1">
      <c r="A84" s="1634"/>
      <c r="B84" s="255">
        <v>72</v>
      </c>
      <c r="C84" s="256" t="str">
        <f>IF('1_一般事項'!$C$8="","",'1_一般事項'!$C$8)</f>
        <v/>
      </c>
      <c r="D84" s="257"/>
      <c r="E84" s="258"/>
      <c r="F84" s="259"/>
      <c r="G84" s="257"/>
      <c r="H84" s="260"/>
      <c r="I84" s="935"/>
      <c r="J84" s="935"/>
      <c r="K84" s="935"/>
      <c r="L84" s="935"/>
      <c r="M84" s="935"/>
      <c r="N84" s="935"/>
      <c r="O84" s="935"/>
      <c r="P84" s="935"/>
      <c r="Q84" s="935"/>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5"/>
      <c r="BA84" s="935"/>
      <c r="BB84" s="935"/>
      <c r="BC84" s="935"/>
      <c r="BD84" s="935"/>
      <c r="BE84" s="935"/>
      <c r="BF84" s="935"/>
      <c r="BG84" s="935"/>
      <c r="BH84" s="935"/>
      <c r="BI84" s="935"/>
      <c r="BJ84" s="935"/>
      <c r="BK84" s="935"/>
      <c r="BL84" s="935"/>
      <c r="BM84" s="935"/>
      <c r="BN84" s="935"/>
      <c r="BO84" s="935"/>
      <c r="BP84" s="935"/>
      <c r="BQ84" s="936">
        <f t="shared" si="5"/>
        <v>0</v>
      </c>
      <c r="BR84" s="264"/>
      <c r="BS84" s="264"/>
      <c r="BT84" s="264"/>
      <c r="BU84" s="262">
        <f t="shared" si="6"/>
        <v>0</v>
      </c>
      <c r="BV84" s="263">
        <f t="shared" si="7"/>
        <v>0</v>
      </c>
      <c r="IV84" s="450"/>
    </row>
    <row r="85" spans="1:256" s="249" customFormat="1" ht="21" customHeight="1">
      <c r="A85" s="1634"/>
      <c r="B85" s="255">
        <v>73</v>
      </c>
      <c r="C85" s="256" t="str">
        <f>IF('1_一般事項'!$C$8="","",'1_一般事項'!$C$8)</f>
        <v/>
      </c>
      <c r="D85" s="257"/>
      <c r="E85" s="258"/>
      <c r="F85" s="259"/>
      <c r="G85" s="257"/>
      <c r="H85" s="260"/>
      <c r="I85" s="935"/>
      <c r="J85" s="935"/>
      <c r="K85" s="935"/>
      <c r="L85" s="935"/>
      <c r="M85" s="935"/>
      <c r="N85" s="935"/>
      <c r="O85" s="935"/>
      <c r="P85" s="935"/>
      <c r="Q85" s="935"/>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5"/>
      <c r="BA85" s="935"/>
      <c r="BB85" s="935"/>
      <c r="BC85" s="935"/>
      <c r="BD85" s="935"/>
      <c r="BE85" s="935"/>
      <c r="BF85" s="935"/>
      <c r="BG85" s="935"/>
      <c r="BH85" s="935"/>
      <c r="BI85" s="935"/>
      <c r="BJ85" s="935"/>
      <c r="BK85" s="935"/>
      <c r="BL85" s="935"/>
      <c r="BM85" s="935"/>
      <c r="BN85" s="935"/>
      <c r="BO85" s="935"/>
      <c r="BP85" s="935"/>
      <c r="BQ85" s="936">
        <f t="shared" si="5"/>
        <v>0</v>
      </c>
      <c r="BR85" s="264"/>
      <c r="BS85" s="264"/>
      <c r="BT85" s="264"/>
      <c r="BU85" s="262">
        <f t="shared" si="6"/>
        <v>0</v>
      </c>
      <c r="BV85" s="263">
        <f t="shared" si="7"/>
        <v>0</v>
      </c>
      <c r="IV85" s="450"/>
    </row>
    <row r="86" spans="1:256" s="249" customFormat="1" ht="21" customHeight="1">
      <c r="A86" s="1634"/>
      <c r="B86" s="255">
        <v>74</v>
      </c>
      <c r="C86" s="256" t="str">
        <f>IF('1_一般事項'!$C$8="","",'1_一般事項'!$C$8)</f>
        <v/>
      </c>
      <c r="D86" s="257"/>
      <c r="E86" s="258"/>
      <c r="F86" s="259"/>
      <c r="G86" s="257"/>
      <c r="H86" s="260"/>
      <c r="I86" s="935"/>
      <c r="J86" s="935"/>
      <c r="K86" s="935"/>
      <c r="L86" s="935"/>
      <c r="M86" s="935"/>
      <c r="N86" s="935"/>
      <c r="O86" s="935"/>
      <c r="P86" s="935"/>
      <c r="Q86" s="935"/>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5"/>
      <c r="BA86" s="935"/>
      <c r="BB86" s="935"/>
      <c r="BC86" s="935"/>
      <c r="BD86" s="935"/>
      <c r="BE86" s="935"/>
      <c r="BF86" s="935"/>
      <c r="BG86" s="935"/>
      <c r="BH86" s="935"/>
      <c r="BI86" s="935"/>
      <c r="BJ86" s="935"/>
      <c r="BK86" s="935"/>
      <c r="BL86" s="935"/>
      <c r="BM86" s="935"/>
      <c r="BN86" s="935"/>
      <c r="BO86" s="935"/>
      <c r="BP86" s="935"/>
      <c r="BQ86" s="936">
        <f t="shared" si="5"/>
        <v>0</v>
      </c>
      <c r="BR86" s="264"/>
      <c r="BS86" s="264"/>
      <c r="BT86" s="264"/>
      <c r="BU86" s="262">
        <f t="shared" si="6"/>
        <v>0</v>
      </c>
      <c r="BV86" s="263">
        <f t="shared" si="7"/>
        <v>0</v>
      </c>
      <c r="IV86" s="450"/>
    </row>
    <row r="87" spans="1:256" s="249" customFormat="1" ht="21" customHeight="1">
      <c r="A87" s="1634"/>
      <c r="B87" s="255">
        <v>75</v>
      </c>
      <c r="C87" s="256" t="str">
        <f>IF('1_一般事項'!$C$8="","",'1_一般事項'!$C$8)</f>
        <v/>
      </c>
      <c r="D87" s="257"/>
      <c r="E87" s="258"/>
      <c r="F87" s="259"/>
      <c r="G87" s="257"/>
      <c r="H87" s="260"/>
      <c r="I87" s="935"/>
      <c r="J87" s="935"/>
      <c r="K87" s="935"/>
      <c r="L87" s="935"/>
      <c r="M87" s="935"/>
      <c r="N87" s="935"/>
      <c r="O87" s="935"/>
      <c r="P87" s="935"/>
      <c r="Q87" s="935"/>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5"/>
      <c r="BA87" s="935"/>
      <c r="BB87" s="935"/>
      <c r="BC87" s="935"/>
      <c r="BD87" s="935"/>
      <c r="BE87" s="935"/>
      <c r="BF87" s="935"/>
      <c r="BG87" s="935"/>
      <c r="BH87" s="935"/>
      <c r="BI87" s="935"/>
      <c r="BJ87" s="935"/>
      <c r="BK87" s="935"/>
      <c r="BL87" s="935"/>
      <c r="BM87" s="935"/>
      <c r="BN87" s="935"/>
      <c r="BO87" s="935"/>
      <c r="BP87" s="935"/>
      <c r="BQ87" s="936">
        <f t="shared" si="5"/>
        <v>0</v>
      </c>
      <c r="BR87" s="264"/>
      <c r="BS87" s="264"/>
      <c r="BT87" s="264"/>
      <c r="BU87" s="262">
        <f t="shared" si="6"/>
        <v>0</v>
      </c>
      <c r="BV87" s="263">
        <f t="shared" si="7"/>
        <v>0</v>
      </c>
      <c r="IV87" s="450"/>
    </row>
    <row r="88" spans="1:256" s="249" customFormat="1" ht="21" customHeight="1">
      <c r="A88" s="1634"/>
      <c r="B88" s="255">
        <v>76</v>
      </c>
      <c r="C88" s="256" t="str">
        <f>IF('1_一般事項'!$C$8="","",'1_一般事項'!$C$8)</f>
        <v/>
      </c>
      <c r="D88" s="257"/>
      <c r="E88" s="258"/>
      <c r="F88" s="259"/>
      <c r="G88" s="257"/>
      <c r="H88" s="260"/>
      <c r="I88" s="935"/>
      <c r="J88" s="935"/>
      <c r="K88" s="935"/>
      <c r="L88" s="935"/>
      <c r="M88" s="935"/>
      <c r="N88" s="935"/>
      <c r="O88" s="935"/>
      <c r="P88" s="935"/>
      <c r="Q88" s="935"/>
      <c r="R88" s="935"/>
      <c r="S88" s="935"/>
      <c r="T88" s="935"/>
      <c r="U88" s="935"/>
      <c r="V88" s="935"/>
      <c r="W88" s="935"/>
      <c r="X88" s="935"/>
      <c r="Y88" s="935"/>
      <c r="Z88" s="935"/>
      <c r="AA88" s="935"/>
      <c r="AB88" s="935"/>
      <c r="AC88" s="935"/>
      <c r="AD88" s="935"/>
      <c r="AE88" s="935"/>
      <c r="AF88" s="935"/>
      <c r="AG88" s="935"/>
      <c r="AH88" s="935"/>
      <c r="AI88" s="935"/>
      <c r="AJ88" s="935"/>
      <c r="AK88" s="935"/>
      <c r="AL88" s="935"/>
      <c r="AM88" s="935"/>
      <c r="AN88" s="935"/>
      <c r="AO88" s="935"/>
      <c r="AP88" s="935"/>
      <c r="AQ88" s="935"/>
      <c r="AR88" s="935"/>
      <c r="AS88" s="935"/>
      <c r="AT88" s="935"/>
      <c r="AU88" s="935"/>
      <c r="AV88" s="935"/>
      <c r="AW88" s="935"/>
      <c r="AX88" s="935"/>
      <c r="AY88" s="935"/>
      <c r="AZ88" s="935"/>
      <c r="BA88" s="935"/>
      <c r="BB88" s="935"/>
      <c r="BC88" s="935"/>
      <c r="BD88" s="935"/>
      <c r="BE88" s="935"/>
      <c r="BF88" s="935"/>
      <c r="BG88" s="935"/>
      <c r="BH88" s="935"/>
      <c r="BI88" s="935"/>
      <c r="BJ88" s="935"/>
      <c r="BK88" s="935"/>
      <c r="BL88" s="935"/>
      <c r="BM88" s="935"/>
      <c r="BN88" s="935"/>
      <c r="BO88" s="935"/>
      <c r="BP88" s="935"/>
      <c r="BQ88" s="936">
        <f t="shared" si="5"/>
        <v>0</v>
      </c>
      <c r="BR88" s="264"/>
      <c r="BS88" s="264"/>
      <c r="BT88" s="264"/>
      <c r="BU88" s="262">
        <f t="shared" si="6"/>
        <v>0</v>
      </c>
      <c r="BV88" s="263">
        <f t="shared" si="7"/>
        <v>0</v>
      </c>
      <c r="IV88" s="450"/>
    </row>
    <row r="89" spans="1:256" s="249" customFormat="1" ht="21" customHeight="1">
      <c r="A89" s="1634"/>
      <c r="B89" s="255">
        <v>77</v>
      </c>
      <c r="C89" s="256" t="str">
        <f>IF('1_一般事項'!$C$8="","",'1_一般事項'!$C$8)</f>
        <v/>
      </c>
      <c r="D89" s="257"/>
      <c r="E89" s="258"/>
      <c r="F89" s="259"/>
      <c r="G89" s="257"/>
      <c r="H89" s="260"/>
      <c r="I89" s="935"/>
      <c r="J89" s="935"/>
      <c r="K89" s="935"/>
      <c r="L89" s="935"/>
      <c r="M89" s="935"/>
      <c r="N89" s="935"/>
      <c r="O89" s="935"/>
      <c r="P89" s="935"/>
      <c r="Q89" s="935"/>
      <c r="R89" s="935"/>
      <c r="S89" s="935"/>
      <c r="T89" s="935"/>
      <c r="U89" s="935"/>
      <c r="V89" s="935"/>
      <c r="W89" s="935"/>
      <c r="X89" s="935"/>
      <c r="Y89" s="935"/>
      <c r="Z89" s="935"/>
      <c r="AA89" s="935"/>
      <c r="AB89" s="935"/>
      <c r="AC89" s="935"/>
      <c r="AD89" s="935"/>
      <c r="AE89" s="935"/>
      <c r="AF89" s="935"/>
      <c r="AG89" s="935"/>
      <c r="AH89" s="935"/>
      <c r="AI89" s="935"/>
      <c r="AJ89" s="935"/>
      <c r="AK89" s="935"/>
      <c r="AL89" s="935"/>
      <c r="AM89" s="935"/>
      <c r="AN89" s="935"/>
      <c r="AO89" s="935"/>
      <c r="AP89" s="935"/>
      <c r="AQ89" s="935"/>
      <c r="AR89" s="935"/>
      <c r="AS89" s="935"/>
      <c r="AT89" s="935"/>
      <c r="AU89" s="935"/>
      <c r="AV89" s="935"/>
      <c r="AW89" s="935"/>
      <c r="AX89" s="935"/>
      <c r="AY89" s="935"/>
      <c r="AZ89" s="935"/>
      <c r="BA89" s="935"/>
      <c r="BB89" s="935"/>
      <c r="BC89" s="935"/>
      <c r="BD89" s="935"/>
      <c r="BE89" s="935"/>
      <c r="BF89" s="935"/>
      <c r="BG89" s="935"/>
      <c r="BH89" s="935"/>
      <c r="BI89" s="935"/>
      <c r="BJ89" s="935"/>
      <c r="BK89" s="935"/>
      <c r="BL89" s="935"/>
      <c r="BM89" s="935"/>
      <c r="BN89" s="935"/>
      <c r="BO89" s="935"/>
      <c r="BP89" s="935"/>
      <c r="BQ89" s="936">
        <f t="shared" si="5"/>
        <v>0</v>
      </c>
      <c r="BR89" s="264"/>
      <c r="BS89" s="264"/>
      <c r="BT89" s="264"/>
      <c r="BU89" s="262">
        <f t="shared" si="6"/>
        <v>0</v>
      </c>
      <c r="BV89" s="263">
        <f t="shared" si="7"/>
        <v>0</v>
      </c>
      <c r="IV89" s="450"/>
    </row>
    <row r="90" spans="1:256" s="249" customFormat="1" ht="21" customHeight="1">
      <c r="A90" s="1634"/>
      <c r="B90" s="255">
        <v>78</v>
      </c>
      <c r="C90" s="256" t="str">
        <f>IF('1_一般事項'!$C$8="","",'1_一般事項'!$C$8)</f>
        <v/>
      </c>
      <c r="D90" s="257"/>
      <c r="E90" s="258"/>
      <c r="F90" s="259"/>
      <c r="G90" s="257"/>
      <c r="H90" s="260"/>
      <c r="I90" s="935"/>
      <c r="J90" s="935"/>
      <c r="K90" s="935"/>
      <c r="L90" s="935"/>
      <c r="M90" s="935"/>
      <c r="N90" s="935"/>
      <c r="O90" s="935"/>
      <c r="P90" s="935"/>
      <c r="Q90" s="935"/>
      <c r="R90" s="935"/>
      <c r="S90" s="935"/>
      <c r="T90" s="935"/>
      <c r="U90" s="935"/>
      <c r="V90" s="935"/>
      <c r="W90" s="935"/>
      <c r="X90" s="935"/>
      <c r="Y90" s="935"/>
      <c r="Z90" s="935"/>
      <c r="AA90" s="935"/>
      <c r="AB90" s="935"/>
      <c r="AC90" s="935"/>
      <c r="AD90" s="935"/>
      <c r="AE90" s="935"/>
      <c r="AF90" s="935"/>
      <c r="AG90" s="935"/>
      <c r="AH90" s="935"/>
      <c r="AI90" s="935"/>
      <c r="AJ90" s="935"/>
      <c r="AK90" s="935"/>
      <c r="AL90" s="935"/>
      <c r="AM90" s="935"/>
      <c r="AN90" s="935"/>
      <c r="AO90" s="935"/>
      <c r="AP90" s="935"/>
      <c r="AQ90" s="935"/>
      <c r="AR90" s="935"/>
      <c r="AS90" s="935"/>
      <c r="AT90" s="935"/>
      <c r="AU90" s="935"/>
      <c r="AV90" s="935"/>
      <c r="AW90" s="935"/>
      <c r="AX90" s="935"/>
      <c r="AY90" s="935"/>
      <c r="AZ90" s="935"/>
      <c r="BA90" s="935"/>
      <c r="BB90" s="935"/>
      <c r="BC90" s="935"/>
      <c r="BD90" s="935"/>
      <c r="BE90" s="935"/>
      <c r="BF90" s="935"/>
      <c r="BG90" s="935"/>
      <c r="BH90" s="935"/>
      <c r="BI90" s="935"/>
      <c r="BJ90" s="935"/>
      <c r="BK90" s="935"/>
      <c r="BL90" s="935"/>
      <c r="BM90" s="935"/>
      <c r="BN90" s="935"/>
      <c r="BO90" s="935"/>
      <c r="BP90" s="935"/>
      <c r="BQ90" s="936">
        <f t="shared" si="5"/>
        <v>0</v>
      </c>
      <c r="BR90" s="264"/>
      <c r="BS90" s="264"/>
      <c r="BT90" s="264"/>
      <c r="BU90" s="262">
        <f t="shared" si="6"/>
        <v>0</v>
      </c>
      <c r="BV90" s="263">
        <f t="shared" si="7"/>
        <v>0</v>
      </c>
      <c r="IV90" s="450"/>
    </row>
    <row r="91" spans="1:256" s="249" customFormat="1" ht="21" customHeight="1">
      <c r="A91" s="1634"/>
      <c r="B91" s="255">
        <v>79</v>
      </c>
      <c r="C91" s="256" t="str">
        <f>IF('1_一般事項'!$C$8="","",'1_一般事項'!$C$8)</f>
        <v/>
      </c>
      <c r="D91" s="257"/>
      <c r="E91" s="258"/>
      <c r="F91" s="259"/>
      <c r="G91" s="257"/>
      <c r="H91" s="260"/>
      <c r="I91" s="935"/>
      <c r="J91" s="935"/>
      <c r="K91" s="935"/>
      <c r="L91" s="935"/>
      <c r="M91" s="935"/>
      <c r="N91" s="935"/>
      <c r="O91" s="935"/>
      <c r="P91" s="935"/>
      <c r="Q91" s="935"/>
      <c r="R91" s="935"/>
      <c r="S91" s="935"/>
      <c r="T91" s="935"/>
      <c r="U91" s="935"/>
      <c r="V91" s="935"/>
      <c r="W91" s="935"/>
      <c r="X91" s="935"/>
      <c r="Y91" s="935"/>
      <c r="Z91" s="935"/>
      <c r="AA91" s="935"/>
      <c r="AB91" s="935"/>
      <c r="AC91" s="935"/>
      <c r="AD91" s="935"/>
      <c r="AE91" s="935"/>
      <c r="AF91" s="935"/>
      <c r="AG91" s="935"/>
      <c r="AH91" s="935"/>
      <c r="AI91" s="935"/>
      <c r="AJ91" s="935"/>
      <c r="AK91" s="935"/>
      <c r="AL91" s="935"/>
      <c r="AM91" s="935"/>
      <c r="AN91" s="935"/>
      <c r="AO91" s="935"/>
      <c r="AP91" s="935"/>
      <c r="AQ91" s="935"/>
      <c r="AR91" s="935"/>
      <c r="AS91" s="935"/>
      <c r="AT91" s="935"/>
      <c r="AU91" s="935"/>
      <c r="AV91" s="935"/>
      <c r="AW91" s="935"/>
      <c r="AX91" s="935"/>
      <c r="AY91" s="935"/>
      <c r="AZ91" s="935"/>
      <c r="BA91" s="935"/>
      <c r="BB91" s="935"/>
      <c r="BC91" s="935"/>
      <c r="BD91" s="935"/>
      <c r="BE91" s="935"/>
      <c r="BF91" s="935"/>
      <c r="BG91" s="935"/>
      <c r="BH91" s="935"/>
      <c r="BI91" s="935"/>
      <c r="BJ91" s="935"/>
      <c r="BK91" s="935"/>
      <c r="BL91" s="935"/>
      <c r="BM91" s="935"/>
      <c r="BN91" s="935"/>
      <c r="BO91" s="935"/>
      <c r="BP91" s="935"/>
      <c r="BQ91" s="936">
        <f t="shared" si="5"/>
        <v>0</v>
      </c>
      <c r="BR91" s="264"/>
      <c r="BS91" s="264"/>
      <c r="BT91" s="264"/>
      <c r="BU91" s="262">
        <f t="shared" si="6"/>
        <v>0</v>
      </c>
      <c r="BV91" s="263">
        <f t="shared" si="7"/>
        <v>0</v>
      </c>
      <c r="IV91" s="450"/>
    </row>
    <row r="92" spans="1:256" s="249" customFormat="1" ht="21" customHeight="1">
      <c r="A92" s="1634"/>
      <c r="B92" s="255">
        <v>80</v>
      </c>
      <c r="C92" s="256" t="str">
        <f>IF('1_一般事項'!$C$8="","",'1_一般事項'!$C$8)</f>
        <v/>
      </c>
      <c r="D92" s="257"/>
      <c r="E92" s="258"/>
      <c r="F92" s="259"/>
      <c r="G92" s="257"/>
      <c r="H92" s="260"/>
      <c r="I92" s="935"/>
      <c r="J92" s="935"/>
      <c r="K92" s="935"/>
      <c r="L92" s="935"/>
      <c r="M92" s="935"/>
      <c r="N92" s="935"/>
      <c r="O92" s="935"/>
      <c r="P92" s="935"/>
      <c r="Q92" s="935"/>
      <c r="R92" s="935"/>
      <c r="S92" s="935"/>
      <c r="T92" s="935"/>
      <c r="U92" s="935"/>
      <c r="V92" s="935"/>
      <c r="W92" s="935"/>
      <c r="X92" s="935"/>
      <c r="Y92" s="935"/>
      <c r="Z92" s="935"/>
      <c r="AA92" s="935"/>
      <c r="AB92" s="935"/>
      <c r="AC92" s="935"/>
      <c r="AD92" s="935"/>
      <c r="AE92" s="935"/>
      <c r="AF92" s="935"/>
      <c r="AG92" s="935"/>
      <c r="AH92" s="935"/>
      <c r="AI92" s="935"/>
      <c r="AJ92" s="935"/>
      <c r="AK92" s="935"/>
      <c r="AL92" s="935"/>
      <c r="AM92" s="935"/>
      <c r="AN92" s="935"/>
      <c r="AO92" s="935"/>
      <c r="AP92" s="935"/>
      <c r="AQ92" s="935"/>
      <c r="AR92" s="935"/>
      <c r="AS92" s="935"/>
      <c r="AT92" s="935"/>
      <c r="AU92" s="935"/>
      <c r="AV92" s="935"/>
      <c r="AW92" s="935"/>
      <c r="AX92" s="935"/>
      <c r="AY92" s="935"/>
      <c r="AZ92" s="935"/>
      <c r="BA92" s="935"/>
      <c r="BB92" s="935"/>
      <c r="BC92" s="935"/>
      <c r="BD92" s="935"/>
      <c r="BE92" s="935"/>
      <c r="BF92" s="935"/>
      <c r="BG92" s="935"/>
      <c r="BH92" s="935"/>
      <c r="BI92" s="935"/>
      <c r="BJ92" s="935"/>
      <c r="BK92" s="935"/>
      <c r="BL92" s="935"/>
      <c r="BM92" s="935"/>
      <c r="BN92" s="935"/>
      <c r="BO92" s="935"/>
      <c r="BP92" s="935"/>
      <c r="BQ92" s="936">
        <f t="shared" si="5"/>
        <v>0</v>
      </c>
      <c r="BR92" s="264"/>
      <c r="BS92" s="264"/>
      <c r="BT92" s="264"/>
      <c r="BU92" s="262">
        <f t="shared" si="6"/>
        <v>0</v>
      </c>
      <c r="BV92" s="263">
        <f t="shared" si="7"/>
        <v>0</v>
      </c>
      <c r="IV92" s="450"/>
    </row>
    <row r="93" spans="1:256" s="249" customFormat="1" ht="21" customHeight="1">
      <c r="A93" s="1634"/>
      <c r="B93" s="255">
        <v>81</v>
      </c>
      <c r="C93" s="256" t="str">
        <f>IF('1_一般事項'!$C$8="","",'1_一般事項'!$C$8)</f>
        <v/>
      </c>
      <c r="D93" s="257"/>
      <c r="E93" s="258"/>
      <c r="F93" s="259"/>
      <c r="G93" s="257"/>
      <c r="H93" s="260"/>
      <c r="I93" s="935"/>
      <c r="J93" s="935"/>
      <c r="K93" s="935"/>
      <c r="L93" s="935"/>
      <c r="M93" s="935"/>
      <c r="N93" s="935"/>
      <c r="O93" s="935"/>
      <c r="P93" s="935"/>
      <c r="Q93" s="935"/>
      <c r="R93" s="935"/>
      <c r="S93" s="935"/>
      <c r="T93" s="935"/>
      <c r="U93" s="935"/>
      <c r="V93" s="935"/>
      <c r="W93" s="935"/>
      <c r="X93" s="935"/>
      <c r="Y93" s="935"/>
      <c r="Z93" s="935"/>
      <c r="AA93" s="935"/>
      <c r="AB93" s="935"/>
      <c r="AC93" s="935"/>
      <c r="AD93" s="935"/>
      <c r="AE93" s="935"/>
      <c r="AF93" s="935"/>
      <c r="AG93" s="935"/>
      <c r="AH93" s="935"/>
      <c r="AI93" s="935"/>
      <c r="AJ93" s="935"/>
      <c r="AK93" s="935"/>
      <c r="AL93" s="935"/>
      <c r="AM93" s="935"/>
      <c r="AN93" s="935"/>
      <c r="AO93" s="935"/>
      <c r="AP93" s="935"/>
      <c r="AQ93" s="935"/>
      <c r="AR93" s="935"/>
      <c r="AS93" s="935"/>
      <c r="AT93" s="935"/>
      <c r="AU93" s="935"/>
      <c r="AV93" s="935"/>
      <c r="AW93" s="935"/>
      <c r="AX93" s="935"/>
      <c r="AY93" s="935"/>
      <c r="AZ93" s="935"/>
      <c r="BA93" s="935"/>
      <c r="BB93" s="935"/>
      <c r="BC93" s="935"/>
      <c r="BD93" s="935"/>
      <c r="BE93" s="935"/>
      <c r="BF93" s="935"/>
      <c r="BG93" s="935"/>
      <c r="BH93" s="935"/>
      <c r="BI93" s="935"/>
      <c r="BJ93" s="935"/>
      <c r="BK93" s="935"/>
      <c r="BL93" s="935"/>
      <c r="BM93" s="935"/>
      <c r="BN93" s="935"/>
      <c r="BO93" s="935"/>
      <c r="BP93" s="935"/>
      <c r="BQ93" s="936">
        <f t="shared" si="5"/>
        <v>0</v>
      </c>
      <c r="BR93" s="264"/>
      <c r="BS93" s="264"/>
      <c r="BT93" s="264"/>
      <c r="BU93" s="262">
        <f t="shared" si="6"/>
        <v>0</v>
      </c>
      <c r="BV93" s="263">
        <f t="shared" si="7"/>
        <v>0</v>
      </c>
      <c r="IV93" s="450"/>
    </row>
    <row r="94" spans="1:256" s="249" customFormat="1" ht="21" customHeight="1">
      <c r="A94" s="1634"/>
      <c r="B94" s="255">
        <v>82</v>
      </c>
      <c r="C94" s="256" t="str">
        <f>IF('1_一般事項'!$C$8="","",'1_一般事項'!$C$8)</f>
        <v/>
      </c>
      <c r="D94" s="257"/>
      <c r="E94" s="258"/>
      <c r="F94" s="259"/>
      <c r="G94" s="257"/>
      <c r="H94" s="260"/>
      <c r="I94" s="935"/>
      <c r="J94" s="935"/>
      <c r="K94" s="935"/>
      <c r="L94" s="935"/>
      <c r="M94" s="935"/>
      <c r="N94" s="935"/>
      <c r="O94" s="935"/>
      <c r="P94" s="935"/>
      <c r="Q94" s="935"/>
      <c r="R94" s="935"/>
      <c r="S94" s="935"/>
      <c r="T94" s="935"/>
      <c r="U94" s="935"/>
      <c r="V94" s="935"/>
      <c r="W94" s="935"/>
      <c r="X94" s="935"/>
      <c r="Y94" s="935"/>
      <c r="Z94" s="935"/>
      <c r="AA94" s="935"/>
      <c r="AB94" s="935"/>
      <c r="AC94" s="935"/>
      <c r="AD94" s="935"/>
      <c r="AE94" s="935"/>
      <c r="AF94" s="935"/>
      <c r="AG94" s="935"/>
      <c r="AH94" s="935"/>
      <c r="AI94" s="935"/>
      <c r="AJ94" s="935"/>
      <c r="AK94" s="935"/>
      <c r="AL94" s="935"/>
      <c r="AM94" s="935"/>
      <c r="AN94" s="935"/>
      <c r="AO94" s="935"/>
      <c r="AP94" s="935"/>
      <c r="AQ94" s="935"/>
      <c r="AR94" s="935"/>
      <c r="AS94" s="935"/>
      <c r="AT94" s="935"/>
      <c r="AU94" s="935"/>
      <c r="AV94" s="935"/>
      <c r="AW94" s="935"/>
      <c r="AX94" s="935"/>
      <c r="AY94" s="935"/>
      <c r="AZ94" s="935"/>
      <c r="BA94" s="935"/>
      <c r="BB94" s="935"/>
      <c r="BC94" s="935"/>
      <c r="BD94" s="935"/>
      <c r="BE94" s="935"/>
      <c r="BF94" s="935"/>
      <c r="BG94" s="935"/>
      <c r="BH94" s="935"/>
      <c r="BI94" s="935"/>
      <c r="BJ94" s="935"/>
      <c r="BK94" s="935"/>
      <c r="BL94" s="935"/>
      <c r="BM94" s="935"/>
      <c r="BN94" s="935"/>
      <c r="BO94" s="935"/>
      <c r="BP94" s="935"/>
      <c r="BQ94" s="936">
        <f t="shared" si="5"/>
        <v>0</v>
      </c>
      <c r="BR94" s="264"/>
      <c r="BS94" s="264"/>
      <c r="BT94" s="264"/>
      <c r="BU94" s="262">
        <f t="shared" si="6"/>
        <v>0</v>
      </c>
      <c r="BV94" s="263">
        <f t="shared" si="7"/>
        <v>0</v>
      </c>
      <c r="IV94" s="450"/>
    </row>
    <row r="95" spans="1:256" s="249" customFormat="1" ht="21" customHeight="1">
      <c r="A95" s="1634"/>
      <c r="B95" s="255">
        <v>83</v>
      </c>
      <c r="C95" s="256" t="str">
        <f>IF('1_一般事項'!$C$8="","",'1_一般事項'!$C$8)</f>
        <v/>
      </c>
      <c r="D95" s="257"/>
      <c r="E95" s="258"/>
      <c r="F95" s="259"/>
      <c r="G95" s="257"/>
      <c r="H95" s="260"/>
      <c r="I95" s="935"/>
      <c r="J95" s="935"/>
      <c r="K95" s="935"/>
      <c r="L95" s="935"/>
      <c r="M95" s="935"/>
      <c r="N95" s="935"/>
      <c r="O95" s="935"/>
      <c r="P95" s="935"/>
      <c r="Q95" s="935"/>
      <c r="R95" s="935"/>
      <c r="S95" s="935"/>
      <c r="T95" s="935"/>
      <c r="U95" s="935"/>
      <c r="V95" s="935"/>
      <c r="W95" s="935"/>
      <c r="X95" s="935"/>
      <c r="Y95" s="935"/>
      <c r="Z95" s="935"/>
      <c r="AA95" s="935"/>
      <c r="AB95" s="935"/>
      <c r="AC95" s="935"/>
      <c r="AD95" s="935"/>
      <c r="AE95" s="935"/>
      <c r="AF95" s="935"/>
      <c r="AG95" s="935"/>
      <c r="AH95" s="935"/>
      <c r="AI95" s="935"/>
      <c r="AJ95" s="935"/>
      <c r="AK95" s="935"/>
      <c r="AL95" s="935"/>
      <c r="AM95" s="935"/>
      <c r="AN95" s="935"/>
      <c r="AO95" s="935"/>
      <c r="AP95" s="935"/>
      <c r="AQ95" s="935"/>
      <c r="AR95" s="935"/>
      <c r="AS95" s="935"/>
      <c r="AT95" s="935"/>
      <c r="AU95" s="935"/>
      <c r="AV95" s="935"/>
      <c r="AW95" s="935"/>
      <c r="AX95" s="935"/>
      <c r="AY95" s="935"/>
      <c r="AZ95" s="935"/>
      <c r="BA95" s="935"/>
      <c r="BB95" s="935"/>
      <c r="BC95" s="935"/>
      <c r="BD95" s="935"/>
      <c r="BE95" s="935"/>
      <c r="BF95" s="935"/>
      <c r="BG95" s="935"/>
      <c r="BH95" s="935"/>
      <c r="BI95" s="935"/>
      <c r="BJ95" s="935"/>
      <c r="BK95" s="935"/>
      <c r="BL95" s="935"/>
      <c r="BM95" s="935"/>
      <c r="BN95" s="935"/>
      <c r="BO95" s="935"/>
      <c r="BP95" s="935"/>
      <c r="BQ95" s="936">
        <f t="shared" si="5"/>
        <v>0</v>
      </c>
      <c r="BR95" s="264"/>
      <c r="BS95" s="264"/>
      <c r="BT95" s="264"/>
      <c r="BU95" s="262">
        <f t="shared" si="6"/>
        <v>0</v>
      </c>
      <c r="BV95" s="263">
        <f t="shared" si="7"/>
        <v>0</v>
      </c>
      <c r="IV95" s="450"/>
    </row>
    <row r="96" spans="1:256" s="249" customFormat="1" ht="21" customHeight="1">
      <c r="A96" s="1634"/>
      <c r="B96" s="255">
        <v>84</v>
      </c>
      <c r="C96" s="256" t="str">
        <f>IF('1_一般事項'!$C$8="","",'1_一般事項'!$C$8)</f>
        <v/>
      </c>
      <c r="D96" s="257"/>
      <c r="E96" s="258"/>
      <c r="F96" s="259"/>
      <c r="G96" s="257"/>
      <c r="H96" s="260"/>
      <c r="I96" s="935"/>
      <c r="J96" s="935"/>
      <c r="K96" s="935"/>
      <c r="L96" s="935"/>
      <c r="M96" s="935"/>
      <c r="N96" s="935"/>
      <c r="O96" s="935"/>
      <c r="P96" s="935"/>
      <c r="Q96" s="935"/>
      <c r="R96" s="935"/>
      <c r="S96" s="935"/>
      <c r="T96" s="935"/>
      <c r="U96" s="935"/>
      <c r="V96" s="935"/>
      <c r="W96" s="935"/>
      <c r="X96" s="935"/>
      <c r="Y96" s="935"/>
      <c r="Z96" s="935"/>
      <c r="AA96" s="935"/>
      <c r="AB96" s="935"/>
      <c r="AC96" s="935"/>
      <c r="AD96" s="935"/>
      <c r="AE96" s="935"/>
      <c r="AF96" s="935"/>
      <c r="AG96" s="935"/>
      <c r="AH96" s="935"/>
      <c r="AI96" s="935"/>
      <c r="AJ96" s="935"/>
      <c r="AK96" s="935"/>
      <c r="AL96" s="935"/>
      <c r="AM96" s="935"/>
      <c r="AN96" s="935"/>
      <c r="AO96" s="935"/>
      <c r="AP96" s="935"/>
      <c r="AQ96" s="935"/>
      <c r="AR96" s="935"/>
      <c r="AS96" s="935"/>
      <c r="AT96" s="935"/>
      <c r="AU96" s="935"/>
      <c r="AV96" s="935"/>
      <c r="AW96" s="935"/>
      <c r="AX96" s="935"/>
      <c r="AY96" s="935"/>
      <c r="AZ96" s="935"/>
      <c r="BA96" s="935"/>
      <c r="BB96" s="935"/>
      <c r="BC96" s="935"/>
      <c r="BD96" s="935"/>
      <c r="BE96" s="935"/>
      <c r="BF96" s="935"/>
      <c r="BG96" s="935"/>
      <c r="BH96" s="935"/>
      <c r="BI96" s="935"/>
      <c r="BJ96" s="935"/>
      <c r="BK96" s="935"/>
      <c r="BL96" s="935"/>
      <c r="BM96" s="935"/>
      <c r="BN96" s="935"/>
      <c r="BO96" s="935"/>
      <c r="BP96" s="935"/>
      <c r="BQ96" s="936">
        <f t="shared" si="5"/>
        <v>0</v>
      </c>
      <c r="BR96" s="264"/>
      <c r="BS96" s="264"/>
      <c r="BT96" s="264"/>
      <c r="BU96" s="262">
        <f t="shared" si="6"/>
        <v>0</v>
      </c>
      <c r="BV96" s="263">
        <f t="shared" si="7"/>
        <v>0</v>
      </c>
      <c r="IV96" s="450"/>
    </row>
    <row r="97" spans="1:256" s="249" customFormat="1" ht="21" customHeight="1">
      <c r="A97" s="1634"/>
      <c r="B97" s="255">
        <v>85</v>
      </c>
      <c r="C97" s="256" t="str">
        <f>IF('1_一般事項'!$C$8="","",'1_一般事項'!$C$8)</f>
        <v/>
      </c>
      <c r="D97" s="257"/>
      <c r="E97" s="258"/>
      <c r="F97" s="259"/>
      <c r="G97" s="257"/>
      <c r="H97" s="260"/>
      <c r="I97" s="935"/>
      <c r="J97" s="935"/>
      <c r="K97" s="935"/>
      <c r="L97" s="935"/>
      <c r="M97" s="935"/>
      <c r="N97" s="935"/>
      <c r="O97" s="935"/>
      <c r="P97" s="935"/>
      <c r="Q97" s="935"/>
      <c r="R97" s="935"/>
      <c r="S97" s="935"/>
      <c r="T97" s="935"/>
      <c r="U97" s="935"/>
      <c r="V97" s="935"/>
      <c r="W97" s="935"/>
      <c r="X97" s="935"/>
      <c r="Y97" s="935"/>
      <c r="Z97" s="935"/>
      <c r="AA97" s="935"/>
      <c r="AB97" s="935"/>
      <c r="AC97" s="935"/>
      <c r="AD97" s="935"/>
      <c r="AE97" s="935"/>
      <c r="AF97" s="935"/>
      <c r="AG97" s="935"/>
      <c r="AH97" s="935"/>
      <c r="AI97" s="935"/>
      <c r="AJ97" s="935"/>
      <c r="AK97" s="935"/>
      <c r="AL97" s="935"/>
      <c r="AM97" s="935"/>
      <c r="AN97" s="935"/>
      <c r="AO97" s="935"/>
      <c r="AP97" s="935"/>
      <c r="AQ97" s="935"/>
      <c r="AR97" s="935"/>
      <c r="AS97" s="935"/>
      <c r="AT97" s="935"/>
      <c r="AU97" s="935"/>
      <c r="AV97" s="935"/>
      <c r="AW97" s="935"/>
      <c r="AX97" s="935"/>
      <c r="AY97" s="935"/>
      <c r="AZ97" s="935"/>
      <c r="BA97" s="935"/>
      <c r="BB97" s="935"/>
      <c r="BC97" s="935"/>
      <c r="BD97" s="935"/>
      <c r="BE97" s="935"/>
      <c r="BF97" s="935"/>
      <c r="BG97" s="935"/>
      <c r="BH97" s="935"/>
      <c r="BI97" s="935"/>
      <c r="BJ97" s="935"/>
      <c r="BK97" s="935"/>
      <c r="BL97" s="935"/>
      <c r="BM97" s="935"/>
      <c r="BN97" s="935"/>
      <c r="BO97" s="935"/>
      <c r="BP97" s="935"/>
      <c r="BQ97" s="936">
        <f t="shared" si="5"/>
        <v>0</v>
      </c>
      <c r="BR97" s="264"/>
      <c r="BS97" s="264"/>
      <c r="BT97" s="264"/>
      <c r="BU97" s="262">
        <f t="shared" si="6"/>
        <v>0</v>
      </c>
      <c r="BV97" s="263">
        <f t="shared" si="7"/>
        <v>0</v>
      </c>
      <c r="IV97" s="450"/>
    </row>
    <row r="98" spans="1:256" s="249" customFormat="1" ht="21" customHeight="1">
      <c r="A98" s="1634"/>
      <c r="B98" s="255">
        <v>86</v>
      </c>
      <c r="C98" s="256" t="str">
        <f>IF('1_一般事項'!$C$8="","",'1_一般事項'!$C$8)</f>
        <v/>
      </c>
      <c r="D98" s="257"/>
      <c r="E98" s="258"/>
      <c r="F98" s="259"/>
      <c r="G98" s="257"/>
      <c r="H98" s="260"/>
      <c r="I98" s="935"/>
      <c r="J98" s="935"/>
      <c r="K98" s="935"/>
      <c r="L98" s="935"/>
      <c r="M98" s="935"/>
      <c r="N98" s="935"/>
      <c r="O98" s="935"/>
      <c r="P98" s="935"/>
      <c r="Q98" s="935"/>
      <c r="R98" s="935"/>
      <c r="S98" s="935"/>
      <c r="T98" s="935"/>
      <c r="U98" s="935"/>
      <c r="V98" s="935"/>
      <c r="W98" s="935"/>
      <c r="X98" s="935"/>
      <c r="Y98" s="935"/>
      <c r="Z98" s="935"/>
      <c r="AA98" s="935"/>
      <c r="AB98" s="935"/>
      <c r="AC98" s="935"/>
      <c r="AD98" s="935"/>
      <c r="AE98" s="935"/>
      <c r="AF98" s="935"/>
      <c r="AG98" s="935"/>
      <c r="AH98" s="935"/>
      <c r="AI98" s="935"/>
      <c r="AJ98" s="935"/>
      <c r="AK98" s="935"/>
      <c r="AL98" s="935"/>
      <c r="AM98" s="935"/>
      <c r="AN98" s="935"/>
      <c r="AO98" s="935"/>
      <c r="AP98" s="935"/>
      <c r="AQ98" s="935"/>
      <c r="AR98" s="935"/>
      <c r="AS98" s="935"/>
      <c r="AT98" s="935"/>
      <c r="AU98" s="935"/>
      <c r="AV98" s="935"/>
      <c r="AW98" s="935"/>
      <c r="AX98" s="935"/>
      <c r="AY98" s="935"/>
      <c r="AZ98" s="935"/>
      <c r="BA98" s="935"/>
      <c r="BB98" s="935"/>
      <c r="BC98" s="935"/>
      <c r="BD98" s="935"/>
      <c r="BE98" s="935"/>
      <c r="BF98" s="935"/>
      <c r="BG98" s="935"/>
      <c r="BH98" s="935"/>
      <c r="BI98" s="935"/>
      <c r="BJ98" s="935"/>
      <c r="BK98" s="935"/>
      <c r="BL98" s="935"/>
      <c r="BM98" s="935"/>
      <c r="BN98" s="935"/>
      <c r="BO98" s="935"/>
      <c r="BP98" s="935"/>
      <c r="BQ98" s="936">
        <f t="shared" si="5"/>
        <v>0</v>
      </c>
      <c r="BR98" s="264"/>
      <c r="BS98" s="264"/>
      <c r="BT98" s="264"/>
      <c r="BU98" s="262">
        <f t="shared" si="6"/>
        <v>0</v>
      </c>
      <c r="BV98" s="263">
        <f t="shared" si="7"/>
        <v>0</v>
      </c>
      <c r="IV98" s="450"/>
    </row>
    <row r="99" spans="1:256" s="249" customFormat="1" ht="21" customHeight="1">
      <c r="A99" s="1634"/>
      <c r="B99" s="255">
        <v>87</v>
      </c>
      <c r="C99" s="256" t="str">
        <f>IF('1_一般事項'!$C$8="","",'1_一般事項'!$C$8)</f>
        <v/>
      </c>
      <c r="D99" s="257"/>
      <c r="E99" s="258"/>
      <c r="F99" s="259"/>
      <c r="G99" s="257"/>
      <c r="H99" s="260"/>
      <c r="I99" s="935"/>
      <c r="J99" s="935"/>
      <c r="K99" s="935"/>
      <c r="L99" s="935"/>
      <c r="M99" s="935"/>
      <c r="N99" s="935"/>
      <c r="O99" s="935"/>
      <c r="P99" s="935"/>
      <c r="Q99" s="935"/>
      <c r="R99" s="935"/>
      <c r="S99" s="935"/>
      <c r="T99" s="935"/>
      <c r="U99" s="935"/>
      <c r="V99" s="935"/>
      <c r="W99" s="935"/>
      <c r="X99" s="935"/>
      <c r="Y99" s="935"/>
      <c r="Z99" s="935"/>
      <c r="AA99" s="935"/>
      <c r="AB99" s="935"/>
      <c r="AC99" s="935"/>
      <c r="AD99" s="935"/>
      <c r="AE99" s="935"/>
      <c r="AF99" s="935"/>
      <c r="AG99" s="935"/>
      <c r="AH99" s="935"/>
      <c r="AI99" s="935"/>
      <c r="AJ99" s="935"/>
      <c r="AK99" s="935"/>
      <c r="AL99" s="935"/>
      <c r="AM99" s="935"/>
      <c r="AN99" s="935"/>
      <c r="AO99" s="935"/>
      <c r="AP99" s="935"/>
      <c r="AQ99" s="935"/>
      <c r="AR99" s="935"/>
      <c r="AS99" s="935"/>
      <c r="AT99" s="935"/>
      <c r="AU99" s="935"/>
      <c r="AV99" s="935"/>
      <c r="AW99" s="935"/>
      <c r="AX99" s="935"/>
      <c r="AY99" s="935"/>
      <c r="AZ99" s="935"/>
      <c r="BA99" s="935"/>
      <c r="BB99" s="935"/>
      <c r="BC99" s="935"/>
      <c r="BD99" s="935"/>
      <c r="BE99" s="935"/>
      <c r="BF99" s="935"/>
      <c r="BG99" s="935"/>
      <c r="BH99" s="935"/>
      <c r="BI99" s="935"/>
      <c r="BJ99" s="935"/>
      <c r="BK99" s="935"/>
      <c r="BL99" s="935"/>
      <c r="BM99" s="935"/>
      <c r="BN99" s="935"/>
      <c r="BO99" s="935"/>
      <c r="BP99" s="935"/>
      <c r="BQ99" s="936">
        <f t="shared" si="5"/>
        <v>0</v>
      </c>
      <c r="BR99" s="264"/>
      <c r="BS99" s="264"/>
      <c r="BT99" s="264"/>
      <c r="BU99" s="262">
        <f t="shared" si="6"/>
        <v>0</v>
      </c>
      <c r="BV99" s="263">
        <f t="shared" si="7"/>
        <v>0</v>
      </c>
      <c r="IV99" s="450"/>
    </row>
    <row r="100" spans="1:256" s="249" customFormat="1" ht="21" customHeight="1">
      <c r="A100" s="1634"/>
      <c r="B100" s="255">
        <v>88</v>
      </c>
      <c r="C100" s="256" t="str">
        <f>IF('1_一般事項'!$C$8="","",'1_一般事項'!$C$8)</f>
        <v/>
      </c>
      <c r="D100" s="257"/>
      <c r="E100" s="258"/>
      <c r="F100" s="259"/>
      <c r="G100" s="257"/>
      <c r="H100" s="260"/>
      <c r="I100" s="935"/>
      <c r="J100" s="935"/>
      <c r="K100" s="935"/>
      <c r="L100" s="935"/>
      <c r="M100" s="935"/>
      <c r="N100" s="935"/>
      <c r="O100" s="935"/>
      <c r="P100" s="935"/>
      <c r="Q100" s="935"/>
      <c r="R100" s="935"/>
      <c r="S100" s="935"/>
      <c r="T100" s="935"/>
      <c r="U100" s="935"/>
      <c r="V100" s="935"/>
      <c r="W100" s="935"/>
      <c r="X100" s="935"/>
      <c r="Y100" s="935"/>
      <c r="Z100" s="935"/>
      <c r="AA100" s="935"/>
      <c r="AB100" s="935"/>
      <c r="AC100" s="935"/>
      <c r="AD100" s="935"/>
      <c r="AE100" s="935"/>
      <c r="AF100" s="935"/>
      <c r="AG100" s="935"/>
      <c r="AH100" s="935"/>
      <c r="AI100" s="935"/>
      <c r="AJ100" s="935"/>
      <c r="AK100" s="935"/>
      <c r="AL100" s="935"/>
      <c r="AM100" s="935"/>
      <c r="AN100" s="935"/>
      <c r="AO100" s="935"/>
      <c r="AP100" s="935"/>
      <c r="AQ100" s="935"/>
      <c r="AR100" s="935"/>
      <c r="AS100" s="935"/>
      <c r="AT100" s="935"/>
      <c r="AU100" s="935"/>
      <c r="AV100" s="935"/>
      <c r="AW100" s="935"/>
      <c r="AX100" s="935"/>
      <c r="AY100" s="935"/>
      <c r="AZ100" s="935"/>
      <c r="BA100" s="935"/>
      <c r="BB100" s="935"/>
      <c r="BC100" s="935"/>
      <c r="BD100" s="935"/>
      <c r="BE100" s="935"/>
      <c r="BF100" s="935"/>
      <c r="BG100" s="935"/>
      <c r="BH100" s="935"/>
      <c r="BI100" s="935"/>
      <c r="BJ100" s="935"/>
      <c r="BK100" s="935"/>
      <c r="BL100" s="935"/>
      <c r="BM100" s="935"/>
      <c r="BN100" s="935"/>
      <c r="BO100" s="935"/>
      <c r="BP100" s="935"/>
      <c r="BQ100" s="936">
        <f t="shared" si="5"/>
        <v>0</v>
      </c>
      <c r="BR100" s="264"/>
      <c r="BS100" s="264"/>
      <c r="BT100" s="264"/>
      <c r="BU100" s="262">
        <f t="shared" si="6"/>
        <v>0</v>
      </c>
      <c r="BV100" s="263">
        <f t="shared" si="7"/>
        <v>0</v>
      </c>
      <c r="IV100" s="450"/>
    </row>
    <row r="101" spans="1:256" s="249" customFormat="1" ht="21" customHeight="1">
      <c r="A101" s="1634"/>
      <c r="B101" s="255">
        <v>89</v>
      </c>
      <c r="C101" s="256" t="str">
        <f>IF('1_一般事項'!$C$8="","",'1_一般事項'!$C$8)</f>
        <v/>
      </c>
      <c r="D101" s="257"/>
      <c r="E101" s="258"/>
      <c r="F101" s="259"/>
      <c r="G101" s="257"/>
      <c r="H101" s="260"/>
      <c r="I101" s="935"/>
      <c r="J101" s="935"/>
      <c r="K101" s="935"/>
      <c r="L101" s="935"/>
      <c r="M101" s="935"/>
      <c r="N101" s="935"/>
      <c r="O101" s="935"/>
      <c r="P101" s="935"/>
      <c r="Q101" s="935"/>
      <c r="R101" s="935"/>
      <c r="S101" s="935"/>
      <c r="T101" s="935"/>
      <c r="U101" s="935"/>
      <c r="V101" s="935"/>
      <c r="W101" s="935"/>
      <c r="X101" s="935"/>
      <c r="Y101" s="935"/>
      <c r="Z101" s="935"/>
      <c r="AA101" s="935"/>
      <c r="AB101" s="935"/>
      <c r="AC101" s="935"/>
      <c r="AD101" s="935"/>
      <c r="AE101" s="935"/>
      <c r="AF101" s="935"/>
      <c r="AG101" s="935"/>
      <c r="AH101" s="935"/>
      <c r="AI101" s="935"/>
      <c r="AJ101" s="935"/>
      <c r="AK101" s="935"/>
      <c r="AL101" s="935"/>
      <c r="AM101" s="935"/>
      <c r="AN101" s="935"/>
      <c r="AO101" s="935"/>
      <c r="AP101" s="935"/>
      <c r="AQ101" s="935"/>
      <c r="AR101" s="935"/>
      <c r="AS101" s="935"/>
      <c r="AT101" s="935"/>
      <c r="AU101" s="935"/>
      <c r="AV101" s="935"/>
      <c r="AW101" s="935"/>
      <c r="AX101" s="935"/>
      <c r="AY101" s="935"/>
      <c r="AZ101" s="935"/>
      <c r="BA101" s="935"/>
      <c r="BB101" s="935"/>
      <c r="BC101" s="935"/>
      <c r="BD101" s="935"/>
      <c r="BE101" s="935"/>
      <c r="BF101" s="935"/>
      <c r="BG101" s="935"/>
      <c r="BH101" s="935"/>
      <c r="BI101" s="935"/>
      <c r="BJ101" s="935"/>
      <c r="BK101" s="935"/>
      <c r="BL101" s="935"/>
      <c r="BM101" s="935"/>
      <c r="BN101" s="935"/>
      <c r="BO101" s="935"/>
      <c r="BP101" s="935"/>
      <c r="BQ101" s="936">
        <f t="shared" si="5"/>
        <v>0</v>
      </c>
      <c r="BR101" s="264"/>
      <c r="BS101" s="264"/>
      <c r="BT101" s="264"/>
      <c r="BU101" s="262">
        <f t="shared" si="6"/>
        <v>0</v>
      </c>
      <c r="BV101" s="263">
        <f t="shared" si="7"/>
        <v>0</v>
      </c>
      <c r="IV101" s="450"/>
    </row>
    <row r="102" spans="1:256" s="249" customFormat="1" ht="21" customHeight="1">
      <c r="A102" s="1634"/>
      <c r="B102" s="255">
        <v>90</v>
      </c>
      <c r="C102" s="256" t="str">
        <f>IF('1_一般事項'!$C$8="","",'1_一般事項'!$C$8)</f>
        <v/>
      </c>
      <c r="D102" s="257"/>
      <c r="E102" s="258"/>
      <c r="F102" s="259"/>
      <c r="G102" s="257"/>
      <c r="H102" s="260"/>
      <c r="I102" s="935"/>
      <c r="J102" s="935"/>
      <c r="K102" s="935"/>
      <c r="L102" s="935"/>
      <c r="M102" s="935"/>
      <c r="N102" s="935"/>
      <c r="O102" s="935"/>
      <c r="P102" s="935"/>
      <c r="Q102" s="935"/>
      <c r="R102" s="935"/>
      <c r="S102" s="935"/>
      <c r="T102" s="935"/>
      <c r="U102" s="935"/>
      <c r="V102" s="935"/>
      <c r="W102" s="935"/>
      <c r="X102" s="935"/>
      <c r="Y102" s="935"/>
      <c r="Z102" s="935"/>
      <c r="AA102" s="935"/>
      <c r="AB102" s="935"/>
      <c r="AC102" s="935"/>
      <c r="AD102" s="935"/>
      <c r="AE102" s="935"/>
      <c r="AF102" s="935"/>
      <c r="AG102" s="935"/>
      <c r="AH102" s="935"/>
      <c r="AI102" s="935"/>
      <c r="AJ102" s="935"/>
      <c r="AK102" s="935"/>
      <c r="AL102" s="935"/>
      <c r="AM102" s="935"/>
      <c r="AN102" s="935"/>
      <c r="AO102" s="935"/>
      <c r="AP102" s="935"/>
      <c r="AQ102" s="935"/>
      <c r="AR102" s="935"/>
      <c r="AS102" s="935"/>
      <c r="AT102" s="935"/>
      <c r="AU102" s="935"/>
      <c r="AV102" s="935"/>
      <c r="AW102" s="935"/>
      <c r="AX102" s="935"/>
      <c r="AY102" s="935"/>
      <c r="AZ102" s="935"/>
      <c r="BA102" s="935"/>
      <c r="BB102" s="935"/>
      <c r="BC102" s="935"/>
      <c r="BD102" s="935"/>
      <c r="BE102" s="935"/>
      <c r="BF102" s="935"/>
      <c r="BG102" s="935"/>
      <c r="BH102" s="935"/>
      <c r="BI102" s="935"/>
      <c r="BJ102" s="935"/>
      <c r="BK102" s="935"/>
      <c r="BL102" s="935"/>
      <c r="BM102" s="935"/>
      <c r="BN102" s="935"/>
      <c r="BO102" s="935"/>
      <c r="BP102" s="935"/>
      <c r="BQ102" s="936">
        <f t="shared" si="5"/>
        <v>0</v>
      </c>
      <c r="BR102" s="264"/>
      <c r="BS102" s="264"/>
      <c r="BT102" s="264"/>
      <c r="BU102" s="262">
        <f t="shared" si="6"/>
        <v>0</v>
      </c>
      <c r="BV102" s="263">
        <f t="shared" si="7"/>
        <v>0</v>
      </c>
      <c r="IV102" s="450"/>
    </row>
    <row r="103" spans="1:256" s="249" customFormat="1" ht="21" customHeight="1">
      <c r="A103" s="1634"/>
      <c r="B103" s="255">
        <v>91</v>
      </c>
      <c r="C103" s="256" t="str">
        <f>IF('1_一般事項'!$C$8="","",'1_一般事項'!$C$8)</f>
        <v/>
      </c>
      <c r="D103" s="257"/>
      <c r="E103" s="258"/>
      <c r="F103" s="259"/>
      <c r="G103" s="257"/>
      <c r="H103" s="260"/>
      <c r="I103" s="935"/>
      <c r="J103" s="935"/>
      <c r="K103" s="935"/>
      <c r="L103" s="935"/>
      <c r="M103" s="935"/>
      <c r="N103" s="935"/>
      <c r="O103" s="935"/>
      <c r="P103" s="935"/>
      <c r="Q103" s="935"/>
      <c r="R103" s="935"/>
      <c r="S103" s="935"/>
      <c r="T103" s="935"/>
      <c r="U103" s="935"/>
      <c r="V103" s="935"/>
      <c r="W103" s="935"/>
      <c r="X103" s="935"/>
      <c r="Y103" s="935"/>
      <c r="Z103" s="935"/>
      <c r="AA103" s="935"/>
      <c r="AB103" s="935"/>
      <c r="AC103" s="935"/>
      <c r="AD103" s="935"/>
      <c r="AE103" s="935"/>
      <c r="AF103" s="935"/>
      <c r="AG103" s="935"/>
      <c r="AH103" s="935"/>
      <c r="AI103" s="935"/>
      <c r="AJ103" s="935"/>
      <c r="AK103" s="935"/>
      <c r="AL103" s="935"/>
      <c r="AM103" s="935"/>
      <c r="AN103" s="935"/>
      <c r="AO103" s="935"/>
      <c r="AP103" s="935"/>
      <c r="AQ103" s="935"/>
      <c r="AR103" s="935"/>
      <c r="AS103" s="935"/>
      <c r="AT103" s="935"/>
      <c r="AU103" s="935"/>
      <c r="AV103" s="935"/>
      <c r="AW103" s="935"/>
      <c r="AX103" s="935"/>
      <c r="AY103" s="935"/>
      <c r="AZ103" s="935"/>
      <c r="BA103" s="935"/>
      <c r="BB103" s="935"/>
      <c r="BC103" s="935"/>
      <c r="BD103" s="935"/>
      <c r="BE103" s="935"/>
      <c r="BF103" s="935"/>
      <c r="BG103" s="935"/>
      <c r="BH103" s="935"/>
      <c r="BI103" s="935"/>
      <c r="BJ103" s="935"/>
      <c r="BK103" s="935"/>
      <c r="BL103" s="935"/>
      <c r="BM103" s="935"/>
      <c r="BN103" s="935"/>
      <c r="BO103" s="935"/>
      <c r="BP103" s="935"/>
      <c r="BQ103" s="936">
        <f t="shared" si="5"/>
        <v>0</v>
      </c>
      <c r="BR103" s="264"/>
      <c r="BS103" s="264"/>
      <c r="BT103" s="264"/>
      <c r="BU103" s="262">
        <f t="shared" si="6"/>
        <v>0</v>
      </c>
      <c r="BV103" s="263">
        <f t="shared" si="7"/>
        <v>0</v>
      </c>
      <c r="IV103" s="450"/>
    </row>
    <row r="104" spans="1:256" s="249" customFormat="1" ht="21" customHeight="1">
      <c r="A104" s="1634"/>
      <c r="B104" s="255">
        <v>92</v>
      </c>
      <c r="C104" s="256" t="str">
        <f>IF('1_一般事項'!$C$8="","",'1_一般事項'!$C$8)</f>
        <v/>
      </c>
      <c r="D104" s="257"/>
      <c r="E104" s="258"/>
      <c r="F104" s="259"/>
      <c r="G104" s="257"/>
      <c r="H104" s="260"/>
      <c r="I104" s="935"/>
      <c r="J104" s="935"/>
      <c r="K104" s="935"/>
      <c r="L104" s="935"/>
      <c r="M104" s="935"/>
      <c r="N104" s="935"/>
      <c r="O104" s="935"/>
      <c r="P104" s="935"/>
      <c r="Q104" s="935"/>
      <c r="R104" s="935"/>
      <c r="S104" s="935"/>
      <c r="T104" s="935"/>
      <c r="U104" s="935"/>
      <c r="V104" s="935"/>
      <c r="W104" s="935"/>
      <c r="X104" s="935"/>
      <c r="Y104" s="935"/>
      <c r="Z104" s="935"/>
      <c r="AA104" s="935"/>
      <c r="AB104" s="935"/>
      <c r="AC104" s="935"/>
      <c r="AD104" s="935"/>
      <c r="AE104" s="935"/>
      <c r="AF104" s="935"/>
      <c r="AG104" s="935"/>
      <c r="AH104" s="935"/>
      <c r="AI104" s="935"/>
      <c r="AJ104" s="935"/>
      <c r="AK104" s="935"/>
      <c r="AL104" s="935"/>
      <c r="AM104" s="935"/>
      <c r="AN104" s="935"/>
      <c r="AO104" s="935"/>
      <c r="AP104" s="935"/>
      <c r="AQ104" s="935"/>
      <c r="AR104" s="935"/>
      <c r="AS104" s="935"/>
      <c r="AT104" s="935"/>
      <c r="AU104" s="935"/>
      <c r="AV104" s="935"/>
      <c r="AW104" s="935"/>
      <c r="AX104" s="935"/>
      <c r="AY104" s="935"/>
      <c r="AZ104" s="935"/>
      <c r="BA104" s="935"/>
      <c r="BB104" s="935"/>
      <c r="BC104" s="935"/>
      <c r="BD104" s="935"/>
      <c r="BE104" s="935"/>
      <c r="BF104" s="935"/>
      <c r="BG104" s="935"/>
      <c r="BH104" s="935"/>
      <c r="BI104" s="935"/>
      <c r="BJ104" s="935"/>
      <c r="BK104" s="935"/>
      <c r="BL104" s="935"/>
      <c r="BM104" s="935"/>
      <c r="BN104" s="935"/>
      <c r="BO104" s="935"/>
      <c r="BP104" s="935"/>
      <c r="BQ104" s="936">
        <f t="shared" si="5"/>
        <v>0</v>
      </c>
      <c r="BR104" s="264"/>
      <c r="BS104" s="264"/>
      <c r="BT104" s="264"/>
      <c r="BU104" s="262">
        <f t="shared" si="6"/>
        <v>0</v>
      </c>
      <c r="BV104" s="263">
        <f t="shared" si="7"/>
        <v>0</v>
      </c>
      <c r="IV104" s="450"/>
    </row>
    <row r="105" spans="1:256" s="249" customFormat="1" ht="21" customHeight="1">
      <c r="A105" s="1634"/>
      <c r="B105" s="255">
        <v>93</v>
      </c>
      <c r="C105" s="256" t="str">
        <f>IF('1_一般事項'!$C$8="","",'1_一般事項'!$C$8)</f>
        <v/>
      </c>
      <c r="D105" s="257"/>
      <c r="E105" s="258"/>
      <c r="F105" s="259"/>
      <c r="G105" s="257"/>
      <c r="H105" s="260"/>
      <c r="I105" s="935"/>
      <c r="J105" s="935"/>
      <c r="K105" s="935"/>
      <c r="L105" s="935"/>
      <c r="M105" s="935"/>
      <c r="N105" s="935"/>
      <c r="O105" s="935"/>
      <c r="P105" s="935"/>
      <c r="Q105" s="935"/>
      <c r="R105" s="935"/>
      <c r="S105" s="935"/>
      <c r="T105" s="935"/>
      <c r="U105" s="935"/>
      <c r="V105" s="935"/>
      <c r="W105" s="935"/>
      <c r="X105" s="935"/>
      <c r="Y105" s="935"/>
      <c r="Z105" s="935"/>
      <c r="AA105" s="935"/>
      <c r="AB105" s="935"/>
      <c r="AC105" s="935"/>
      <c r="AD105" s="935"/>
      <c r="AE105" s="935"/>
      <c r="AF105" s="935"/>
      <c r="AG105" s="935"/>
      <c r="AH105" s="935"/>
      <c r="AI105" s="935"/>
      <c r="AJ105" s="935"/>
      <c r="AK105" s="935"/>
      <c r="AL105" s="935"/>
      <c r="AM105" s="935"/>
      <c r="AN105" s="935"/>
      <c r="AO105" s="935"/>
      <c r="AP105" s="935"/>
      <c r="AQ105" s="935"/>
      <c r="AR105" s="935"/>
      <c r="AS105" s="935"/>
      <c r="AT105" s="935"/>
      <c r="AU105" s="935"/>
      <c r="AV105" s="935"/>
      <c r="AW105" s="935"/>
      <c r="AX105" s="935"/>
      <c r="AY105" s="935"/>
      <c r="AZ105" s="935"/>
      <c r="BA105" s="935"/>
      <c r="BB105" s="935"/>
      <c r="BC105" s="935"/>
      <c r="BD105" s="935"/>
      <c r="BE105" s="935"/>
      <c r="BF105" s="935"/>
      <c r="BG105" s="935"/>
      <c r="BH105" s="935"/>
      <c r="BI105" s="935"/>
      <c r="BJ105" s="935"/>
      <c r="BK105" s="935"/>
      <c r="BL105" s="935"/>
      <c r="BM105" s="935"/>
      <c r="BN105" s="935"/>
      <c r="BO105" s="935"/>
      <c r="BP105" s="935"/>
      <c r="BQ105" s="936">
        <f t="shared" si="5"/>
        <v>0</v>
      </c>
      <c r="BR105" s="264"/>
      <c r="BS105" s="264"/>
      <c r="BT105" s="264"/>
      <c r="BU105" s="262">
        <f t="shared" si="6"/>
        <v>0</v>
      </c>
      <c r="BV105" s="263">
        <f t="shared" si="7"/>
        <v>0</v>
      </c>
      <c r="IV105" s="450"/>
    </row>
    <row r="106" spans="1:256" s="249" customFormat="1" ht="21" customHeight="1">
      <c r="A106" s="1634"/>
      <c r="B106" s="255">
        <v>94</v>
      </c>
      <c r="C106" s="256" t="str">
        <f>IF('1_一般事項'!$C$8="","",'1_一般事項'!$C$8)</f>
        <v/>
      </c>
      <c r="D106" s="257"/>
      <c r="E106" s="258"/>
      <c r="F106" s="259"/>
      <c r="G106" s="257"/>
      <c r="H106" s="260"/>
      <c r="I106" s="935"/>
      <c r="J106" s="935"/>
      <c r="K106" s="935"/>
      <c r="L106" s="935"/>
      <c r="M106" s="935"/>
      <c r="N106" s="935"/>
      <c r="O106" s="935"/>
      <c r="P106" s="935"/>
      <c r="Q106" s="935"/>
      <c r="R106" s="935"/>
      <c r="S106" s="935"/>
      <c r="T106" s="935"/>
      <c r="U106" s="935"/>
      <c r="V106" s="935"/>
      <c r="W106" s="935"/>
      <c r="X106" s="935"/>
      <c r="Y106" s="935"/>
      <c r="Z106" s="935"/>
      <c r="AA106" s="935"/>
      <c r="AB106" s="935"/>
      <c r="AC106" s="935"/>
      <c r="AD106" s="935"/>
      <c r="AE106" s="935"/>
      <c r="AF106" s="935"/>
      <c r="AG106" s="935"/>
      <c r="AH106" s="935"/>
      <c r="AI106" s="935"/>
      <c r="AJ106" s="935"/>
      <c r="AK106" s="935"/>
      <c r="AL106" s="935"/>
      <c r="AM106" s="935"/>
      <c r="AN106" s="935"/>
      <c r="AO106" s="935"/>
      <c r="AP106" s="935"/>
      <c r="AQ106" s="935"/>
      <c r="AR106" s="935"/>
      <c r="AS106" s="935"/>
      <c r="AT106" s="935"/>
      <c r="AU106" s="935"/>
      <c r="AV106" s="935"/>
      <c r="AW106" s="935"/>
      <c r="AX106" s="935"/>
      <c r="AY106" s="935"/>
      <c r="AZ106" s="935"/>
      <c r="BA106" s="935"/>
      <c r="BB106" s="935"/>
      <c r="BC106" s="935"/>
      <c r="BD106" s="935"/>
      <c r="BE106" s="935"/>
      <c r="BF106" s="935"/>
      <c r="BG106" s="935"/>
      <c r="BH106" s="935"/>
      <c r="BI106" s="935"/>
      <c r="BJ106" s="935"/>
      <c r="BK106" s="935"/>
      <c r="BL106" s="935"/>
      <c r="BM106" s="935"/>
      <c r="BN106" s="935"/>
      <c r="BO106" s="935"/>
      <c r="BP106" s="935"/>
      <c r="BQ106" s="936">
        <f t="shared" si="5"/>
        <v>0</v>
      </c>
      <c r="BR106" s="264"/>
      <c r="BS106" s="264"/>
      <c r="BT106" s="264"/>
      <c r="BU106" s="262">
        <f t="shared" si="6"/>
        <v>0</v>
      </c>
      <c r="BV106" s="263">
        <f t="shared" si="7"/>
        <v>0</v>
      </c>
      <c r="IV106" s="450"/>
    </row>
    <row r="107" spans="1:256" s="249" customFormat="1" ht="21" customHeight="1">
      <c r="A107" s="1634"/>
      <c r="B107" s="255">
        <v>95</v>
      </c>
      <c r="C107" s="256" t="str">
        <f>IF('1_一般事項'!$C$8="","",'1_一般事項'!$C$8)</f>
        <v/>
      </c>
      <c r="D107" s="257"/>
      <c r="E107" s="258"/>
      <c r="F107" s="259"/>
      <c r="G107" s="257"/>
      <c r="H107" s="260"/>
      <c r="I107" s="935"/>
      <c r="J107" s="935"/>
      <c r="K107" s="935"/>
      <c r="L107" s="935"/>
      <c r="M107" s="935"/>
      <c r="N107" s="935"/>
      <c r="O107" s="935"/>
      <c r="P107" s="935"/>
      <c r="Q107" s="935"/>
      <c r="R107" s="935"/>
      <c r="S107" s="935"/>
      <c r="T107" s="935"/>
      <c r="U107" s="935"/>
      <c r="V107" s="935"/>
      <c r="W107" s="935"/>
      <c r="X107" s="935"/>
      <c r="Y107" s="935"/>
      <c r="Z107" s="935"/>
      <c r="AA107" s="935"/>
      <c r="AB107" s="935"/>
      <c r="AC107" s="935"/>
      <c r="AD107" s="935"/>
      <c r="AE107" s="935"/>
      <c r="AF107" s="935"/>
      <c r="AG107" s="935"/>
      <c r="AH107" s="935"/>
      <c r="AI107" s="935"/>
      <c r="AJ107" s="935"/>
      <c r="AK107" s="935"/>
      <c r="AL107" s="935"/>
      <c r="AM107" s="935"/>
      <c r="AN107" s="935"/>
      <c r="AO107" s="935"/>
      <c r="AP107" s="935"/>
      <c r="AQ107" s="935"/>
      <c r="AR107" s="935"/>
      <c r="AS107" s="935"/>
      <c r="AT107" s="935"/>
      <c r="AU107" s="935"/>
      <c r="AV107" s="935"/>
      <c r="AW107" s="935"/>
      <c r="AX107" s="935"/>
      <c r="AY107" s="935"/>
      <c r="AZ107" s="935"/>
      <c r="BA107" s="935"/>
      <c r="BB107" s="935"/>
      <c r="BC107" s="935"/>
      <c r="BD107" s="935"/>
      <c r="BE107" s="935"/>
      <c r="BF107" s="935"/>
      <c r="BG107" s="935"/>
      <c r="BH107" s="935"/>
      <c r="BI107" s="935"/>
      <c r="BJ107" s="935"/>
      <c r="BK107" s="935"/>
      <c r="BL107" s="935"/>
      <c r="BM107" s="935"/>
      <c r="BN107" s="935"/>
      <c r="BO107" s="935"/>
      <c r="BP107" s="935"/>
      <c r="BQ107" s="936">
        <f t="shared" si="5"/>
        <v>0</v>
      </c>
      <c r="BR107" s="264"/>
      <c r="BS107" s="264"/>
      <c r="BT107" s="264"/>
      <c r="BU107" s="262">
        <f t="shared" si="6"/>
        <v>0</v>
      </c>
      <c r="BV107" s="263">
        <f t="shared" si="7"/>
        <v>0</v>
      </c>
      <c r="IV107" s="450"/>
    </row>
    <row r="108" spans="1:256" s="249" customFormat="1" ht="21" customHeight="1">
      <c r="A108" s="1634"/>
      <c r="B108" s="255">
        <v>96</v>
      </c>
      <c r="C108" s="256" t="str">
        <f>IF('1_一般事項'!$C$8="","",'1_一般事項'!$C$8)</f>
        <v/>
      </c>
      <c r="D108" s="257"/>
      <c r="E108" s="258"/>
      <c r="F108" s="259"/>
      <c r="G108" s="257"/>
      <c r="H108" s="260"/>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5"/>
      <c r="AU108" s="935"/>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6">
        <f t="shared" si="5"/>
        <v>0</v>
      </c>
      <c r="BR108" s="264"/>
      <c r="BS108" s="264"/>
      <c r="BT108" s="264"/>
      <c r="BU108" s="262">
        <f t="shared" si="6"/>
        <v>0</v>
      </c>
      <c r="BV108" s="263">
        <f t="shared" si="7"/>
        <v>0</v>
      </c>
      <c r="IV108" s="450"/>
    </row>
    <row r="109" spans="1:256" s="249" customFormat="1" ht="21" customHeight="1">
      <c r="A109" s="1634"/>
      <c r="B109" s="255">
        <v>97</v>
      </c>
      <c r="C109" s="256" t="str">
        <f>IF('1_一般事項'!$C$8="","",'1_一般事項'!$C$8)</f>
        <v/>
      </c>
      <c r="D109" s="257"/>
      <c r="E109" s="258"/>
      <c r="F109" s="259"/>
      <c r="G109" s="257"/>
      <c r="H109" s="260"/>
      <c r="I109" s="935"/>
      <c r="J109" s="935"/>
      <c r="K109" s="935"/>
      <c r="L109" s="935"/>
      <c r="M109" s="935"/>
      <c r="N109" s="935"/>
      <c r="O109" s="935"/>
      <c r="P109" s="935"/>
      <c r="Q109" s="935"/>
      <c r="R109" s="935"/>
      <c r="S109" s="935"/>
      <c r="T109" s="935"/>
      <c r="U109" s="935"/>
      <c r="V109" s="935"/>
      <c r="W109" s="935"/>
      <c r="X109" s="935"/>
      <c r="Y109" s="935"/>
      <c r="Z109" s="935"/>
      <c r="AA109" s="935"/>
      <c r="AB109" s="935"/>
      <c r="AC109" s="935"/>
      <c r="AD109" s="935"/>
      <c r="AE109" s="935"/>
      <c r="AF109" s="935"/>
      <c r="AG109" s="935"/>
      <c r="AH109" s="935"/>
      <c r="AI109" s="935"/>
      <c r="AJ109" s="935"/>
      <c r="AK109" s="935"/>
      <c r="AL109" s="935"/>
      <c r="AM109" s="935"/>
      <c r="AN109" s="935"/>
      <c r="AO109" s="935"/>
      <c r="AP109" s="935"/>
      <c r="AQ109" s="935"/>
      <c r="AR109" s="935"/>
      <c r="AS109" s="935"/>
      <c r="AT109" s="935"/>
      <c r="AU109" s="935"/>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5"/>
      <c r="BQ109" s="936">
        <f t="shared" si="5"/>
        <v>0</v>
      </c>
      <c r="BR109" s="264"/>
      <c r="BS109" s="264"/>
      <c r="BT109" s="264"/>
      <c r="BU109" s="262">
        <f t="shared" ref="BU109:BU112" si="8">BR109+BS109+BT109</f>
        <v>0</v>
      </c>
      <c r="BV109" s="263">
        <f t="shared" ref="BV109:BV112" si="9">ROUND(BQ109*BU109,0)</f>
        <v>0</v>
      </c>
      <c r="IV109" s="450"/>
    </row>
    <row r="110" spans="1:256" s="249" customFormat="1" ht="21" customHeight="1">
      <c r="A110" s="1634"/>
      <c r="B110" s="255">
        <v>98</v>
      </c>
      <c r="C110" s="256" t="str">
        <f>IF('1_一般事項'!$C$8="","",'1_一般事項'!$C$8)</f>
        <v/>
      </c>
      <c r="D110" s="257"/>
      <c r="E110" s="258"/>
      <c r="F110" s="259"/>
      <c r="G110" s="257"/>
      <c r="H110" s="260"/>
      <c r="I110" s="935"/>
      <c r="J110" s="935"/>
      <c r="K110" s="935"/>
      <c r="L110" s="935"/>
      <c r="M110" s="935"/>
      <c r="N110" s="935"/>
      <c r="O110" s="935"/>
      <c r="P110" s="935"/>
      <c r="Q110" s="935"/>
      <c r="R110" s="935"/>
      <c r="S110" s="935"/>
      <c r="T110" s="935"/>
      <c r="U110" s="935"/>
      <c r="V110" s="935"/>
      <c r="W110" s="935"/>
      <c r="X110" s="935"/>
      <c r="Y110" s="935"/>
      <c r="Z110" s="935"/>
      <c r="AA110" s="935"/>
      <c r="AB110" s="935"/>
      <c r="AC110" s="935"/>
      <c r="AD110" s="935"/>
      <c r="AE110" s="935"/>
      <c r="AF110" s="935"/>
      <c r="AG110" s="935"/>
      <c r="AH110" s="935"/>
      <c r="AI110" s="935"/>
      <c r="AJ110" s="935"/>
      <c r="AK110" s="935"/>
      <c r="AL110" s="935"/>
      <c r="AM110" s="935"/>
      <c r="AN110" s="935"/>
      <c r="AO110" s="935"/>
      <c r="AP110" s="935"/>
      <c r="AQ110" s="935"/>
      <c r="AR110" s="935"/>
      <c r="AS110" s="935"/>
      <c r="AT110" s="935"/>
      <c r="AU110" s="935"/>
      <c r="AV110" s="935"/>
      <c r="AW110" s="935"/>
      <c r="AX110" s="935"/>
      <c r="AY110" s="935"/>
      <c r="AZ110" s="935"/>
      <c r="BA110" s="935"/>
      <c r="BB110" s="935"/>
      <c r="BC110" s="935"/>
      <c r="BD110" s="935"/>
      <c r="BE110" s="935"/>
      <c r="BF110" s="935"/>
      <c r="BG110" s="935"/>
      <c r="BH110" s="935"/>
      <c r="BI110" s="935"/>
      <c r="BJ110" s="935"/>
      <c r="BK110" s="935"/>
      <c r="BL110" s="935"/>
      <c r="BM110" s="935"/>
      <c r="BN110" s="935"/>
      <c r="BO110" s="935"/>
      <c r="BP110" s="935"/>
      <c r="BQ110" s="936">
        <f t="shared" si="5"/>
        <v>0</v>
      </c>
      <c r="BR110" s="264"/>
      <c r="BS110" s="264"/>
      <c r="BT110" s="264"/>
      <c r="BU110" s="262">
        <f t="shared" si="8"/>
        <v>0</v>
      </c>
      <c r="BV110" s="263">
        <f t="shared" si="9"/>
        <v>0</v>
      </c>
      <c r="IV110" s="450"/>
    </row>
    <row r="111" spans="1:256" s="249" customFormat="1" ht="21" customHeight="1">
      <c r="A111" s="1634"/>
      <c r="B111" s="255">
        <v>99</v>
      </c>
      <c r="C111" s="256" t="str">
        <f>IF('1_一般事項'!$C$8="","",'1_一般事項'!$C$8)</f>
        <v/>
      </c>
      <c r="D111" s="257"/>
      <c r="E111" s="258"/>
      <c r="F111" s="259"/>
      <c r="G111" s="257"/>
      <c r="H111" s="260"/>
      <c r="I111" s="935"/>
      <c r="J111" s="935"/>
      <c r="K111" s="935"/>
      <c r="L111" s="935"/>
      <c r="M111" s="935"/>
      <c r="N111" s="935"/>
      <c r="O111" s="935"/>
      <c r="P111" s="935"/>
      <c r="Q111" s="935"/>
      <c r="R111" s="935"/>
      <c r="S111" s="935"/>
      <c r="T111" s="935"/>
      <c r="U111" s="935"/>
      <c r="V111" s="935"/>
      <c r="W111" s="935"/>
      <c r="X111" s="935"/>
      <c r="Y111" s="935"/>
      <c r="Z111" s="935"/>
      <c r="AA111" s="935"/>
      <c r="AB111" s="935"/>
      <c r="AC111" s="935"/>
      <c r="AD111" s="935"/>
      <c r="AE111" s="935"/>
      <c r="AF111" s="935"/>
      <c r="AG111" s="935"/>
      <c r="AH111" s="935"/>
      <c r="AI111" s="935"/>
      <c r="AJ111" s="935"/>
      <c r="AK111" s="935"/>
      <c r="AL111" s="935"/>
      <c r="AM111" s="935"/>
      <c r="AN111" s="935"/>
      <c r="AO111" s="935"/>
      <c r="AP111" s="935"/>
      <c r="AQ111" s="935"/>
      <c r="AR111" s="935"/>
      <c r="AS111" s="935"/>
      <c r="AT111" s="935"/>
      <c r="AU111" s="935"/>
      <c r="AV111" s="935"/>
      <c r="AW111" s="935"/>
      <c r="AX111" s="935"/>
      <c r="AY111" s="935"/>
      <c r="AZ111" s="935"/>
      <c r="BA111" s="935"/>
      <c r="BB111" s="935"/>
      <c r="BC111" s="935"/>
      <c r="BD111" s="935"/>
      <c r="BE111" s="935"/>
      <c r="BF111" s="935"/>
      <c r="BG111" s="935"/>
      <c r="BH111" s="935"/>
      <c r="BI111" s="935"/>
      <c r="BJ111" s="935"/>
      <c r="BK111" s="935"/>
      <c r="BL111" s="935"/>
      <c r="BM111" s="935"/>
      <c r="BN111" s="935"/>
      <c r="BO111" s="935"/>
      <c r="BP111" s="935"/>
      <c r="BQ111" s="936">
        <f t="shared" si="5"/>
        <v>0</v>
      </c>
      <c r="BR111" s="264"/>
      <c r="BS111" s="264"/>
      <c r="BT111" s="264"/>
      <c r="BU111" s="262">
        <f t="shared" si="8"/>
        <v>0</v>
      </c>
      <c r="BV111" s="263">
        <f t="shared" si="9"/>
        <v>0</v>
      </c>
      <c r="IV111" s="450"/>
    </row>
    <row r="112" spans="1:256" s="249" customFormat="1" ht="21" customHeight="1">
      <c r="A112" s="1634"/>
      <c r="B112" s="255">
        <v>100</v>
      </c>
      <c r="C112" s="256" t="str">
        <f>IF('1_一般事項'!$C$8="","",'1_一般事項'!$C$8)</f>
        <v/>
      </c>
      <c r="D112" s="257"/>
      <c r="E112" s="258"/>
      <c r="F112" s="259"/>
      <c r="G112" s="257"/>
      <c r="H112" s="260"/>
      <c r="I112" s="935"/>
      <c r="J112" s="935"/>
      <c r="K112" s="935"/>
      <c r="L112" s="935"/>
      <c r="M112" s="935"/>
      <c r="N112" s="935"/>
      <c r="O112" s="935"/>
      <c r="P112" s="935"/>
      <c r="Q112" s="935"/>
      <c r="R112" s="935"/>
      <c r="S112" s="935"/>
      <c r="T112" s="935"/>
      <c r="U112" s="935"/>
      <c r="V112" s="935"/>
      <c r="W112" s="935"/>
      <c r="X112" s="935"/>
      <c r="Y112" s="935"/>
      <c r="Z112" s="935"/>
      <c r="AA112" s="935"/>
      <c r="AB112" s="935"/>
      <c r="AC112" s="935"/>
      <c r="AD112" s="935"/>
      <c r="AE112" s="935"/>
      <c r="AF112" s="935"/>
      <c r="AG112" s="935"/>
      <c r="AH112" s="935"/>
      <c r="AI112" s="935"/>
      <c r="AJ112" s="935"/>
      <c r="AK112" s="935"/>
      <c r="AL112" s="935"/>
      <c r="AM112" s="935"/>
      <c r="AN112" s="935"/>
      <c r="AO112" s="935"/>
      <c r="AP112" s="935"/>
      <c r="AQ112" s="935"/>
      <c r="AR112" s="935"/>
      <c r="AS112" s="935"/>
      <c r="AT112" s="935"/>
      <c r="AU112" s="935"/>
      <c r="AV112" s="935"/>
      <c r="AW112" s="935"/>
      <c r="AX112" s="935"/>
      <c r="AY112" s="935"/>
      <c r="AZ112" s="935"/>
      <c r="BA112" s="935"/>
      <c r="BB112" s="935"/>
      <c r="BC112" s="935"/>
      <c r="BD112" s="935"/>
      <c r="BE112" s="935"/>
      <c r="BF112" s="935"/>
      <c r="BG112" s="935"/>
      <c r="BH112" s="935"/>
      <c r="BI112" s="935"/>
      <c r="BJ112" s="935"/>
      <c r="BK112" s="935"/>
      <c r="BL112" s="935"/>
      <c r="BM112" s="935"/>
      <c r="BN112" s="935"/>
      <c r="BO112" s="935"/>
      <c r="BP112" s="935"/>
      <c r="BQ112" s="936">
        <f t="shared" si="5"/>
        <v>0</v>
      </c>
      <c r="BR112" s="264"/>
      <c r="BS112" s="264"/>
      <c r="BT112" s="264"/>
      <c r="BU112" s="262">
        <f t="shared" si="8"/>
        <v>0</v>
      </c>
      <c r="BV112" s="263">
        <f t="shared" si="9"/>
        <v>0</v>
      </c>
      <c r="IV112" s="450"/>
    </row>
    <row r="113" spans="1:256" s="249" customFormat="1" ht="21" customHeight="1" thickBot="1">
      <c r="A113" s="1635"/>
      <c r="B113" s="271"/>
      <c r="C113" s="272"/>
      <c r="D113" s="272"/>
      <c r="E113" s="272"/>
      <c r="F113" s="1631" t="str">
        <f>'1_一般事項'!C9&amp;"次下請負業者計"</f>
        <v>1次下請負業者計</v>
      </c>
      <c r="G113" s="1632"/>
      <c r="H113" s="270"/>
      <c r="I113" s="937">
        <f t="shared" ref="I113:AN113" si="10">SUM(I13:I112)</f>
        <v>0</v>
      </c>
      <c r="J113" s="937">
        <f t="shared" si="10"/>
        <v>0</v>
      </c>
      <c r="K113" s="937">
        <f t="shared" si="10"/>
        <v>0</v>
      </c>
      <c r="L113" s="937">
        <f t="shared" si="10"/>
        <v>0</v>
      </c>
      <c r="M113" s="937">
        <f t="shared" si="10"/>
        <v>0</v>
      </c>
      <c r="N113" s="937">
        <f t="shared" si="10"/>
        <v>0</v>
      </c>
      <c r="O113" s="937">
        <f t="shared" si="10"/>
        <v>0</v>
      </c>
      <c r="P113" s="937">
        <f t="shared" si="10"/>
        <v>0</v>
      </c>
      <c r="Q113" s="937">
        <f t="shared" si="10"/>
        <v>0</v>
      </c>
      <c r="R113" s="937">
        <f t="shared" si="10"/>
        <v>0</v>
      </c>
      <c r="S113" s="937">
        <f t="shared" si="10"/>
        <v>0</v>
      </c>
      <c r="T113" s="937">
        <f t="shared" si="10"/>
        <v>0</v>
      </c>
      <c r="U113" s="937">
        <f t="shared" si="10"/>
        <v>0</v>
      </c>
      <c r="V113" s="937">
        <f t="shared" si="10"/>
        <v>0</v>
      </c>
      <c r="W113" s="937">
        <f t="shared" si="10"/>
        <v>0</v>
      </c>
      <c r="X113" s="937">
        <f t="shared" si="10"/>
        <v>0</v>
      </c>
      <c r="Y113" s="937">
        <f t="shared" si="10"/>
        <v>0</v>
      </c>
      <c r="Z113" s="937">
        <f t="shared" si="10"/>
        <v>0</v>
      </c>
      <c r="AA113" s="937">
        <f t="shared" si="10"/>
        <v>0</v>
      </c>
      <c r="AB113" s="937">
        <f t="shared" si="10"/>
        <v>0</v>
      </c>
      <c r="AC113" s="937">
        <f t="shared" si="10"/>
        <v>0</v>
      </c>
      <c r="AD113" s="937">
        <f t="shared" si="10"/>
        <v>0</v>
      </c>
      <c r="AE113" s="937">
        <f t="shared" si="10"/>
        <v>0</v>
      </c>
      <c r="AF113" s="937">
        <f t="shared" si="10"/>
        <v>0</v>
      </c>
      <c r="AG113" s="937">
        <f t="shared" si="10"/>
        <v>0</v>
      </c>
      <c r="AH113" s="937">
        <f t="shared" si="10"/>
        <v>0</v>
      </c>
      <c r="AI113" s="937">
        <f t="shared" si="10"/>
        <v>0</v>
      </c>
      <c r="AJ113" s="937">
        <f t="shared" si="10"/>
        <v>0</v>
      </c>
      <c r="AK113" s="937">
        <f t="shared" si="10"/>
        <v>0</v>
      </c>
      <c r="AL113" s="937">
        <f t="shared" si="10"/>
        <v>0</v>
      </c>
      <c r="AM113" s="937">
        <f t="shared" si="10"/>
        <v>0</v>
      </c>
      <c r="AN113" s="937">
        <f t="shared" si="10"/>
        <v>0</v>
      </c>
      <c r="AO113" s="937">
        <f t="shared" ref="AO113:BP113" si="11">SUM(AO13:AO112)</f>
        <v>0</v>
      </c>
      <c r="AP113" s="937">
        <f t="shared" si="11"/>
        <v>0</v>
      </c>
      <c r="AQ113" s="937">
        <f t="shared" si="11"/>
        <v>0</v>
      </c>
      <c r="AR113" s="937">
        <f t="shared" si="11"/>
        <v>0</v>
      </c>
      <c r="AS113" s="937">
        <f t="shared" si="11"/>
        <v>0</v>
      </c>
      <c r="AT113" s="937">
        <f t="shared" si="11"/>
        <v>0</v>
      </c>
      <c r="AU113" s="937">
        <f t="shared" si="11"/>
        <v>0</v>
      </c>
      <c r="AV113" s="937">
        <f t="shared" si="11"/>
        <v>0</v>
      </c>
      <c r="AW113" s="937">
        <f t="shared" si="11"/>
        <v>0</v>
      </c>
      <c r="AX113" s="937">
        <f t="shared" si="11"/>
        <v>0</v>
      </c>
      <c r="AY113" s="937">
        <f t="shared" si="11"/>
        <v>0</v>
      </c>
      <c r="AZ113" s="937">
        <f t="shared" si="11"/>
        <v>0</v>
      </c>
      <c r="BA113" s="937">
        <f t="shared" si="11"/>
        <v>0</v>
      </c>
      <c r="BB113" s="937">
        <f t="shared" si="11"/>
        <v>0</v>
      </c>
      <c r="BC113" s="937">
        <f t="shared" si="11"/>
        <v>0</v>
      </c>
      <c r="BD113" s="937">
        <f t="shared" si="11"/>
        <v>0</v>
      </c>
      <c r="BE113" s="937">
        <f t="shared" si="11"/>
        <v>0</v>
      </c>
      <c r="BF113" s="937">
        <f t="shared" si="11"/>
        <v>0</v>
      </c>
      <c r="BG113" s="937">
        <f t="shared" si="11"/>
        <v>0</v>
      </c>
      <c r="BH113" s="937">
        <f t="shared" si="11"/>
        <v>0</v>
      </c>
      <c r="BI113" s="937">
        <f t="shared" si="11"/>
        <v>0</v>
      </c>
      <c r="BJ113" s="937">
        <f t="shared" si="11"/>
        <v>0</v>
      </c>
      <c r="BK113" s="937">
        <f t="shared" si="11"/>
        <v>0</v>
      </c>
      <c r="BL113" s="937">
        <f t="shared" si="11"/>
        <v>0</v>
      </c>
      <c r="BM113" s="937">
        <f t="shared" si="11"/>
        <v>0</v>
      </c>
      <c r="BN113" s="937">
        <f t="shared" si="11"/>
        <v>0</v>
      </c>
      <c r="BO113" s="937">
        <f t="shared" si="11"/>
        <v>0</v>
      </c>
      <c r="BP113" s="937">
        <f t="shared" si="11"/>
        <v>0</v>
      </c>
      <c r="BQ113" s="938">
        <f t="shared" ref="BQ113:BQ168" si="12">SUM(I113:BP113)</f>
        <v>0</v>
      </c>
      <c r="BR113" s="271"/>
      <c r="BS113" s="272"/>
      <c r="BT113" s="272"/>
      <c r="BU113" s="866"/>
      <c r="BV113" s="265">
        <f>SUM(BV13:BV112)</f>
        <v>0</v>
      </c>
      <c r="IV113" s="176"/>
    </row>
    <row r="114" spans="1:256" s="249" customFormat="1" ht="21" customHeight="1" thickTop="1">
      <c r="A114" s="1636" t="str">
        <f>'1_一般事項'!C9+1&amp;"次下請"</f>
        <v>2次下請</v>
      </c>
      <c r="B114" s="1073">
        <v>1</v>
      </c>
      <c r="C114" s="868"/>
      <c r="D114" s="869"/>
      <c r="E114" s="870"/>
      <c r="F114" s="870"/>
      <c r="G114" s="869"/>
      <c r="H114" s="871"/>
      <c r="I114" s="939"/>
      <c r="J114" s="939"/>
      <c r="K114" s="939"/>
      <c r="L114" s="939"/>
      <c r="M114" s="939"/>
      <c r="N114" s="939"/>
      <c r="O114" s="939"/>
      <c r="P114" s="939"/>
      <c r="Q114" s="939"/>
      <c r="R114" s="939"/>
      <c r="S114" s="939"/>
      <c r="T114" s="939"/>
      <c r="U114" s="939"/>
      <c r="V114" s="939"/>
      <c r="W114" s="939"/>
      <c r="X114" s="939"/>
      <c r="Y114" s="939"/>
      <c r="Z114" s="939"/>
      <c r="AA114" s="939"/>
      <c r="AB114" s="939"/>
      <c r="AC114" s="939"/>
      <c r="AD114" s="939"/>
      <c r="AE114" s="939"/>
      <c r="AF114" s="939"/>
      <c r="AG114" s="939"/>
      <c r="AH114" s="939"/>
      <c r="AI114" s="939"/>
      <c r="AJ114" s="939"/>
      <c r="AK114" s="939"/>
      <c r="AL114" s="939"/>
      <c r="AM114" s="939"/>
      <c r="AN114" s="939"/>
      <c r="AO114" s="939"/>
      <c r="AP114" s="939"/>
      <c r="AQ114" s="939"/>
      <c r="AR114" s="939"/>
      <c r="AS114" s="939"/>
      <c r="AT114" s="939"/>
      <c r="AU114" s="939"/>
      <c r="AV114" s="939"/>
      <c r="AW114" s="939"/>
      <c r="AX114" s="939"/>
      <c r="AY114" s="939"/>
      <c r="AZ114" s="939"/>
      <c r="BA114" s="939"/>
      <c r="BB114" s="939"/>
      <c r="BC114" s="939"/>
      <c r="BD114" s="939"/>
      <c r="BE114" s="939"/>
      <c r="BF114" s="939"/>
      <c r="BG114" s="939"/>
      <c r="BH114" s="939"/>
      <c r="BI114" s="939"/>
      <c r="BJ114" s="939"/>
      <c r="BK114" s="939"/>
      <c r="BL114" s="939"/>
      <c r="BM114" s="939"/>
      <c r="BN114" s="939"/>
      <c r="BO114" s="939"/>
      <c r="BP114" s="939"/>
      <c r="BQ114" s="940">
        <f t="shared" si="12"/>
        <v>0</v>
      </c>
      <c r="BR114" s="872"/>
      <c r="BS114" s="872"/>
      <c r="BT114" s="872"/>
      <c r="BU114" s="867">
        <f t="shared" ref="BU114:BU145" si="13">BR114+BS114+BT114</f>
        <v>0</v>
      </c>
      <c r="BV114" s="263">
        <f t="shared" ref="BV114:BV145" si="14">ROUND(BQ114*BU114,0)</f>
        <v>0</v>
      </c>
      <c r="IV114" s="274"/>
    </row>
    <row r="115" spans="1:256" s="249" customFormat="1" ht="21" customHeight="1">
      <c r="A115" s="1637"/>
      <c r="B115" s="255">
        <v>2</v>
      </c>
      <c r="C115" s="873"/>
      <c r="D115" s="874"/>
      <c r="E115" s="875"/>
      <c r="F115" s="875"/>
      <c r="G115" s="874"/>
      <c r="H115" s="876"/>
      <c r="I115" s="941"/>
      <c r="J115" s="941"/>
      <c r="K115" s="941"/>
      <c r="L115" s="941"/>
      <c r="M115" s="941"/>
      <c r="N115" s="941"/>
      <c r="O115" s="941"/>
      <c r="P115" s="941"/>
      <c r="Q115" s="941"/>
      <c r="R115" s="941"/>
      <c r="S115" s="941"/>
      <c r="T115" s="941"/>
      <c r="U115" s="941"/>
      <c r="V115" s="941"/>
      <c r="W115" s="941"/>
      <c r="X115" s="941"/>
      <c r="Y115" s="941"/>
      <c r="Z115" s="941"/>
      <c r="AA115" s="941"/>
      <c r="AB115" s="941"/>
      <c r="AC115" s="941"/>
      <c r="AD115" s="941"/>
      <c r="AE115" s="941"/>
      <c r="AF115" s="941"/>
      <c r="AG115" s="941"/>
      <c r="AH115" s="941"/>
      <c r="AI115" s="941"/>
      <c r="AJ115" s="941"/>
      <c r="AK115" s="941"/>
      <c r="AL115" s="941"/>
      <c r="AM115" s="941"/>
      <c r="AN115" s="941"/>
      <c r="AO115" s="941"/>
      <c r="AP115" s="941"/>
      <c r="AQ115" s="941"/>
      <c r="AR115" s="941"/>
      <c r="AS115" s="941"/>
      <c r="AT115" s="941"/>
      <c r="AU115" s="941"/>
      <c r="AV115" s="941"/>
      <c r="AW115" s="941"/>
      <c r="AX115" s="941"/>
      <c r="AY115" s="941"/>
      <c r="AZ115" s="941"/>
      <c r="BA115" s="941"/>
      <c r="BB115" s="941"/>
      <c r="BC115" s="941"/>
      <c r="BD115" s="941"/>
      <c r="BE115" s="941"/>
      <c r="BF115" s="941"/>
      <c r="BG115" s="941"/>
      <c r="BH115" s="941"/>
      <c r="BI115" s="941"/>
      <c r="BJ115" s="941"/>
      <c r="BK115" s="941"/>
      <c r="BL115" s="941"/>
      <c r="BM115" s="941"/>
      <c r="BN115" s="941"/>
      <c r="BO115" s="941"/>
      <c r="BP115" s="941"/>
      <c r="BQ115" s="942">
        <f t="shared" si="12"/>
        <v>0</v>
      </c>
      <c r="BR115" s="877"/>
      <c r="BS115" s="877"/>
      <c r="BT115" s="877"/>
      <c r="BU115" s="861">
        <f t="shared" si="13"/>
        <v>0</v>
      </c>
      <c r="BV115" s="263">
        <f t="shared" si="14"/>
        <v>0</v>
      </c>
      <c r="IV115" s="274"/>
    </row>
    <row r="116" spans="1:256" s="249" customFormat="1" ht="21" customHeight="1">
      <c r="A116" s="1637"/>
      <c r="B116" s="255">
        <v>3</v>
      </c>
      <c r="C116" s="970"/>
      <c r="D116" s="862"/>
      <c r="E116" s="863"/>
      <c r="F116" s="863"/>
      <c r="G116" s="862"/>
      <c r="H116" s="864"/>
      <c r="I116" s="935"/>
      <c r="J116" s="935"/>
      <c r="K116" s="935"/>
      <c r="L116" s="935"/>
      <c r="M116" s="935"/>
      <c r="N116" s="935"/>
      <c r="O116" s="935"/>
      <c r="P116" s="935"/>
      <c r="Q116" s="935"/>
      <c r="R116" s="935"/>
      <c r="S116" s="935"/>
      <c r="T116" s="935"/>
      <c r="U116" s="935"/>
      <c r="V116" s="935"/>
      <c r="W116" s="943"/>
      <c r="X116" s="935"/>
      <c r="Y116" s="935"/>
      <c r="Z116" s="935"/>
      <c r="AA116" s="935"/>
      <c r="AB116" s="935"/>
      <c r="AC116" s="935"/>
      <c r="AD116" s="935"/>
      <c r="AE116" s="935"/>
      <c r="AF116" s="935"/>
      <c r="AG116" s="935"/>
      <c r="AH116" s="935"/>
      <c r="AI116" s="935"/>
      <c r="AJ116" s="935"/>
      <c r="AK116" s="935"/>
      <c r="AL116" s="935"/>
      <c r="AM116" s="935"/>
      <c r="AN116" s="935"/>
      <c r="AO116" s="935"/>
      <c r="AP116" s="935"/>
      <c r="AQ116" s="935"/>
      <c r="AR116" s="935"/>
      <c r="AS116" s="935"/>
      <c r="AT116" s="935"/>
      <c r="AU116" s="935"/>
      <c r="AV116" s="935"/>
      <c r="AW116" s="935"/>
      <c r="AX116" s="935"/>
      <c r="AY116" s="935"/>
      <c r="AZ116" s="935"/>
      <c r="BA116" s="935"/>
      <c r="BB116" s="935"/>
      <c r="BC116" s="935"/>
      <c r="BD116" s="935"/>
      <c r="BE116" s="935"/>
      <c r="BF116" s="935"/>
      <c r="BG116" s="935"/>
      <c r="BH116" s="935"/>
      <c r="BI116" s="935"/>
      <c r="BJ116" s="935"/>
      <c r="BK116" s="935"/>
      <c r="BL116" s="935"/>
      <c r="BM116" s="935"/>
      <c r="BN116" s="935"/>
      <c r="BO116" s="935"/>
      <c r="BP116" s="935"/>
      <c r="BQ116" s="944">
        <f t="shared" si="12"/>
        <v>0</v>
      </c>
      <c r="BR116" s="878"/>
      <c r="BS116" s="261"/>
      <c r="BT116" s="865"/>
      <c r="BU116" s="861">
        <f>BR116+BS116+BT116</f>
        <v>0</v>
      </c>
      <c r="BV116" s="263">
        <f>ROUND(BQ116*BU116,0)</f>
        <v>0</v>
      </c>
      <c r="IV116" s="274"/>
    </row>
    <row r="117" spans="1:256" s="249" customFormat="1" ht="21" customHeight="1">
      <c r="A117" s="1637"/>
      <c r="B117" s="255">
        <v>4</v>
      </c>
      <c r="C117" s="971"/>
      <c r="D117" s="858"/>
      <c r="E117" s="859"/>
      <c r="F117" s="859"/>
      <c r="G117" s="858"/>
      <c r="H117" s="860"/>
      <c r="I117" s="945"/>
      <c r="J117" s="945"/>
      <c r="K117" s="945"/>
      <c r="L117" s="945"/>
      <c r="M117" s="945"/>
      <c r="N117" s="945"/>
      <c r="O117" s="945"/>
      <c r="P117" s="945"/>
      <c r="Q117" s="945"/>
      <c r="R117" s="945"/>
      <c r="S117" s="945"/>
      <c r="T117" s="945"/>
      <c r="U117" s="945"/>
      <c r="V117" s="945"/>
      <c r="W117" s="945"/>
      <c r="X117" s="945"/>
      <c r="Y117" s="945"/>
      <c r="Z117" s="945"/>
      <c r="AA117" s="945"/>
      <c r="AB117" s="945"/>
      <c r="AC117" s="945"/>
      <c r="AD117" s="945"/>
      <c r="AE117" s="945"/>
      <c r="AF117" s="945"/>
      <c r="AG117" s="945"/>
      <c r="AH117" s="945"/>
      <c r="AI117" s="945"/>
      <c r="AJ117" s="945"/>
      <c r="AK117" s="945"/>
      <c r="AL117" s="945"/>
      <c r="AM117" s="945"/>
      <c r="AN117" s="945"/>
      <c r="AO117" s="945"/>
      <c r="AP117" s="945"/>
      <c r="AQ117" s="945"/>
      <c r="AR117" s="945"/>
      <c r="AS117" s="945"/>
      <c r="AT117" s="945"/>
      <c r="AU117" s="945"/>
      <c r="AV117" s="945"/>
      <c r="AW117" s="945"/>
      <c r="AX117" s="945"/>
      <c r="AY117" s="945"/>
      <c r="AZ117" s="945"/>
      <c r="BA117" s="945"/>
      <c r="BB117" s="945"/>
      <c r="BC117" s="945"/>
      <c r="BD117" s="945"/>
      <c r="BE117" s="945"/>
      <c r="BF117" s="945"/>
      <c r="BG117" s="945"/>
      <c r="BH117" s="945"/>
      <c r="BI117" s="945"/>
      <c r="BJ117" s="945"/>
      <c r="BK117" s="945"/>
      <c r="BL117" s="945"/>
      <c r="BM117" s="945"/>
      <c r="BN117" s="945"/>
      <c r="BO117" s="945"/>
      <c r="BP117" s="945"/>
      <c r="BQ117" s="946">
        <f t="shared" si="12"/>
        <v>0</v>
      </c>
      <c r="BR117" s="266"/>
      <c r="BS117" s="266"/>
      <c r="BT117" s="266"/>
      <c r="BU117" s="262">
        <f t="shared" si="13"/>
        <v>0</v>
      </c>
      <c r="BV117" s="263">
        <f t="shared" si="14"/>
        <v>0</v>
      </c>
      <c r="IV117" s="450"/>
    </row>
    <row r="118" spans="1:256" s="249" customFormat="1" ht="21" customHeight="1">
      <c r="A118" s="1637"/>
      <c r="B118" s="255">
        <v>5</v>
      </c>
      <c r="C118" s="970"/>
      <c r="D118" s="257"/>
      <c r="E118" s="258"/>
      <c r="F118" s="258"/>
      <c r="G118" s="257"/>
      <c r="H118" s="260"/>
      <c r="I118" s="935"/>
      <c r="J118" s="935"/>
      <c r="K118" s="935"/>
      <c r="L118" s="935"/>
      <c r="M118" s="935"/>
      <c r="N118" s="935"/>
      <c r="O118" s="935"/>
      <c r="P118" s="935"/>
      <c r="Q118" s="935"/>
      <c r="R118" s="935"/>
      <c r="S118" s="935"/>
      <c r="T118" s="935"/>
      <c r="U118" s="935"/>
      <c r="V118" s="935"/>
      <c r="W118" s="935"/>
      <c r="X118" s="935"/>
      <c r="Y118" s="935"/>
      <c r="Z118" s="935"/>
      <c r="AA118" s="935"/>
      <c r="AB118" s="935"/>
      <c r="AC118" s="935"/>
      <c r="AD118" s="935"/>
      <c r="AE118" s="935"/>
      <c r="AF118" s="935"/>
      <c r="AG118" s="935"/>
      <c r="AH118" s="935"/>
      <c r="AI118" s="935"/>
      <c r="AJ118" s="935"/>
      <c r="AK118" s="935"/>
      <c r="AL118" s="935"/>
      <c r="AM118" s="935"/>
      <c r="AN118" s="935"/>
      <c r="AO118" s="935"/>
      <c r="AP118" s="935"/>
      <c r="AQ118" s="935"/>
      <c r="AR118" s="935"/>
      <c r="AS118" s="935"/>
      <c r="AT118" s="935"/>
      <c r="AU118" s="935"/>
      <c r="AV118" s="935"/>
      <c r="AW118" s="935"/>
      <c r="AX118" s="935"/>
      <c r="AY118" s="935"/>
      <c r="AZ118" s="935"/>
      <c r="BA118" s="935"/>
      <c r="BB118" s="935"/>
      <c r="BC118" s="935"/>
      <c r="BD118" s="935"/>
      <c r="BE118" s="935"/>
      <c r="BF118" s="935"/>
      <c r="BG118" s="935"/>
      <c r="BH118" s="935"/>
      <c r="BI118" s="935"/>
      <c r="BJ118" s="935"/>
      <c r="BK118" s="935"/>
      <c r="BL118" s="935"/>
      <c r="BM118" s="935"/>
      <c r="BN118" s="935"/>
      <c r="BO118" s="935"/>
      <c r="BP118" s="935"/>
      <c r="BQ118" s="936">
        <f t="shared" si="12"/>
        <v>0</v>
      </c>
      <c r="BR118" s="264"/>
      <c r="BS118" s="264"/>
      <c r="BT118" s="264"/>
      <c r="BU118" s="262">
        <f t="shared" si="13"/>
        <v>0</v>
      </c>
      <c r="BV118" s="263">
        <f t="shared" si="14"/>
        <v>0</v>
      </c>
      <c r="IV118" s="450"/>
    </row>
    <row r="119" spans="1:256" s="249" customFormat="1" ht="21" customHeight="1">
      <c r="A119" s="1637"/>
      <c r="B119" s="255">
        <v>6</v>
      </c>
      <c r="C119" s="970"/>
      <c r="D119" s="257"/>
      <c r="E119" s="258"/>
      <c r="F119" s="258"/>
      <c r="G119" s="257"/>
      <c r="H119" s="260"/>
      <c r="I119" s="935"/>
      <c r="J119" s="935"/>
      <c r="K119" s="935"/>
      <c r="L119" s="935"/>
      <c r="M119" s="935"/>
      <c r="N119" s="935"/>
      <c r="O119" s="935"/>
      <c r="P119" s="935"/>
      <c r="Q119" s="935"/>
      <c r="R119" s="935"/>
      <c r="S119" s="935"/>
      <c r="T119" s="935"/>
      <c r="U119" s="935"/>
      <c r="V119" s="935"/>
      <c r="W119" s="935"/>
      <c r="X119" s="935"/>
      <c r="Y119" s="935"/>
      <c r="Z119" s="935"/>
      <c r="AA119" s="935"/>
      <c r="AB119" s="935"/>
      <c r="AC119" s="935"/>
      <c r="AD119" s="935"/>
      <c r="AE119" s="935"/>
      <c r="AF119" s="935"/>
      <c r="AG119" s="935"/>
      <c r="AH119" s="935"/>
      <c r="AI119" s="935"/>
      <c r="AJ119" s="935"/>
      <c r="AK119" s="935"/>
      <c r="AL119" s="935"/>
      <c r="AM119" s="935"/>
      <c r="AN119" s="935"/>
      <c r="AO119" s="935"/>
      <c r="AP119" s="935"/>
      <c r="AQ119" s="935"/>
      <c r="AR119" s="935"/>
      <c r="AS119" s="935"/>
      <c r="AT119" s="935"/>
      <c r="AU119" s="935"/>
      <c r="AV119" s="935"/>
      <c r="AW119" s="935"/>
      <c r="AX119" s="935"/>
      <c r="AY119" s="935"/>
      <c r="AZ119" s="935"/>
      <c r="BA119" s="935"/>
      <c r="BB119" s="935"/>
      <c r="BC119" s="935"/>
      <c r="BD119" s="935"/>
      <c r="BE119" s="935"/>
      <c r="BF119" s="935"/>
      <c r="BG119" s="935"/>
      <c r="BH119" s="935"/>
      <c r="BI119" s="935"/>
      <c r="BJ119" s="935"/>
      <c r="BK119" s="935"/>
      <c r="BL119" s="935"/>
      <c r="BM119" s="935"/>
      <c r="BN119" s="935"/>
      <c r="BO119" s="935"/>
      <c r="BP119" s="935"/>
      <c r="BQ119" s="936">
        <f t="shared" si="12"/>
        <v>0</v>
      </c>
      <c r="BR119" s="264"/>
      <c r="BS119" s="264"/>
      <c r="BT119" s="264"/>
      <c r="BU119" s="262">
        <f t="shared" si="13"/>
        <v>0</v>
      </c>
      <c r="BV119" s="263">
        <f t="shared" si="14"/>
        <v>0</v>
      </c>
      <c r="IV119" s="450"/>
    </row>
    <row r="120" spans="1:256" s="249" customFormat="1" ht="21" customHeight="1">
      <c r="A120" s="1637"/>
      <c r="B120" s="255">
        <v>7</v>
      </c>
      <c r="C120" s="970"/>
      <c r="D120" s="257"/>
      <c r="E120" s="258"/>
      <c r="F120" s="258"/>
      <c r="G120" s="257"/>
      <c r="H120" s="260"/>
      <c r="I120" s="935"/>
      <c r="J120" s="935"/>
      <c r="K120" s="935"/>
      <c r="L120" s="935"/>
      <c r="M120" s="935"/>
      <c r="N120" s="935"/>
      <c r="O120" s="935"/>
      <c r="P120" s="935"/>
      <c r="Q120" s="935"/>
      <c r="R120" s="935"/>
      <c r="S120" s="935"/>
      <c r="T120" s="935"/>
      <c r="U120" s="935"/>
      <c r="V120" s="935"/>
      <c r="W120" s="935"/>
      <c r="X120" s="935"/>
      <c r="Y120" s="935"/>
      <c r="Z120" s="935"/>
      <c r="AA120" s="935"/>
      <c r="AB120" s="935"/>
      <c r="AC120" s="935"/>
      <c r="AD120" s="935"/>
      <c r="AE120" s="935"/>
      <c r="AF120" s="935"/>
      <c r="AG120" s="935"/>
      <c r="AH120" s="935"/>
      <c r="AI120" s="935"/>
      <c r="AJ120" s="935"/>
      <c r="AK120" s="935"/>
      <c r="AL120" s="935"/>
      <c r="AM120" s="935"/>
      <c r="AN120" s="935"/>
      <c r="AO120" s="935"/>
      <c r="AP120" s="935"/>
      <c r="AQ120" s="935"/>
      <c r="AR120" s="935"/>
      <c r="AS120" s="935"/>
      <c r="AT120" s="935"/>
      <c r="AU120" s="935"/>
      <c r="AV120" s="935"/>
      <c r="AW120" s="935"/>
      <c r="AX120" s="935"/>
      <c r="AY120" s="935"/>
      <c r="AZ120" s="935"/>
      <c r="BA120" s="935"/>
      <c r="BB120" s="935"/>
      <c r="BC120" s="935"/>
      <c r="BD120" s="935"/>
      <c r="BE120" s="935"/>
      <c r="BF120" s="935"/>
      <c r="BG120" s="935"/>
      <c r="BH120" s="935"/>
      <c r="BI120" s="935"/>
      <c r="BJ120" s="935"/>
      <c r="BK120" s="935"/>
      <c r="BL120" s="935"/>
      <c r="BM120" s="935"/>
      <c r="BN120" s="935"/>
      <c r="BO120" s="935"/>
      <c r="BP120" s="935"/>
      <c r="BQ120" s="936">
        <f t="shared" si="12"/>
        <v>0</v>
      </c>
      <c r="BR120" s="264"/>
      <c r="BS120" s="264"/>
      <c r="BT120" s="264"/>
      <c r="BU120" s="262">
        <f t="shared" si="13"/>
        <v>0</v>
      </c>
      <c r="BV120" s="263">
        <f t="shared" si="14"/>
        <v>0</v>
      </c>
      <c r="IV120" s="450"/>
    </row>
    <row r="121" spans="1:256" s="249" customFormat="1" ht="21" customHeight="1">
      <c r="A121" s="1637"/>
      <c r="B121" s="255">
        <v>8</v>
      </c>
      <c r="C121" s="970"/>
      <c r="D121" s="257"/>
      <c r="E121" s="258"/>
      <c r="F121" s="258"/>
      <c r="G121" s="257"/>
      <c r="H121" s="260"/>
      <c r="I121" s="935"/>
      <c r="J121" s="935"/>
      <c r="K121" s="935"/>
      <c r="L121" s="935"/>
      <c r="M121" s="935"/>
      <c r="N121" s="935"/>
      <c r="O121" s="935"/>
      <c r="P121" s="935"/>
      <c r="Q121" s="935"/>
      <c r="R121" s="935"/>
      <c r="S121" s="935"/>
      <c r="T121" s="935"/>
      <c r="U121" s="935"/>
      <c r="V121" s="935"/>
      <c r="W121" s="935"/>
      <c r="X121" s="935"/>
      <c r="Y121" s="935"/>
      <c r="Z121" s="935"/>
      <c r="AA121" s="935"/>
      <c r="AB121" s="935"/>
      <c r="AC121" s="935"/>
      <c r="AD121" s="935"/>
      <c r="AE121" s="935"/>
      <c r="AF121" s="935"/>
      <c r="AG121" s="935"/>
      <c r="AH121" s="935"/>
      <c r="AI121" s="935"/>
      <c r="AJ121" s="935"/>
      <c r="AK121" s="935"/>
      <c r="AL121" s="935"/>
      <c r="AM121" s="935"/>
      <c r="AN121" s="935"/>
      <c r="AO121" s="935"/>
      <c r="AP121" s="935"/>
      <c r="AQ121" s="935"/>
      <c r="AR121" s="935"/>
      <c r="AS121" s="935"/>
      <c r="AT121" s="935"/>
      <c r="AU121" s="935"/>
      <c r="AV121" s="935"/>
      <c r="AW121" s="935"/>
      <c r="AX121" s="935"/>
      <c r="AY121" s="935"/>
      <c r="AZ121" s="935"/>
      <c r="BA121" s="935"/>
      <c r="BB121" s="935"/>
      <c r="BC121" s="935"/>
      <c r="BD121" s="935"/>
      <c r="BE121" s="935"/>
      <c r="BF121" s="935"/>
      <c r="BG121" s="935"/>
      <c r="BH121" s="935"/>
      <c r="BI121" s="935"/>
      <c r="BJ121" s="935"/>
      <c r="BK121" s="935"/>
      <c r="BL121" s="935"/>
      <c r="BM121" s="935"/>
      <c r="BN121" s="935"/>
      <c r="BO121" s="935"/>
      <c r="BP121" s="935"/>
      <c r="BQ121" s="936">
        <f t="shared" si="12"/>
        <v>0</v>
      </c>
      <c r="BR121" s="264"/>
      <c r="BS121" s="264"/>
      <c r="BT121" s="264"/>
      <c r="BU121" s="262">
        <f t="shared" si="13"/>
        <v>0</v>
      </c>
      <c r="BV121" s="263">
        <f t="shared" si="14"/>
        <v>0</v>
      </c>
      <c r="IV121" s="450"/>
    </row>
    <row r="122" spans="1:256" s="249" customFormat="1" ht="21" customHeight="1">
      <c r="A122" s="1637"/>
      <c r="B122" s="255">
        <v>9</v>
      </c>
      <c r="C122" s="970"/>
      <c r="D122" s="257"/>
      <c r="E122" s="258"/>
      <c r="F122" s="258"/>
      <c r="G122" s="257"/>
      <c r="H122" s="260"/>
      <c r="I122" s="935"/>
      <c r="J122" s="935"/>
      <c r="K122" s="935"/>
      <c r="L122" s="935"/>
      <c r="M122" s="935"/>
      <c r="N122" s="935"/>
      <c r="O122" s="935"/>
      <c r="P122" s="935"/>
      <c r="Q122" s="935"/>
      <c r="R122" s="935"/>
      <c r="S122" s="935"/>
      <c r="T122" s="935"/>
      <c r="U122" s="935"/>
      <c r="V122" s="935"/>
      <c r="W122" s="935"/>
      <c r="X122" s="935"/>
      <c r="Y122" s="935"/>
      <c r="Z122" s="935"/>
      <c r="AA122" s="935"/>
      <c r="AB122" s="935"/>
      <c r="AC122" s="935"/>
      <c r="AD122" s="935"/>
      <c r="AE122" s="935"/>
      <c r="AF122" s="935"/>
      <c r="AG122" s="935"/>
      <c r="AH122" s="935"/>
      <c r="AI122" s="935"/>
      <c r="AJ122" s="935"/>
      <c r="AK122" s="935"/>
      <c r="AL122" s="935"/>
      <c r="AM122" s="935"/>
      <c r="AN122" s="935"/>
      <c r="AO122" s="935"/>
      <c r="AP122" s="935"/>
      <c r="AQ122" s="935"/>
      <c r="AR122" s="935"/>
      <c r="AS122" s="935"/>
      <c r="AT122" s="935"/>
      <c r="AU122" s="935"/>
      <c r="AV122" s="935"/>
      <c r="AW122" s="935"/>
      <c r="AX122" s="935"/>
      <c r="AY122" s="935"/>
      <c r="AZ122" s="935"/>
      <c r="BA122" s="935"/>
      <c r="BB122" s="935"/>
      <c r="BC122" s="935"/>
      <c r="BD122" s="935"/>
      <c r="BE122" s="935"/>
      <c r="BF122" s="935"/>
      <c r="BG122" s="935"/>
      <c r="BH122" s="935"/>
      <c r="BI122" s="935"/>
      <c r="BJ122" s="935"/>
      <c r="BK122" s="935"/>
      <c r="BL122" s="935"/>
      <c r="BM122" s="935"/>
      <c r="BN122" s="935"/>
      <c r="BO122" s="935"/>
      <c r="BP122" s="935"/>
      <c r="BQ122" s="936">
        <f t="shared" si="12"/>
        <v>0</v>
      </c>
      <c r="BR122" s="264"/>
      <c r="BS122" s="264"/>
      <c r="BT122" s="264"/>
      <c r="BU122" s="262">
        <f t="shared" si="13"/>
        <v>0</v>
      </c>
      <c r="BV122" s="263">
        <f t="shared" si="14"/>
        <v>0</v>
      </c>
      <c r="IV122" s="450"/>
    </row>
    <row r="123" spans="1:256" s="249" customFormat="1" ht="21" customHeight="1">
      <c r="A123" s="1637"/>
      <c r="B123" s="255">
        <v>10</v>
      </c>
      <c r="C123" s="970"/>
      <c r="D123" s="257"/>
      <c r="E123" s="258"/>
      <c r="F123" s="258"/>
      <c r="G123" s="257"/>
      <c r="H123" s="260"/>
      <c r="I123" s="935"/>
      <c r="J123" s="935"/>
      <c r="K123" s="935"/>
      <c r="L123" s="935"/>
      <c r="M123" s="935"/>
      <c r="N123" s="935"/>
      <c r="O123" s="935"/>
      <c r="P123" s="935"/>
      <c r="Q123" s="935"/>
      <c r="R123" s="935"/>
      <c r="S123" s="935"/>
      <c r="T123" s="935"/>
      <c r="U123" s="935"/>
      <c r="V123" s="935"/>
      <c r="W123" s="935"/>
      <c r="X123" s="935"/>
      <c r="Y123" s="935"/>
      <c r="Z123" s="935"/>
      <c r="AA123" s="935"/>
      <c r="AB123" s="935"/>
      <c r="AC123" s="935"/>
      <c r="AD123" s="935"/>
      <c r="AE123" s="935"/>
      <c r="AF123" s="935"/>
      <c r="AG123" s="935"/>
      <c r="AH123" s="935"/>
      <c r="AI123" s="935"/>
      <c r="AJ123" s="935"/>
      <c r="AK123" s="935"/>
      <c r="AL123" s="935"/>
      <c r="AM123" s="935"/>
      <c r="AN123" s="935"/>
      <c r="AO123" s="935"/>
      <c r="AP123" s="935"/>
      <c r="AQ123" s="935"/>
      <c r="AR123" s="935"/>
      <c r="AS123" s="935"/>
      <c r="AT123" s="935"/>
      <c r="AU123" s="935"/>
      <c r="AV123" s="935"/>
      <c r="AW123" s="935"/>
      <c r="AX123" s="935"/>
      <c r="AY123" s="935"/>
      <c r="AZ123" s="935"/>
      <c r="BA123" s="935"/>
      <c r="BB123" s="935"/>
      <c r="BC123" s="935"/>
      <c r="BD123" s="935"/>
      <c r="BE123" s="935"/>
      <c r="BF123" s="935"/>
      <c r="BG123" s="935"/>
      <c r="BH123" s="935"/>
      <c r="BI123" s="935"/>
      <c r="BJ123" s="935"/>
      <c r="BK123" s="935"/>
      <c r="BL123" s="935"/>
      <c r="BM123" s="935"/>
      <c r="BN123" s="935"/>
      <c r="BO123" s="935"/>
      <c r="BP123" s="935"/>
      <c r="BQ123" s="936">
        <f t="shared" si="12"/>
        <v>0</v>
      </c>
      <c r="BR123" s="264"/>
      <c r="BS123" s="264"/>
      <c r="BT123" s="264"/>
      <c r="BU123" s="262">
        <f t="shared" si="13"/>
        <v>0</v>
      </c>
      <c r="BV123" s="263">
        <f t="shared" si="14"/>
        <v>0</v>
      </c>
      <c r="IV123" s="450"/>
    </row>
    <row r="124" spans="1:256" s="249" customFormat="1" ht="21" customHeight="1">
      <c r="A124" s="1637"/>
      <c r="B124" s="255">
        <v>11</v>
      </c>
      <c r="C124" s="970"/>
      <c r="D124" s="257"/>
      <c r="E124" s="258"/>
      <c r="F124" s="258"/>
      <c r="G124" s="257"/>
      <c r="H124" s="260"/>
      <c r="I124" s="935"/>
      <c r="J124" s="935"/>
      <c r="K124" s="935"/>
      <c r="L124" s="935"/>
      <c r="M124" s="935"/>
      <c r="N124" s="935"/>
      <c r="O124" s="935"/>
      <c r="P124" s="935"/>
      <c r="Q124" s="935"/>
      <c r="R124" s="935"/>
      <c r="S124" s="935"/>
      <c r="T124" s="935"/>
      <c r="U124" s="935"/>
      <c r="V124" s="935"/>
      <c r="W124" s="935"/>
      <c r="X124" s="935"/>
      <c r="Y124" s="935"/>
      <c r="Z124" s="935"/>
      <c r="AA124" s="935"/>
      <c r="AB124" s="935"/>
      <c r="AC124" s="935"/>
      <c r="AD124" s="935"/>
      <c r="AE124" s="935"/>
      <c r="AF124" s="935"/>
      <c r="AG124" s="935"/>
      <c r="AH124" s="935"/>
      <c r="AI124" s="935"/>
      <c r="AJ124" s="935"/>
      <c r="AK124" s="935"/>
      <c r="AL124" s="935"/>
      <c r="AM124" s="935"/>
      <c r="AN124" s="935"/>
      <c r="AO124" s="935"/>
      <c r="AP124" s="935"/>
      <c r="AQ124" s="935"/>
      <c r="AR124" s="935"/>
      <c r="AS124" s="935"/>
      <c r="AT124" s="935"/>
      <c r="AU124" s="935"/>
      <c r="AV124" s="935"/>
      <c r="AW124" s="935"/>
      <c r="AX124" s="935"/>
      <c r="AY124" s="935"/>
      <c r="AZ124" s="935"/>
      <c r="BA124" s="935"/>
      <c r="BB124" s="935"/>
      <c r="BC124" s="935"/>
      <c r="BD124" s="935"/>
      <c r="BE124" s="935"/>
      <c r="BF124" s="935"/>
      <c r="BG124" s="935"/>
      <c r="BH124" s="935"/>
      <c r="BI124" s="935"/>
      <c r="BJ124" s="935"/>
      <c r="BK124" s="935"/>
      <c r="BL124" s="935"/>
      <c r="BM124" s="935"/>
      <c r="BN124" s="935"/>
      <c r="BO124" s="935"/>
      <c r="BP124" s="935"/>
      <c r="BQ124" s="936">
        <f t="shared" si="12"/>
        <v>0</v>
      </c>
      <c r="BR124" s="264"/>
      <c r="BS124" s="264"/>
      <c r="BT124" s="264"/>
      <c r="BU124" s="262">
        <f t="shared" si="13"/>
        <v>0</v>
      </c>
      <c r="BV124" s="263">
        <f t="shared" si="14"/>
        <v>0</v>
      </c>
      <c r="IV124" s="450"/>
    </row>
    <row r="125" spans="1:256" s="249" customFormat="1" ht="21" customHeight="1">
      <c r="A125" s="1637"/>
      <c r="B125" s="255">
        <v>12</v>
      </c>
      <c r="C125" s="970"/>
      <c r="D125" s="257"/>
      <c r="E125" s="258"/>
      <c r="F125" s="258"/>
      <c r="G125" s="257"/>
      <c r="H125" s="260"/>
      <c r="I125" s="935"/>
      <c r="J125" s="935"/>
      <c r="K125" s="935"/>
      <c r="L125" s="935"/>
      <c r="M125" s="935"/>
      <c r="N125" s="935"/>
      <c r="O125" s="935"/>
      <c r="P125" s="935"/>
      <c r="Q125" s="935"/>
      <c r="R125" s="935"/>
      <c r="S125" s="935"/>
      <c r="T125" s="935"/>
      <c r="U125" s="935"/>
      <c r="V125" s="935"/>
      <c r="W125" s="935"/>
      <c r="X125" s="935"/>
      <c r="Y125" s="935"/>
      <c r="Z125" s="935"/>
      <c r="AA125" s="935"/>
      <c r="AB125" s="935"/>
      <c r="AC125" s="935"/>
      <c r="AD125" s="935"/>
      <c r="AE125" s="935"/>
      <c r="AF125" s="935"/>
      <c r="AG125" s="935"/>
      <c r="AH125" s="935"/>
      <c r="AI125" s="935"/>
      <c r="AJ125" s="935"/>
      <c r="AK125" s="935"/>
      <c r="AL125" s="935"/>
      <c r="AM125" s="935"/>
      <c r="AN125" s="935"/>
      <c r="AO125" s="935"/>
      <c r="AP125" s="935"/>
      <c r="AQ125" s="935"/>
      <c r="AR125" s="935"/>
      <c r="AS125" s="935"/>
      <c r="AT125" s="935"/>
      <c r="AU125" s="935"/>
      <c r="AV125" s="935"/>
      <c r="AW125" s="935"/>
      <c r="AX125" s="935"/>
      <c r="AY125" s="935"/>
      <c r="AZ125" s="935"/>
      <c r="BA125" s="935"/>
      <c r="BB125" s="935"/>
      <c r="BC125" s="935"/>
      <c r="BD125" s="935"/>
      <c r="BE125" s="935"/>
      <c r="BF125" s="935"/>
      <c r="BG125" s="935"/>
      <c r="BH125" s="935"/>
      <c r="BI125" s="935"/>
      <c r="BJ125" s="935"/>
      <c r="BK125" s="935"/>
      <c r="BL125" s="935"/>
      <c r="BM125" s="935"/>
      <c r="BN125" s="935"/>
      <c r="BO125" s="935"/>
      <c r="BP125" s="935"/>
      <c r="BQ125" s="936">
        <f t="shared" si="12"/>
        <v>0</v>
      </c>
      <c r="BR125" s="264"/>
      <c r="BS125" s="264"/>
      <c r="BT125" s="264"/>
      <c r="BU125" s="262">
        <f t="shared" si="13"/>
        <v>0</v>
      </c>
      <c r="BV125" s="263">
        <f t="shared" si="14"/>
        <v>0</v>
      </c>
      <c r="IV125" s="450"/>
    </row>
    <row r="126" spans="1:256" s="249" customFormat="1" ht="21" customHeight="1">
      <c r="A126" s="1637"/>
      <c r="B126" s="255">
        <v>13</v>
      </c>
      <c r="C126" s="970"/>
      <c r="D126" s="257"/>
      <c r="E126" s="258"/>
      <c r="F126" s="258"/>
      <c r="G126" s="257"/>
      <c r="H126" s="260"/>
      <c r="I126" s="935"/>
      <c r="J126" s="935"/>
      <c r="K126" s="935"/>
      <c r="L126" s="935"/>
      <c r="M126" s="935"/>
      <c r="N126" s="935"/>
      <c r="O126" s="935"/>
      <c r="P126" s="935"/>
      <c r="Q126" s="935"/>
      <c r="R126" s="935"/>
      <c r="S126" s="935"/>
      <c r="T126" s="935"/>
      <c r="U126" s="935"/>
      <c r="V126" s="935"/>
      <c r="W126" s="935"/>
      <c r="X126" s="935"/>
      <c r="Y126" s="935"/>
      <c r="Z126" s="935"/>
      <c r="AA126" s="935"/>
      <c r="AB126" s="935"/>
      <c r="AC126" s="935"/>
      <c r="AD126" s="935"/>
      <c r="AE126" s="935"/>
      <c r="AF126" s="935"/>
      <c r="AG126" s="935"/>
      <c r="AH126" s="935"/>
      <c r="AI126" s="935"/>
      <c r="AJ126" s="935"/>
      <c r="AK126" s="935"/>
      <c r="AL126" s="935"/>
      <c r="AM126" s="935"/>
      <c r="AN126" s="935"/>
      <c r="AO126" s="935"/>
      <c r="AP126" s="935"/>
      <c r="AQ126" s="935"/>
      <c r="AR126" s="935"/>
      <c r="AS126" s="935"/>
      <c r="AT126" s="935"/>
      <c r="AU126" s="935"/>
      <c r="AV126" s="935"/>
      <c r="AW126" s="935"/>
      <c r="AX126" s="935"/>
      <c r="AY126" s="935"/>
      <c r="AZ126" s="935"/>
      <c r="BA126" s="935"/>
      <c r="BB126" s="935"/>
      <c r="BC126" s="935"/>
      <c r="BD126" s="935"/>
      <c r="BE126" s="935"/>
      <c r="BF126" s="935"/>
      <c r="BG126" s="935"/>
      <c r="BH126" s="935"/>
      <c r="BI126" s="935"/>
      <c r="BJ126" s="935"/>
      <c r="BK126" s="935"/>
      <c r="BL126" s="935"/>
      <c r="BM126" s="935"/>
      <c r="BN126" s="935"/>
      <c r="BO126" s="935"/>
      <c r="BP126" s="935"/>
      <c r="BQ126" s="936">
        <f t="shared" si="12"/>
        <v>0</v>
      </c>
      <c r="BR126" s="264"/>
      <c r="BS126" s="264"/>
      <c r="BT126" s="264"/>
      <c r="BU126" s="262">
        <f t="shared" si="13"/>
        <v>0</v>
      </c>
      <c r="BV126" s="263">
        <f t="shared" si="14"/>
        <v>0</v>
      </c>
      <c r="IV126" s="450"/>
    </row>
    <row r="127" spans="1:256" s="249" customFormat="1" ht="21" customHeight="1">
      <c r="A127" s="1637"/>
      <c r="B127" s="255">
        <v>14</v>
      </c>
      <c r="C127" s="970"/>
      <c r="D127" s="257"/>
      <c r="E127" s="258"/>
      <c r="F127" s="258"/>
      <c r="G127" s="257"/>
      <c r="H127" s="260"/>
      <c r="I127" s="935"/>
      <c r="J127" s="935"/>
      <c r="K127" s="935"/>
      <c r="L127" s="935"/>
      <c r="M127" s="935"/>
      <c r="N127" s="935"/>
      <c r="O127" s="935"/>
      <c r="P127" s="935"/>
      <c r="Q127" s="935"/>
      <c r="R127" s="935"/>
      <c r="S127" s="935"/>
      <c r="T127" s="935"/>
      <c r="U127" s="935"/>
      <c r="V127" s="935"/>
      <c r="W127" s="935"/>
      <c r="X127" s="935"/>
      <c r="Y127" s="935"/>
      <c r="Z127" s="935"/>
      <c r="AA127" s="935"/>
      <c r="AB127" s="935"/>
      <c r="AC127" s="935"/>
      <c r="AD127" s="935"/>
      <c r="AE127" s="935"/>
      <c r="AF127" s="935"/>
      <c r="AG127" s="935"/>
      <c r="AH127" s="935"/>
      <c r="AI127" s="935"/>
      <c r="AJ127" s="935"/>
      <c r="AK127" s="935"/>
      <c r="AL127" s="935"/>
      <c r="AM127" s="935"/>
      <c r="AN127" s="935"/>
      <c r="AO127" s="935"/>
      <c r="AP127" s="935"/>
      <c r="AQ127" s="935"/>
      <c r="AR127" s="935"/>
      <c r="AS127" s="935"/>
      <c r="AT127" s="935"/>
      <c r="AU127" s="935"/>
      <c r="AV127" s="935"/>
      <c r="AW127" s="935"/>
      <c r="AX127" s="935"/>
      <c r="AY127" s="935"/>
      <c r="AZ127" s="935"/>
      <c r="BA127" s="935"/>
      <c r="BB127" s="935"/>
      <c r="BC127" s="935"/>
      <c r="BD127" s="935"/>
      <c r="BE127" s="935"/>
      <c r="BF127" s="935"/>
      <c r="BG127" s="935"/>
      <c r="BH127" s="935"/>
      <c r="BI127" s="935"/>
      <c r="BJ127" s="935"/>
      <c r="BK127" s="935"/>
      <c r="BL127" s="935"/>
      <c r="BM127" s="935"/>
      <c r="BN127" s="935"/>
      <c r="BO127" s="935"/>
      <c r="BP127" s="935"/>
      <c r="BQ127" s="936">
        <f t="shared" si="12"/>
        <v>0</v>
      </c>
      <c r="BR127" s="264"/>
      <c r="BS127" s="264"/>
      <c r="BT127" s="264"/>
      <c r="BU127" s="262">
        <f t="shared" si="13"/>
        <v>0</v>
      </c>
      <c r="BV127" s="263">
        <f t="shared" si="14"/>
        <v>0</v>
      </c>
      <c r="IV127" s="450"/>
    </row>
    <row r="128" spans="1:256" s="249" customFormat="1" ht="21" customHeight="1">
      <c r="A128" s="1637"/>
      <c r="B128" s="255">
        <v>15</v>
      </c>
      <c r="C128" s="970"/>
      <c r="D128" s="257"/>
      <c r="E128" s="258"/>
      <c r="F128" s="258"/>
      <c r="G128" s="257"/>
      <c r="H128" s="260"/>
      <c r="I128" s="935"/>
      <c r="J128" s="935"/>
      <c r="K128" s="935"/>
      <c r="L128" s="935"/>
      <c r="M128" s="935"/>
      <c r="N128" s="935"/>
      <c r="O128" s="935"/>
      <c r="P128" s="935"/>
      <c r="Q128" s="935"/>
      <c r="R128" s="935"/>
      <c r="S128" s="935"/>
      <c r="T128" s="935"/>
      <c r="U128" s="935"/>
      <c r="V128" s="935"/>
      <c r="W128" s="935"/>
      <c r="X128" s="935"/>
      <c r="Y128" s="935"/>
      <c r="Z128" s="935"/>
      <c r="AA128" s="935"/>
      <c r="AB128" s="935"/>
      <c r="AC128" s="935"/>
      <c r="AD128" s="935"/>
      <c r="AE128" s="935"/>
      <c r="AF128" s="935"/>
      <c r="AG128" s="935"/>
      <c r="AH128" s="935"/>
      <c r="AI128" s="935"/>
      <c r="AJ128" s="935"/>
      <c r="AK128" s="935"/>
      <c r="AL128" s="935"/>
      <c r="AM128" s="935"/>
      <c r="AN128" s="935"/>
      <c r="AO128" s="935"/>
      <c r="AP128" s="935"/>
      <c r="AQ128" s="935"/>
      <c r="AR128" s="935"/>
      <c r="AS128" s="935"/>
      <c r="AT128" s="935"/>
      <c r="AU128" s="935"/>
      <c r="AV128" s="935"/>
      <c r="AW128" s="935"/>
      <c r="AX128" s="935"/>
      <c r="AY128" s="935"/>
      <c r="AZ128" s="935"/>
      <c r="BA128" s="935"/>
      <c r="BB128" s="935"/>
      <c r="BC128" s="935"/>
      <c r="BD128" s="935"/>
      <c r="BE128" s="935"/>
      <c r="BF128" s="935"/>
      <c r="BG128" s="935"/>
      <c r="BH128" s="935"/>
      <c r="BI128" s="935"/>
      <c r="BJ128" s="935"/>
      <c r="BK128" s="935"/>
      <c r="BL128" s="935"/>
      <c r="BM128" s="935"/>
      <c r="BN128" s="935"/>
      <c r="BO128" s="935"/>
      <c r="BP128" s="935"/>
      <c r="BQ128" s="936">
        <f t="shared" si="12"/>
        <v>0</v>
      </c>
      <c r="BR128" s="264"/>
      <c r="BS128" s="264"/>
      <c r="BT128" s="264"/>
      <c r="BU128" s="262">
        <f t="shared" si="13"/>
        <v>0</v>
      </c>
      <c r="BV128" s="263">
        <f t="shared" si="14"/>
        <v>0</v>
      </c>
      <c r="IV128" s="450"/>
    </row>
    <row r="129" spans="1:256" s="249" customFormat="1" ht="21" customHeight="1">
      <c r="A129" s="1637"/>
      <c r="B129" s="255">
        <v>16</v>
      </c>
      <c r="C129" s="970"/>
      <c r="D129" s="257"/>
      <c r="E129" s="258"/>
      <c r="F129" s="258"/>
      <c r="G129" s="257"/>
      <c r="H129" s="260"/>
      <c r="I129" s="935"/>
      <c r="J129" s="935"/>
      <c r="K129" s="935"/>
      <c r="L129" s="935"/>
      <c r="M129" s="935"/>
      <c r="N129" s="935"/>
      <c r="O129" s="935"/>
      <c r="P129" s="935"/>
      <c r="Q129" s="935"/>
      <c r="R129" s="935"/>
      <c r="S129" s="935"/>
      <c r="T129" s="935"/>
      <c r="U129" s="935"/>
      <c r="V129" s="935"/>
      <c r="W129" s="935"/>
      <c r="X129" s="935"/>
      <c r="Y129" s="935"/>
      <c r="Z129" s="935"/>
      <c r="AA129" s="935"/>
      <c r="AB129" s="935"/>
      <c r="AC129" s="935"/>
      <c r="AD129" s="935"/>
      <c r="AE129" s="935"/>
      <c r="AF129" s="935"/>
      <c r="AG129" s="935"/>
      <c r="AH129" s="935"/>
      <c r="AI129" s="935"/>
      <c r="AJ129" s="935"/>
      <c r="AK129" s="935"/>
      <c r="AL129" s="935"/>
      <c r="AM129" s="935"/>
      <c r="AN129" s="935"/>
      <c r="AO129" s="935"/>
      <c r="AP129" s="935"/>
      <c r="AQ129" s="935"/>
      <c r="AR129" s="935"/>
      <c r="AS129" s="935"/>
      <c r="AT129" s="935"/>
      <c r="AU129" s="935"/>
      <c r="AV129" s="935"/>
      <c r="AW129" s="935"/>
      <c r="AX129" s="935"/>
      <c r="AY129" s="935"/>
      <c r="AZ129" s="935"/>
      <c r="BA129" s="935"/>
      <c r="BB129" s="935"/>
      <c r="BC129" s="935"/>
      <c r="BD129" s="935"/>
      <c r="BE129" s="935"/>
      <c r="BF129" s="935"/>
      <c r="BG129" s="935"/>
      <c r="BH129" s="935"/>
      <c r="BI129" s="935"/>
      <c r="BJ129" s="935"/>
      <c r="BK129" s="935"/>
      <c r="BL129" s="935"/>
      <c r="BM129" s="935"/>
      <c r="BN129" s="935"/>
      <c r="BO129" s="935"/>
      <c r="BP129" s="935"/>
      <c r="BQ129" s="936">
        <f t="shared" si="12"/>
        <v>0</v>
      </c>
      <c r="BR129" s="264"/>
      <c r="BS129" s="264"/>
      <c r="BT129" s="264"/>
      <c r="BU129" s="262">
        <f t="shared" si="13"/>
        <v>0</v>
      </c>
      <c r="BV129" s="263">
        <f t="shared" si="14"/>
        <v>0</v>
      </c>
      <c r="IV129" s="450"/>
    </row>
    <row r="130" spans="1:256" s="249" customFormat="1" ht="21" customHeight="1">
      <c r="A130" s="1637"/>
      <c r="B130" s="255">
        <v>17</v>
      </c>
      <c r="C130" s="970"/>
      <c r="D130" s="257"/>
      <c r="E130" s="258"/>
      <c r="F130" s="258"/>
      <c r="G130" s="257"/>
      <c r="H130" s="260"/>
      <c r="I130" s="935"/>
      <c r="J130" s="935"/>
      <c r="K130" s="935"/>
      <c r="L130" s="935"/>
      <c r="M130" s="935"/>
      <c r="N130" s="935"/>
      <c r="O130" s="935"/>
      <c r="P130" s="935"/>
      <c r="Q130" s="935"/>
      <c r="R130" s="935"/>
      <c r="S130" s="935"/>
      <c r="T130" s="935"/>
      <c r="U130" s="935"/>
      <c r="V130" s="935"/>
      <c r="W130" s="935"/>
      <c r="X130" s="935"/>
      <c r="Y130" s="935"/>
      <c r="Z130" s="935"/>
      <c r="AA130" s="935"/>
      <c r="AB130" s="935"/>
      <c r="AC130" s="935"/>
      <c r="AD130" s="935"/>
      <c r="AE130" s="935"/>
      <c r="AF130" s="935"/>
      <c r="AG130" s="935"/>
      <c r="AH130" s="935"/>
      <c r="AI130" s="935"/>
      <c r="AJ130" s="935"/>
      <c r="AK130" s="935"/>
      <c r="AL130" s="935"/>
      <c r="AM130" s="935"/>
      <c r="AN130" s="935"/>
      <c r="AO130" s="935"/>
      <c r="AP130" s="935"/>
      <c r="AQ130" s="935"/>
      <c r="AR130" s="935"/>
      <c r="AS130" s="935"/>
      <c r="AT130" s="935"/>
      <c r="AU130" s="935"/>
      <c r="AV130" s="935"/>
      <c r="AW130" s="935"/>
      <c r="AX130" s="935"/>
      <c r="AY130" s="935"/>
      <c r="AZ130" s="935"/>
      <c r="BA130" s="935"/>
      <c r="BB130" s="935"/>
      <c r="BC130" s="935"/>
      <c r="BD130" s="935"/>
      <c r="BE130" s="935"/>
      <c r="BF130" s="935"/>
      <c r="BG130" s="935"/>
      <c r="BH130" s="935"/>
      <c r="BI130" s="935"/>
      <c r="BJ130" s="935"/>
      <c r="BK130" s="935"/>
      <c r="BL130" s="935"/>
      <c r="BM130" s="935"/>
      <c r="BN130" s="935"/>
      <c r="BO130" s="935"/>
      <c r="BP130" s="935"/>
      <c r="BQ130" s="936">
        <f t="shared" si="12"/>
        <v>0</v>
      </c>
      <c r="BR130" s="264"/>
      <c r="BS130" s="264"/>
      <c r="BT130" s="264"/>
      <c r="BU130" s="262">
        <f t="shared" si="13"/>
        <v>0</v>
      </c>
      <c r="BV130" s="263">
        <f t="shared" si="14"/>
        <v>0</v>
      </c>
      <c r="IV130" s="450"/>
    </row>
    <row r="131" spans="1:256" s="249" customFormat="1" ht="21" customHeight="1">
      <c r="A131" s="1637"/>
      <c r="B131" s="255">
        <v>18</v>
      </c>
      <c r="C131" s="970"/>
      <c r="D131" s="257"/>
      <c r="E131" s="258"/>
      <c r="F131" s="258"/>
      <c r="G131" s="257"/>
      <c r="H131" s="260"/>
      <c r="I131" s="935"/>
      <c r="J131" s="935"/>
      <c r="K131" s="935"/>
      <c r="L131" s="935"/>
      <c r="M131" s="935"/>
      <c r="N131" s="935"/>
      <c r="O131" s="935"/>
      <c r="P131" s="935"/>
      <c r="Q131" s="935"/>
      <c r="R131" s="935"/>
      <c r="S131" s="935"/>
      <c r="T131" s="935"/>
      <c r="U131" s="935"/>
      <c r="V131" s="935"/>
      <c r="W131" s="935"/>
      <c r="X131" s="935"/>
      <c r="Y131" s="935"/>
      <c r="Z131" s="935"/>
      <c r="AA131" s="935"/>
      <c r="AB131" s="935"/>
      <c r="AC131" s="935"/>
      <c r="AD131" s="935"/>
      <c r="AE131" s="935"/>
      <c r="AF131" s="935"/>
      <c r="AG131" s="935"/>
      <c r="AH131" s="935"/>
      <c r="AI131" s="935"/>
      <c r="AJ131" s="935"/>
      <c r="AK131" s="935"/>
      <c r="AL131" s="935"/>
      <c r="AM131" s="935"/>
      <c r="AN131" s="935"/>
      <c r="AO131" s="935"/>
      <c r="AP131" s="935"/>
      <c r="AQ131" s="935"/>
      <c r="AR131" s="935"/>
      <c r="AS131" s="935"/>
      <c r="AT131" s="935"/>
      <c r="AU131" s="935"/>
      <c r="AV131" s="935"/>
      <c r="AW131" s="935"/>
      <c r="AX131" s="935"/>
      <c r="AY131" s="935"/>
      <c r="AZ131" s="935"/>
      <c r="BA131" s="935"/>
      <c r="BB131" s="935"/>
      <c r="BC131" s="935"/>
      <c r="BD131" s="935"/>
      <c r="BE131" s="935"/>
      <c r="BF131" s="935"/>
      <c r="BG131" s="935"/>
      <c r="BH131" s="935"/>
      <c r="BI131" s="935"/>
      <c r="BJ131" s="935"/>
      <c r="BK131" s="935"/>
      <c r="BL131" s="935"/>
      <c r="BM131" s="935"/>
      <c r="BN131" s="935"/>
      <c r="BO131" s="935"/>
      <c r="BP131" s="935"/>
      <c r="BQ131" s="936">
        <f t="shared" si="12"/>
        <v>0</v>
      </c>
      <c r="BR131" s="264"/>
      <c r="BS131" s="264"/>
      <c r="BT131" s="264"/>
      <c r="BU131" s="262">
        <f t="shared" si="13"/>
        <v>0</v>
      </c>
      <c r="BV131" s="263">
        <f t="shared" si="14"/>
        <v>0</v>
      </c>
      <c r="IV131" s="450"/>
    </row>
    <row r="132" spans="1:256" s="249" customFormat="1" ht="21" customHeight="1">
      <c r="A132" s="1637"/>
      <c r="B132" s="255">
        <v>19</v>
      </c>
      <c r="C132" s="970"/>
      <c r="D132" s="257"/>
      <c r="E132" s="258"/>
      <c r="F132" s="258"/>
      <c r="G132" s="257"/>
      <c r="H132" s="260"/>
      <c r="I132" s="935"/>
      <c r="J132" s="935"/>
      <c r="K132" s="935"/>
      <c r="L132" s="935"/>
      <c r="M132" s="935"/>
      <c r="N132" s="935"/>
      <c r="O132" s="935"/>
      <c r="P132" s="935"/>
      <c r="Q132" s="935"/>
      <c r="R132" s="935"/>
      <c r="S132" s="935"/>
      <c r="T132" s="935"/>
      <c r="U132" s="935"/>
      <c r="V132" s="935"/>
      <c r="W132" s="935"/>
      <c r="X132" s="935"/>
      <c r="Y132" s="935"/>
      <c r="Z132" s="935"/>
      <c r="AA132" s="935"/>
      <c r="AB132" s="935"/>
      <c r="AC132" s="935"/>
      <c r="AD132" s="935"/>
      <c r="AE132" s="935"/>
      <c r="AF132" s="935"/>
      <c r="AG132" s="935"/>
      <c r="AH132" s="935"/>
      <c r="AI132" s="935"/>
      <c r="AJ132" s="935"/>
      <c r="AK132" s="935"/>
      <c r="AL132" s="935"/>
      <c r="AM132" s="935"/>
      <c r="AN132" s="935"/>
      <c r="AO132" s="935"/>
      <c r="AP132" s="935"/>
      <c r="AQ132" s="935"/>
      <c r="AR132" s="935"/>
      <c r="AS132" s="935"/>
      <c r="AT132" s="935"/>
      <c r="AU132" s="935"/>
      <c r="AV132" s="935"/>
      <c r="AW132" s="935"/>
      <c r="AX132" s="935"/>
      <c r="AY132" s="935"/>
      <c r="AZ132" s="935"/>
      <c r="BA132" s="935"/>
      <c r="BB132" s="935"/>
      <c r="BC132" s="935"/>
      <c r="BD132" s="935"/>
      <c r="BE132" s="935"/>
      <c r="BF132" s="935"/>
      <c r="BG132" s="935"/>
      <c r="BH132" s="935"/>
      <c r="BI132" s="935"/>
      <c r="BJ132" s="935"/>
      <c r="BK132" s="935"/>
      <c r="BL132" s="935"/>
      <c r="BM132" s="935"/>
      <c r="BN132" s="935"/>
      <c r="BO132" s="935"/>
      <c r="BP132" s="935"/>
      <c r="BQ132" s="936">
        <f t="shared" si="12"/>
        <v>0</v>
      </c>
      <c r="BR132" s="264"/>
      <c r="BS132" s="264"/>
      <c r="BT132" s="264"/>
      <c r="BU132" s="262">
        <f t="shared" si="13"/>
        <v>0</v>
      </c>
      <c r="BV132" s="263">
        <f t="shared" si="14"/>
        <v>0</v>
      </c>
      <c r="IV132" s="450"/>
    </row>
    <row r="133" spans="1:256" s="249" customFormat="1" ht="21" customHeight="1">
      <c r="A133" s="1637"/>
      <c r="B133" s="255">
        <v>20</v>
      </c>
      <c r="C133" s="970"/>
      <c r="D133" s="257"/>
      <c r="E133" s="258"/>
      <c r="F133" s="258"/>
      <c r="G133" s="257"/>
      <c r="H133" s="260"/>
      <c r="I133" s="935"/>
      <c r="J133" s="935"/>
      <c r="K133" s="935"/>
      <c r="L133" s="935"/>
      <c r="M133" s="935"/>
      <c r="N133" s="935"/>
      <c r="O133" s="935"/>
      <c r="P133" s="935"/>
      <c r="Q133" s="935"/>
      <c r="R133" s="935"/>
      <c r="S133" s="935"/>
      <c r="T133" s="935"/>
      <c r="U133" s="935"/>
      <c r="V133" s="935"/>
      <c r="W133" s="935"/>
      <c r="X133" s="935"/>
      <c r="Y133" s="935"/>
      <c r="Z133" s="935"/>
      <c r="AA133" s="935"/>
      <c r="AB133" s="935"/>
      <c r="AC133" s="935"/>
      <c r="AD133" s="935"/>
      <c r="AE133" s="935"/>
      <c r="AF133" s="935"/>
      <c r="AG133" s="935"/>
      <c r="AH133" s="935"/>
      <c r="AI133" s="935"/>
      <c r="AJ133" s="935"/>
      <c r="AK133" s="935"/>
      <c r="AL133" s="935"/>
      <c r="AM133" s="935"/>
      <c r="AN133" s="935"/>
      <c r="AO133" s="935"/>
      <c r="AP133" s="935"/>
      <c r="AQ133" s="935"/>
      <c r="AR133" s="935"/>
      <c r="AS133" s="935"/>
      <c r="AT133" s="935"/>
      <c r="AU133" s="935"/>
      <c r="AV133" s="935"/>
      <c r="AW133" s="935"/>
      <c r="AX133" s="935"/>
      <c r="AY133" s="935"/>
      <c r="AZ133" s="935"/>
      <c r="BA133" s="935"/>
      <c r="BB133" s="935"/>
      <c r="BC133" s="935"/>
      <c r="BD133" s="935"/>
      <c r="BE133" s="935"/>
      <c r="BF133" s="935"/>
      <c r="BG133" s="935"/>
      <c r="BH133" s="935"/>
      <c r="BI133" s="935"/>
      <c r="BJ133" s="935"/>
      <c r="BK133" s="935"/>
      <c r="BL133" s="935"/>
      <c r="BM133" s="935"/>
      <c r="BN133" s="935"/>
      <c r="BO133" s="935"/>
      <c r="BP133" s="935"/>
      <c r="BQ133" s="936">
        <f t="shared" si="12"/>
        <v>0</v>
      </c>
      <c r="BR133" s="264"/>
      <c r="BS133" s="264"/>
      <c r="BT133" s="264"/>
      <c r="BU133" s="262">
        <f t="shared" si="13"/>
        <v>0</v>
      </c>
      <c r="BV133" s="263">
        <f t="shared" si="14"/>
        <v>0</v>
      </c>
      <c r="IV133" s="450"/>
    </row>
    <row r="134" spans="1:256" s="249" customFormat="1" ht="21" customHeight="1">
      <c r="A134" s="1637"/>
      <c r="B134" s="255">
        <v>21</v>
      </c>
      <c r="C134" s="970"/>
      <c r="D134" s="257"/>
      <c r="E134" s="258"/>
      <c r="F134" s="258"/>
      <c r="G134" s="257"/>
      <c r="H134" s="260"/>
      <c r="I134" s="935"/>
      <c r="J134" s="935"/>
      <c r="K134" s="935"/>
      <c r="L134" s="935"/>
      <c r="M134" s="935"/>
      <c r="N134" s="935"/>
      <c r="O134" s="935"/>
      <c r="P134" s="935"/>
      <c r="Q134" s="935"/>
      <c r="R134" s="935"/>
      <c r="S134" s="935"/>
      <c r="T134" s="935"/>
      <c r="U134" s="935"/>
      <c r="V134" s="935"/>
      <c r="W134" s="935"/>
      <c r="X134" s="935"/>
      <c r="Y134" s="935"/>
      <c r="Z134" s="935"/>
      <c r="AA134" s="935"/>
      <c r="AB134" s="935"/>
      <c r="AC134" s="935"/>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5"/>
      <c r="AY134" s="935"/>
      <c r="AZ134" s="935"/>
      <c r="BA134" s="935"/>
      <c r="BB134" s="935"/>
      <c r="BC134" s="935"/>
      <c r="BD134" s="935"/>
      <c r="BE134" s="935"/>
      <c r="BF134" s="935"/>
      <c r="BG134" s="935"/>
      <c r="BH134" s="935"/>
      <c r="BI134" s="935"/>
      <c r="BJ134" s="935"/>
      <c r="BK134" s="935"/>
      <c r="BL134" s="935"/>
      <c r="BM134" s="935"/>
      <c r="BN134" s="935"/>
      <c r="BO134" s="935"/>
      <c r="BP134" s="935"/>
      <c r="BQ134" s="936">
        <f t="shared" si="12"/>
        <v>0</v>
      </c>
      <c r="BR134" s="264"/>
      <c r="BS134" s="264"/>
      <c r="BT134" s="264"/>
      <c r="BU134" s="262">
        <f t="shared" si="13"/>
        <v>0</v>
      </c>
      <c r="BV134" s="263">
        <f t="shared" si="14"/>
        <v>0</v>
      </c>
      <c r="IV134" s="450"/>
    </row>
    <row r="135" spans="1:256" s="249" customFormat="1" ht="21" customHeight="1">
      <c r="A135" s="1637"/>
      <c r="B135" s="255">
        <v>22</v>
      </c>
      <c r="C135" s="970"/>
      <c r="D135" s="257"/>
      <c r="E135" s="258"/>
      <c r="F135" s="258"/>
      <c r="G135" s="257"/>
      <c r="H135" s="260"/>
      <c r="I135" s="935"/>
      <c r="J135" s="935"/>
      <c r="K135" s="935"/>
      <c r="L135" s="935"/>
      <c r="M135" s="935"/>
      <c r="N135" s="935"/>
      <c r="O135" s="935"/>
      <c r="P135" s="935"/>
      <c r="Q135" s="935"/>
      <c r="R135" s="935"/>
      <c r="S135" s="935"/>
      <c r="T135" s="935"/>
      <c r="U135" s="935"/>
      <c r="V135" s="935"/>
      <c r="W135" s="935"/>
      <c r="X135" s="935"/>
      <c r="Y135" s="935"/>
      <c r="Z135" s="935"/>
      <c r="AA135" s="935"/>
      <c r="AB135" s="935"/>
      <c r="AC135" s="935"/>
      <c r="AD135" s="935"/>
      <c r="AE135" s="935"/>
      <c r="AF135" s="935"/>
      <c r="AG135" s="935"/>
      <c r="AH135" s="935"/>
      <c r="AI135" s="935"/>
      <c r="AJ135" s="935"/>
      <c r="AK135" s="935"/>
      <c r="AL135" s="935"/>
      <c r="AM135" s="935"/>
      <c r="AN135" s="935"/>
      <c r="AO135" s="935"/>
      <c r="AP135" s="935"/>
      <c r="AQ135" s="935"/>
      <c r="AR135" s="935"/>
      <c r="AS135" s="935"/>
      <c r="AT135" s="935"/>
      <c r="AU135" s="935"/>
      <c r="AV135" s="935"/>
      <c r="AW135" s="935"/>
      <c r="AX135" s="935"/>
      <c r="AY135" s="935"/>
      <c r="AZ135" s="935"/>
      <c r="BA135" s="935"/>
      <c r="BB135" s="935"/>
      <c r="BC135" s="935"/>
      <c r="BD135" s="935"/>
      <c r="BE135" s="935"/>
      <c r="BF135" s="935"/>
      <c r="BG135" s="935"/>
      <c r="BH135" s="935"/>
      <c r="BI135" s="935"/>
      <c r="BJ135" s="935"/>
      <c r="BK135" s="935"/>
      <c r="BL135" s="935"/>
      <c r="BM135" s="935"/>
      <c r="BN135" s="935"/>
      <c r="BO135" s="935"/>
      <c r="BP135" s="935"/>
      <c r="BQ135" s="936">
        <f t="shared" si="12"/>
        <v>0</v>
      </c>
      <c r="BR135" s="264"/>
      <c r="BS135" s="264"/>
      <c r="BT135" s="264"/>
      <c r="BU135" s="262">
        <f t="shared" si="13"/>
        <v>0</v>
      </c>
      <c r="BV135" s="263">
        <f t="shared" si="14"/>
        <v>0</v>
      </c>
      <c r="IV135" s="450"/>
    </row>
    <row r="136" spans="1:256" s="249" customFormat="1" ht="21" customHeight="1">
      <c r="A136" s="1637"/>
      <c r="B136" s="255">
        <v>23</v>
      </c>
      <c r="C136" s="970"/>
      <c r="D136" s="257"/>
      <c r="E136" s="258"/>
      <c r="F136" s="258"/>
      <c r="G136" s="257"/>
      <c r="H136" s="260"/>
      <c r="I136" s="935"/>
      <c r="J136" s="935"/>
      <c r="K136" s="935"/>
      <c r="L136" s="935"/>
      <c r="M136" s="935"/>
      <c r="N136" s="935"/>
      <c r="O136" s="935"/>
      <c r="P136" s="935"/>
      <c r="Q136" s="935"/>
      <c r="R136" s="935"/>
      <c r="S136" s="935"/>
      <c r="T136" s="935"/>
      <c r="U136" s="935"/>
      <c r="V136" s="935"/>
      <c r="W136" s="935"/>
      <c r="X136" s="935"/>
      <c r="Y136" s="935"/>
      <c r="Z136" s="935"/>
      <c r="AA136" s="935"/>
      <c r="AB136" s="935"/>
      <c r="AC136" s="935"/>
      <c r="AD136" s="935"/>
      <c r="AE136" s="935"/>
      <c r="AF136" s="935"/>
      <c r="AG136" s="935"/>
      <c r="AH136" s="935"/>
      <c r="AI136" s="935"/>
      <c r="AJ136" s="935"/>
      <c r="AK136" s="935"/>
      <c r="AL136" s="935"/>
      <c r="AM136" s="935"/>
      <c r="AN136" s="935"/>
      <c r="AO136" s="935"/>
      <c r="AP136" s="935"/>
      <c r="AQ136" s="935"/>
      <c r="AR136" s="935"/>
      <c r="AS136" s="935"/>
      <c r="AT136" s="935"/>
      <c r="AU136" s="935"/>
      <c r="AV136" s="935"/>
      <c r="AW136" s="935"/>
      <c r="AX136" s="935"/>
      <c r="AY136" s="935"/>
      <c r="AZ136" s="935"/>
      <c r="BA136" s="935"/>
      <c r="BB136" s="935"/>
      <c r="BC136" s="935"/>
      <c r="BD136" s="935"/>
      <c r="BE136" s="935"/>
      <c r="BF136" s="935"/>
      <c r="BG136" s="935"/>
      <c r="BH136" s="935"/>
      <c r="BI136" s="935"/>
      <c r="BJ136" s="935"/>
      <c r="BK136" s="935"/>
      <c r="BL136" s="935"/>
      <c r="BM136" s="935"/>
      <c r="BN136" s="935"/>
      <c r="BO136" s="935"/>
      <c r="BP136" s="935"/>
      <c r="BQ136" s="936">
        <f t="shared" si="12"/>
        <v>0</v>
      </c>
      <c r="BR136" s="264"/>
      <c r="BS136" s="264"/>
      <c r="BT136" s="264"/>
      <c r="BU136" s="262">
        <f t="shared" si="13"/>
        <v>0</v>
      </c>
      <c r="BV136" s="263">
        <f t="shared" si="14"/>
        <v>0</v>
      </c>
      <c r="IV136" s="450"/>
    </row>
    <row r="137" spans="1:256" s="249" customFormat="1" ht="21" customHeight="1">
      <c r="A137" s="1637"/>
      <c r="B137" s="255">
        <v>24</v>
      </c>
      <c r="C137" s="970"/>
      <c r="D137" s="257"/>
      <c r="E137" s="258"/>
      <c r="F137" s="258"/>
      <c r="G137" s="257"/>
      <c r="H137" s="260"/>
      <c r="I137" s="935"/>
      <c r="J137" s="935"/>
      <c r="K137" s="935"/>
      <c r="L137" s="935"/>
      <c r="M137" s="935"/>
      <c r="N137" s="935"/>
      <c r="O137" s="935"/>
      <c r="P137" s="935"/>
      <c r="Q137" s="935"/>
      <c r="R137" s="935"/>
      <c r="S137" s="935"/>
      <c r="T137" s="935"/>
      <c r="U137" s="935"/>
      <c r="V137" s="935"/>
      <c r="W137" s="935"/>
      <c r="X137" s="935"/>
      <c r="Y137" s="935"/>
      <c r="Z137" s="935"/>
      <c r="AA137" s="935"/>
      <c r="AB137" s="935"/>
      <c r="AC137" s="935"/>
      <c r="AD137" s="935"/>
      <c r="AE137" s="935"/>
      <c r="AF137" s="935"/>
      <c r="AG137" s="935"/>
      <c r="AH137" s="935"/>
      <c r="AI137" s="935"/>
      <c r="AJ137" s="935"/>
      <c r="AK137" s="935"/>
      <c r="AL137" s="935"/>
      <c r="AM137" s="935"/>
      <c r="AN137" s="935"/>
      <c r="AO137" s="935"/>
      <c r="AP137" s="935"/>
      <c r="AQ137" s="935"/>
      <c r="AR137" s="935"/>
      <c r="AS137" s="935"/>
      <c r="AT137" s="935"/>
      <c r="AU137" s="935"/>
      <c r="AV137" s="935"/>
      <c r="AW137" s="935"/>
      <c r="AX137" s="935"/>
      <c r="AY137" s="935"/>
      <c r="AZ137" s="935"/>
      <c r="BA137" s="935"/>
      <c r="BB137" s="935"/>
      <c r="BC137" s="935"/>
      <c r="BD137" s="935"/>
      <c r="BE137" s="935"/>
      <c r="BF137" s="935"/>
      <c r="BG137" s="935"/>
      <c r="BH137" s="935"/>
      <c r="BI137" s="935"/>
      <c r="BJ137" s="935"/>
      <c r="BK137" s="935"/>
      <c r="BL137" s="935"/>
      <c r="BM137" s="935"/>
      <c r="BN137" s="935"/>
      <c r="BO137" s="935"/>
      <c r="BP137" s="935"/>
      <c r="BQ137" s="936">
        <f t="shared" si="12"/>
        <v>0</v>
      </c>
      <c r="BR137" s="264"/>
      <c r="BS137" s="264"/>
      <c r="BT137" s="264"/>
      <c r="BU137" s="262">
        <f t="shared" si="13"/>
        <v>0</v>
      </c>
      <c r="BV137" s="263">
        <f t="shared" si="14"/>
        <v>0</v>
      </c>
      <c r="IV137" s="450"/>
    </row>
    <row r="138" spans="1:256" s="249" customFormat="1" ht="21" customHeight="1">
      <c r="A138" s="1637"/>
      <c r="B138" s="255">
        <v>25</v>
      </c>
      <c r="C138" s="970"/>
      <c r="D138" s="257"/>
      <c r="E138" s="258"/>
      <c r="F138" s="258"/>
      <c r="G138" s="257"/>
      <c r="H138" s="260"/>
      <c r="I138" s="935"/>
      <c r="J138" s="935"/>
      <c r="K138" s="935"/>
      <c r="L138" s="935"/>
      <c r="M138" s="935"/>
      <c r="N138" s="935"/>
      <c r="O138" s="935"/>
      <c r="P138" s="935"/>
      <c r="Q138" s="935"/>
      <c r="R138" s="935"/>
      <c r="S138" s="935"/>
      <c r="T138" s="935"/>
      <c r="U138" s="935"/>
      <c r="V138" s="935"/>
      <c r="W138" s="935"/>
      <c r="X138" s="935"/>
      <c r="Y138" s="935"/>
      <c r="Z138" s="935"/>
      <c r="AA138" s="935"/>
      <c r="AB138" s="935"/>
      <c r="AC138" s="935"/>
      <c r="AD138" s="935"/>
      <c r="AE138" s="935"/>
      <c r="AF138" s="935"/>
      <c r="AG138" s="935"/>
      <c r="AH138" s="935"/>
      <c r="AI138" s="935"/>
      <c r="AJ138" s="935"/>
      <c r="AK138" s="935"/>
      <c r="AL138" s="935"/>
      <c r="AM138" s="935"/>
      <c r="AN138" s="935"/>
      <c r="AO138" s="935"/>
      <c r="AP138" s="935"/>
      <c r="AQ138" s="935"/>
      <c r="AR138" s="935"/>
      <c r="AS138" s="935"/>
      <c r="AT138" s="935"/>
      <c r="AU138" s="935"/>
      <c r="AV138" s="935"/>
      <c r="AW138" s="935"/>
      <c r="AX138" s="935"/>
      <c r="AY138" s="935"/>
      <c r="AZ138" s="935"/>
      <c r="BA138" s="935"/>
      <c r="BB138" s="935"/>
      <c r="BC138" s="935"/>
      <c r="BD138" s="935"/>
      <c r="BE138" s="935"/>
      <c r="BF138" s="935"/>
      <c r="BG138" s="935"/>
      <c r="BH138" s="935"/>
      <c r="BI138" s="935"/>
      <c r="BJ138" s="935"/>
      <c r="BK138" s="935"/>
      <c r="BL138" s="935"/>
      <c r="BM138" s="935"/>
      <c r="BN138" s="935"/>
      <c r="BO138" s="935"/>
      <c r="BP138" s="935"/>
      <c r="BQ138" s="936">
        <f t="shared" si="12"/>
        <v>0</v>
      </c>
      <c r="BR138" s="264"/>
      <c r="BS138" s="264"/>
      <c r="BT138" s="264"/>
      <c r="BU138" s="262">
        <f t="shared" si="13"/>
        <v>0</v>
      </c>
      <c r="BV138" s="263">
        <f t="shared" si="14"/>
        <v>0</v>
      </c>
      <c r="IV138" s="450"/>
    </row>
    <row r="139" spans="1:256" s="249" customFormat="1" ht="21" customHeight="1">
      <c r="A139" s="1637"/>
      <c r="B139" s="255">
        <v>26</v>
      </c>
      <c r="C139" s="970"/>
      <c r="D139" s="257"/>
      <c r="E139" s="258"/>
      <c r="F139" s="258"/>
      <c r="G139" s="257"/>
      <c r="H139" s="260"/>
      <c r="I139" s="935"/>
      <c r="J139" s="935"/>
      <c r="K139" s="935"/>
      <c r="L139" s="935"/>
      <c r="M139" s="935"/>
      <c r="N139" s="935"/>
      <c r="O139" s="935"/>
      <c r="P139" s="935"/>
      <c r="Q139" s="935"/>
      <c r="R139" s="935"/>
      <c r="S139" s="935"/>
      <c r="T139" s="935"/>
      <c r="U139" s="935"/>
      <c r="V139" s="935"/>
      <c r="W139" s="935"/>
      <c r="X139" s="935"/>
      <c r="Y139" s="935"/>
      <c r="Z139" s="935"/>
      <c r="AA139" s="935"/>
      <c r="AB139" s="935"/>
      <c r="AC139" s="935"/>
      <c r="AD139" s="935"/>
      <c r="AE139" s="935"/>
      <c r="AF139" s="935"/>
      <c r="AG139" s="935"/>
      <c r="AH139" s="935"/>
      <c r="AI139" s="935"/>
      <c r="AJ139" s="935"/>
      <c r="AK139" s="935"/>
      <c r="AL139" s="935"/>
      <c r="AM139" s="935"/>
      <c r="AN139" s="935"/>
      <c r="AO139" s="935"/>
      <c r="AP139" s="935"/>
      <c r="AQ139" s="935"/>
      <c r="AR139" s="935"/>
      <c r="AS139" s="935"/>
      <c r="AT139" s="935"/>
      <c r="AU139" s="935"/>
      <c r="AV139" s="935"/>
      <c r="AW139" s="935"/>
      <c r="AX139" s="935"/>
      <c r="AY139" s="935"/>
      <c r="AZ139" s="935"/>
      <c r="BA139" s="935"/>
      <c r="BB139" s="935"/>
      <c r="BC139" s="935"/>
      <c r="BD139" s="935"/>
      <c r="BE139" s="935"/>
      <c r="BF139" s="935"/>
      <c r="BG139" s="935"/>
      <c r="BH139" s="935"/>
      <c r="BI139" s="935"/>
      <c r="BJ139" s="935"/>
      <c r="BK139" s="935"/>
      <c r="BL139" s="935"/>
      <c r="BM139" s="935"/>
      <c r="BN139" s="935"/>
      <c r="BO139" s="935"/>
      <c r="BP139" s="935"/>
      <c r="BQ139" s="936">
        <f t="shared" si="12"/>
        <v>0</v>
      </c>
      <c r="BR139" s="264"/>
      <c r="BS139" s="264"/>
      <c r="BT139" s="264"/>
      <c r="BU139" s="262">
        <f t="shared" si="13"/>
        <v>0</v>
      </c>
      <c r="BV139" s="263">
        <f t="shared" si="14"/>
        <v>0</v>
      </c>
      <c r="IV139" s="450"/>
    </row>
    <row r="140" spans="1:256" s="249" customFormat="1" ht="21" customHeight="1">
      <c r="A140" s="1637"/>
      <c r="B140" s="255">
        <v>27</v>
      </c>
      <c r="C140" s="970"/>
      <c r="D140" s="257"/>
      <c r="E140" s="258"/>
      <c r="F140" s="258"/>
      <c r="G140" s="257"/>
      <c r="H140" s="260"/>
      <c r="I140" s="935"/>
      <c r="J140" s="935"/>
      <c r="K140" s="935"/>
      <c r="L140" s="935"/>
      <c r="M140" s="935"/>
      <c r="N140" s="935"/>
      <c r="O140" s="935"/>
      <c r="P140" s="935"/>
      <c r="Q140" s="935"/>
      <c r="R140" s="935"/>
      <c r="S140" s="935"/>
      <c r="T140" s="935"/>
      <c r="U140" s="935"/>
      <c r="V140" s="935"/>
      <c r="W140" s="935"/>
      <c r="X140" s="935"/>
      <c r="Y140" s="935"/>
      <c r="Z140" s="935"/>
      <c r="AA140" s="935"/>
      <c r="AB140" s="935"/>
      <c r="AC140" s="935"/>
      <c r="AD140" s="935"/>
      <c r="AE140" s="935"/>
      <c r="AF140" s="935"/>
      <c r="AG140" s="935"/>
      <c r="AH140" s="935"/>
      <c r="AI140" s="935"/>
      <c r="AJ140" s="935"/>
      <c r="AK140" s="935"/>
      <c r="AL140" s="935"/>
      <c r="AM140" s="935"/>
      <c r="AN140" s="935"/>
      <c r="AO140" s="935"/>
      <c r="AP140" s="935"/>
      <c r="AQ140" s="935"/>
      <c r="AR140" s="935"/>
      <c r="AS140" s="935"/>
      <c r="AT140" s="935"/>
      <c r="AU140" s="935"/>
      <c r="AV140" s="935"/>
      <c r="AW140" s="935"/>
      <c r="AX140" s="935"/>
      <c r="AY140" s="935"/>
      <c r="AZ140" s="935"/>
      <c r="BA140" s="935"/>
      <c r="BB140" s="935"/>
      <c r="BC140" s="935"/>
      <c r="BD140" s="935"/>
      <c r="BE140" s="935"/>
      <c r="BF140" s="935"/>
      <c r="BG140" s="935"/>
      <c r="BH140" s="935"/>
      <c r="BI140" s="935"/>
      <c r="BJ140" s="935"/>
      <c r="BK140" s="935"/>
      <c r="BL140" s="935"/>
      <c r="BM140" s="935"/>
      <c r="BN140" s="935"/>
      <c r="BO140" s="935"/>
      <c r="BP140" s="935"/>
      <c r="BQ140" s="936">
        <f t="shared" si="12"/>
        <v>0</v>
      </c>
      <c r="BR140" s="264"/>
      <c r="BS140" s="264"/>
      <c r="BT140" s="264"/>
      <c r="BU140" s="262">
        <f t="shared" si="13"/>
        <v>0</v>
      </c>
      <c r="BV140" s="263">
        <f t="shared" si="14"/>
        <v>0</v>
      </c>
      <c r="IV140" s="450"/>
    </row>
    <row r="141" spans="1:256" s="249" customFormat="1" ht="21" customHeight="1">
      <c r="A141" s="1637"/>
      <c r="B141" s="255">
        <v>28</v>
      </c>
      <c r="C141" s="970"/>
      <c r="D141" s="257"/>
      <c r="E141" s="258"/>
      <c r="F141" s="258"/>
      <c r="G141" s="257"/>
      <c r="H141" s="260"/>
      <c r="I141" s="935"/>
      <c r="J141" s="935"/>
      <c r="K141" s="935"/>
      <c r="L141" s="935"/>
      <c r="M141" s="935"/>
      <c r="N141" s="935"/>
      <c r="O141" s="935"/>
      <c r="P141" s="935"/>
      <c r="Q141" s="935"/>
      <c r="R141" s="935"/>
      <c r="S141" s="935"/>
      <c r="T141" s="935"/>
      <c r="U141" s="935"/>
      <c r="V141" s="935"/>
      <c r="W141" s="935"/>
      <c r="X141" s="935"/>
      <c r="Y141" s="935"/>
      <c r="Z141" s="935"/>
      <c r="AA141" s="935"/>
      <c r="AB141" s="935"/>
      <c r="AC141" s="935"/>
      <c r="AD141" s="935"/>
      <c r="AE141" s="935"/>
      <c r="AF141" s="935"/>
      <c r="AG141" s="935"/>
      <c r="AH141" s="935"/>
      <c r="AI141" s="935"/>
      <c r="AJ141" s="935"/>
      <c r="AK141" s="935"/>
      <c r="AL141" s="935"/>
      <c r="AM141" s="935"/>
      <c r="AN141" s="935"/>
      <c r="AO141" s="935"/>
      <c r="AP141" s="935"/>
      <c r="AQ141" s="935"/>
      <c r="AR141" s="935"/>
      <c r="AS141" s="935"/>
      <c r="AT141" s="935"/>
      <c r="AU141" s="935"/>
      <c r="AV141" s="935"/>
      <c r="AW141" s="935"/>
      <c r="AX141" s="935"/>
      <c r="AY141" s="935"/>
      <c r="AZ141" s="935"/>
      <c r="BA141" s="935"/>
      <c r="BB141" s="935"/>
      <c r="BC141" s="935"/>
      <c r="BD141" s="935"/>
      <c r="BE141" s="935"/>
      <c r="BF141" s="935"/>
      <c r="BG141" s="935"/>
      <c r="BH141" s="935"/>
      <c r="BI141" s="935"/>
      <c r="BJ141" s="935"/>
      <c r="BK141" s="935"/>
      <c r="BL141" s="935"/>
      <c r="BM141" s="935"/>
      <c r="BN141" s="935"/>
      <c r="BO141" s="935"/>
      <c r="BP141" s="935"/>
      <c r="BQ141" s="936">
        <f t="shared" si="12"/>
        <v>0</v>
      </c>
      <c r="BR141" s="264"/>
      <c r="BS141" s="264"/>
      <c r="BT141" s="264"/>
      <c r="BU141" s="262">
        <f t="shared" si="13"/>
        <v>0</v>
      </c>
      <c r="BV141" s="263">
        <f t="shared" si="14"/>
        <v>0</v>
      </c>
      <c r="IV141" s="450"/>
    </row>
    <row r="142" spans="1:256" s="249" customFormat="1" ht="21" customHeight="1">
      <c r="A142" s="1637"/>
      <c r="B142" s="255">
        <v>29</v>
      </c>
      <c r="C142" s="970"/>
      <c r="D142" s="257"/>
      <c r="E142" s="258"/>
      <c r="F142" s="258"/>
      <c r="G142" s="257"/>
      <c r="H142" s="260"/>
      <c r="I142" s="935"/>
      <c r="J142" s="935"/>
      <c r="K142" s="935"/>
      <c r="L142" s="935"/>
      <c r="M142" s="935"/>
      <c r="N142" s="935"/>
      <c r="O142" s="935"/>
      <c r="P142" s="935"/>
      <c r="Q142" s="935"/>
      <c r="R142" s="935"/>
      <c r="S142" s="935"/>
      <c r="T142" s="935"/>
      <c r="U142" s="935"/>
      <c r="V142" s="935"/>
      <c r="W142" s="935"/>
      <c r="X142" s="935"/>
      <c r="Y142" s="935"/>
      <c r="Z142" s="935"/>
      <c r="AA142" s="935"/>
      <c r="AB142" s="935"/>
      <c r="AC142" s="935"/>
      <c r="AD142" s="935"/>
      <c r="AE142" s="935"/>
      <c r="AF142" s="935"/>
      <c r="AG142" s="935"/>
      <c r="AH142" s="935"/>
      <c r="AI142" s="935"/>
      <c r="AJ142" s="935"/>
      <c r="AK142" s="935"/>
      <c r="AL142" s="935"/>
      <c r="AM142" s="935"/>
      <c r="AN142" s="935"/>
      <c r="AO142" s="935"/>
      <c r="AP142" s="935"/>
      <c r="AQ142" s="935"/>
      <c r="AR142" s="935"/>
      <c r="AS142" s="935"/>
      <c r="AT142" s="935"/>
      <c r="AU142" s="935"/>
      <c r="AV142" s="935"/>
      <c r="AW142" s="935"/>
      <c r="AX142" s="935"/>
      <c r="AY142" s="935"/>
      <c r="AZ142" s="935"/>
      <c r="BA142" s="935"/>
      <c r="BB142" s="935"/>
      <c r="BC142" s="935"/>
      <c r="BD142" s="935"/>
      <c r="BE142" s="935"/>
      <c r="BF142" s="935"/>
      <c r="BG142" s="935"/>
      <c r="BH142" s="935"/>
      <c r="BI142" s="935"/>
      <c r="BJ142" s="935"/>
      <c r="BK142" s="935"/>
      <c r="BL142" s="935"/>
      <c r="BM142" s="935"/>
      <c r="BN142" s="935"/>
      <c r="BO142" s="935"/>
      <c r="BP142" s="935"/>
      <c r="BQ142" s="936">
        <f t="shared" si="12"/>
        <v>0</v>
      </c>
      <c r="BR142" s="264"/>
      <c r="BS142" s="264"/>
      <c r="BT142" s="264"/>
      <c r="BU142" s="262">
        <f t="shared" si="13"/>
        <v>0</v>
      </c>
      <c r="BV142" s="263">
        <f t="shared" si="14"/>
        <v>0</v>
      </c>
      <c r="IV142" s="450"/>
    </row>
    <row r="143" spans="1:256" s="249" customFormat="1" ht="21" customHeight="1">
      <c r="A143" s="1637"/>
      <c r="B143" s="255">
        <v>30</v>
      </c>
      <c r="C143" s="970"/>
      <c r="D143" s="257"/>
      <c r="E143" s="258"/>
      <c r="F143" s="258"/>
      <c r="G143" s="257"/>
      <c r="H143" s="260"/>
      <c r="I143" s="935"/>
      <c r="J143" s="935"/>
      <c r="K143" s="935"/>
      <c r="L143" s="935"/>
      <c r="M143" s="935"/>
      <c r="N143" s="935"/>
      <c r="O143" s="935"/>
      <c r="P143" s="935"/>
      <c r="Q143" s="935"/>
      <c r="R143" s="935"/>
      <c r="S143" s="935"/>
      <c r="T143" s="935"/>
      <c r="U143" s="935"/>
      <c r="V143" s="935"/>
      <c r="W143" s="935"/>
      <c r="X143" s="935"/>
      <c r="Y143" s="935"/>
      <c r="Z143" s="935"/>
      <c r="AA143" s="935"/>
      <c r="AB143" s="935"/>
      <c r="AC143" s="935"/>
      <c r="AD143" s="935"/>
      <c r="AE143" s="935"/>
      <c r="AF143" s="935"/>
      <c r="AG143" s="935"/>
      <c r="AH143" s="935"/>
      <c r="AI143" s="935"/>
      <c r="AJ143" s="935"/>
      <c r="AK143" s="935"/>
      <c r="AL143" s="935"/>
      <c r="AM143" s="935"/>
      <c r="AN143" s="935"/>
      <c r="AO143" s="935"/>
      <c r="AP143" s="935"/>
      <c r="AQ143" s="935"/>
      <c r="AR143" s="935"/>
      <c r="AS143" s="935"/>
      <c r="AT143" s="935"/>
      <c r="AU143" s="935"/>
      <c r="AV143" s="935"/>
      <c r="AW143" s="935"/>
      <c r="AX143" s="935"/>
      <c r="AY143" s="935"/>
      <c r="AZ143" s="935"/>
      <c r="BA143" s="935"/>
      <c r="BB143" s="935"/>
      <c r="BC143" s="935"/>
      <c r="BD143" s="935"/>
      <c r="BE143" s="935"/>
      <c r="BF143" s="935"/>
      <c r="BG143" s="935"/>
      <c r="BH143" s="935"/>
      <c r="BI143" s="935"/>
      <c r="BJ143" s="935"/>
      <c r="BK143" s="935"/>
      <c r="BL143" s="935"/>
      <c r="BM143" s="935"/>
      <c r="BN143" s="935"/>
      <c r="BO143" s="935"/>
      <c r="BP143" s="935"/>
      <c r="BQ143" s="936">
        <f t="shared" si="12"/>
        <v>0</v>
      </c>
      <c r="BR143" s="264"/>
      <c r="BS143" s="264"/>
      <c r="BT143" s="264"/>
      <c r="BU143" s="262">
        <f t="shared" si="13"/>
        <v>0</v>
      </c>
      <c r="BV143" s="263">
        <f t="shared" si="14"/>
        <v>0</v>
      </c>
      <c r="IV143" s="450"/>
    </row>
    <row r="144" spans="1:256" s="249" customFormat="1" ht="21" customHeight="1">
      <c r="A144" s="1637"/>
      <c r="B144" s="255">
        <v>31</v>
      </c>
      <c r="C144" s="970"/>
      <c r="D144" s="257"/>
      <c r="E144" s="258"/>
      <c r="F144" s="258"/>
      <c r="G144" s="257"/>
      <c r="H144" s="260"/>
      <c r="I144" s="935"/>
      <c r="J144" s="935"/>
      <c r="K144" s="935"/>
      <c r="L144" s="935"/>
      <c r="M144" s="935"/>
      <c r="N144" s="935"/>
      <c r="O144" s="935"/>
      <c r="P144" s="935"/>
      <c r="Q144" s="935"/>
      <c r="R144" s="935"/>
      <c r="S144" s="935"/>
      <c r="T144" s="935"/>
      <c r="U144" s="935"/>
      <c r="V144" s="935"/>
      <c r="W144" s="935"/>
      <c r="X144" s="935"/>
      <c r="Y144" s="935"/>
      <c r="Z144" s="935"/>
      <c r="AA144" s="935"/>
      <c r="AB144" s="935"/>
      <c r="AC144" s="935"/>
      <c r="AD144" s="935"/>
      <c r="AE144" s="935"/>
      <c r="AF144" s="935"/>
      <c r="AG144" s="935"/>
      <c r="AH144" s="935"/>
      <c r="AI144" s="935"/>
      <c r="AJ144" s="935"/>
      <c r="AK144" s="935"/>
      <c r="AL144" s="935"/>
      <c r="AM144" s="935"/>
      <c r="AN144" s="935"/>
      <c r="AO144" s="935"/>
      <c r="AP144" s="935"/>
      <c r="AQ144" s="935"/>
      <c r="AR144" s="935"/>
      <c r="AS144" s="935"/>
      <c r="AT144" s="935"/>
      <c r="AU144" s="935"/>
      <c r="AV144" s="935"/>
      <c r="AW144" s="935"/>
      <c r="AX144" s="935"/>
      <c r="AY144" s="935"/>
      <c r="AZ144" s="935"/>
      <c r="BA144" s="935"/>
      <c r="BB144" s="935"/>
      <c r="BC144" s="935"/>
      <c r="BD144" s="935"/>
      <c r="BE144" s="935"/>
      <c r="BF144" s="935"/>
      <c r="BG144" s="935"/>
      <c r="BH144" s="935"/>
      <c r="BI144" s="935"/>
      <c r="BJ144" s="935"/>
      <c r="BK144" s="935"/>
      <c r="BL144" s="935"/>
      <c r="BM144" s="935"/>
      <c r="BN144" s="935"/>
      <c r="BO144" s="935"/>
      <c r="BP144" s="935"/>
      <c r="BQ144" s="936">
        <f t="shared" si="12"/>
        <v>0</v>
      </c>
      <c r="BR144" s="264"/>
      <c r="BS144" s="264"/>
      <c r="BT144" s="264"/>
      <c r="BU144" s="262">
        <f t="shared" si="13"/>
        <v>0</v>
      </c>
      <c r="BV144" s="263">
        <f t="shared" si="14"/>
        <v>0</v>
      </c>
      <c r="IV144" s="450"/>
    </row>
    <row r="145" spans="1:256" s="249" customFormat="1" ht="21" customHeight="1">
      <c r="A145" s="1637"/>
      <c r="B145" s="255">
        <v>32</v>
      </c>
      <c r="C145" s="970"/>
      <c r="D145" s="257"/>
      <c r="E145" s="258"/>
      <c r="F145" s="258"/>
      <c r="G145" s="257"/>
      <c r="H145" s="260"/>
      <c r="I145" s="935"/>
      <c r="J145" s="935"/>
      <c r="K145" s="935"/>
      <c r="L145" s="935"/>
      <c r="M145" s="935"/>
      <c r="N145" s="935"/>
      <c r="O145" s="935"/>
      <c r="P145" s="935"/>
      <c r="Q145" s="935"/>
      <c r="R145" s="935"/>
      <c r="S145" s="935"/>
      <c r="T145" s="935"/>
      <c r="U145" s="935"/>
      <c r="V145" s="935"/>
      <c r="W145" s="935"/>
      <c r="X145" s="935"/>
      <c r="Y145" s="935"/>
      <c r="Z145" s="935"/>
      <c r="AA145" s="935"/>
      <c r="AB145" s="935"/>
      <c r="AC145" s="935"/>
      <c r="AD145" s="935"/>
      <c r="AE145" s="935"/>
      <c r="AF145" s="935"/>
      <c r="AG145" s="935"/>
      <c r="AH145" s="935"/>
      <c r="AI145" s="935"/>
      <c r="AJ145" s="935"/>
      <c r="AK145" s="935"/>
      <c r="AL145" s="935"/>
      <c r="AM145" s="935"/>
      <c r="AN145" s="935"/>
      <c r="AO145" s="935"/>
      <c r="AP145" s="935"/>
      <c r="AQ145" s="935"/>
      <c r="AR145" s="935"/>
      <c r="AS145" s="935"/>
      <c r="AT145" s="935"/>
      <c r="AU145" s="935"/>
      <c r="AV145" s="935"/>
      <c r="AW145" s="935"/>
      <c r="AX145" s="935"/>
      <c r="AY145" s="935"/>
      <c r="AZ145" s="935"/>
      <c r="BA145" s="935"/>
      <c r="BB145" s="935"/>
      <c r="BC145" s="935"/>
      <c r="BD145" s="935"/>
      <c r="BE145" s="935"/>
      <c r="BF145" s="935"/>
      <c r="BG145" s="935"/>
      <c r="BH145" s="935"/>
      <c r="BI145" s="935"/>
      <c r="BJ145" s="935"/>
      <c r="BK145" s="935"/>
      <c r="BL145" s="935"/>
      <c r="BM145" s="935"/>
      <c r="BN145" s="935"/>
      <c r="BO145" s="935"/>
      <c r="BP145" s="935"/>
      <c r="BQ145" s="936">
        <f t="shared" si="12"/>
        <v>0</v>
      </c>
      <c r="BR145" s="264"/>
      <c r="BS145" s="264"/>
      <c r="BT145" s="264"/>
      <c r="BU145" s="262">
        <f t="shared" si="13"/>
        <v>0</v>
      </c>
      <c r="BV145" s="263">
        <f t="shared" si="14"/>
        <v>0</v>
      </c>
      <c r="IV145" s="450"/>
    </row>
    <row r="146" spans="1:256" s="249" customFormat="1" ht="21" customHeight="1">
      <c r="A146" s="1637"/>
      <c r="B146" s="255">
        <v>33</v>
      </c>
      <c r="C146" s="970"/>
      <c r="D146" s="257"/>
      <c r="E146" s="258"/>
      <c r="F146" s="258"/>
      <c r="G146" s="257"/>
      <c r="H146" s="260"/>
      <c r="I146" s="935"/>
      <c r="J146" s="935"/>
      <c r="K146" s="935"/>
      <c r="L146" s="935"/>
      <c r="M146" s="935"/>
      <c r="N146" s="935"/>
      <c r="O146" s="935"/>
      <c r="P146" s="935"/>
      <c r="Q146" s="935"/>
      <c r="R146" s="935"/>
      <c r="S146" s="935"/>
      <c r="T146" s="935"/>
      <c r="U146" s="935"/>
      <c r="V146" s="935"/>
      <c r="W146" s="935"/>
      <c r="X146" s="935"/>
      <c r="Y146" s="935"/>
      <c r="Z146" s="935"/>
      <c r="AA146" s="935"/>
      <c r="AB146" s="935"/>
      <c r="AC146" s="935"/>
      <c r="AD146" s="935"/>
      <c r="AE146" s="935"/>
      <c r="AF146" s="935"/>
      <c r="AG146" s="935"/>
      <c r="AH146" s="935"/>
      <c r="AI146" s="935"/>
      <c r="AJ146" s="935"/>
      <c r="AK146" s="935"/>
      <c r="AL146" s="935"/>
      <c r="AM146" s="935"/>
      <c r="AN146" s="935"/>
      <c r="AO146" s="935"/>
      <c r="AP146" s="935"/>
      <c r="AQ146" s="935"/>
      <c r="AR146" s="935"/>
      <c r="AS146" s="935"/>
      <c r="AT146" s="935"/>
      <c r="AU146" s="935"/>
      <c r="AV146" s="935"/>
      <c r="AW146" s="935"/>
      <c r="AX146" s="935"/>
      <c r="AY146" s="935"/>
      <c r="AZ146" s="935"/>
      <c r="BA146" s="935"/>
      <c r="BB146" s="935"/>
      <c r="BC146" s="935"/>
      <c r="BD146" s="935"/>
      <c r="BE146" s="935"/>
      <c r="BF146" s="935"/>
      <c r="BG146" s="935"/>
      <c r="BH146" s="935"/>
      <c r="BI146" s="935"/>
      <c r="BJ146" s="935"/>
      <c r="BK146" s="935"/>
      <c r="BL146" s="935"/>
      <c r="BM146" s="935"/>
      <c r="BN146" s="935"/>
      <c r="BO146" s="935"/>
      <c r="BP146" s="935"/>
      <c r="BQ146" s="936">
        <f t="shared" si="12"/>
        <v>0</v>
      </c>
      <c r="BR146" s="264"/>
      <c r="BS146" s="264"/>
      <c r="BT146" s="264"/>
      <c r="BU146" s="262">
        <f t="shared" ref="BU146:BU177" si="15">BR146+BS146+BT146</f>
        <v>0</v>
      </c>
      <c r="BV146" s="263">
        <f t="shared" ref="BV146:BV177" si="16">ROUND(BQ146*BU146,0)</f>
        <v>0</v>
      </c>
      <c r="IV146" s="450"/>
    </row>
    <row r="147" spans="1:256" s="249" customFormat="1" ht="21" customHeight="1">
      <c r="A147" s="1637"/>
      <c r="B147" s="255">
        <v>34</v>
      </c>
      <c r="C147" s="970"/>
      <c r="D147" s="257"/>
      <c r="E147" s="258"/>
      <c r="F147" s="258"/>
      <c r="G147" s="257"/>
      <c r="H147" s="260"/>
      <c r="I147" s="935"/>
      <c r="J147" s="935"/>
      <c r="K147" s="935"/>
      <c r="L147" s="935"/>
      <c r="M147" s="935"/>
      <c r="N147" s="935"/>
      <c r="O147" s="935"/>
      <c r="P147" s="935"/>
      <c r="Q147" s="935"/>
      <c r="R147" s="935"/>
      <c r="S147" s="935"/>
      <c r="T147" s="935"/>
      <c r="U147" s="935"/>
      <c r="V147" s="935"/>
      <c r="W147" s="935"/>
      <c r="X147" s="935"/>
      <c r="Y147" s="935"/>
      <c r="Z147" s="935"/>
      <c r="AA147" s="935"/>
      <c r="AB147" s="935"/>
      <c r="AC147" s="935"/>
      <c r="AD147" s="935"/>
      <c r="AE147" s="935"/>
      <c r="AF147" s="935"/>
      <c r="AG147" s="935"/>
      <c r="AH147" s="935"/>
      <c r="AI147" s="935"/>
      <c r="AJ147" s="935"/>
      <c r="AK147" s="935"/>
      <c r="AL147" s="935"/>
      <c r="AM147" s="935"/>
      <c r="AN147" s="935"/>
      <c r="AO147" s="935"/>
      <c r="AP147" s="935"/>
      <c r="AQ147" s="935"/>
      <c r="AR147" s="935"/>
      <c r="AS147" s="935"/>
      <c r="AT147" s="935"/>
      <c r="AU147" s="935"/>
      <c r="AV147" s="935"/>
      <c r="AW147" s="935"/>
      <c r="AX147" s="935"/>
      <c r="AY147" s="935"/>
      <c r="AZ147" s="935"/>
      <c r="BA147" s="935"/>
      <c r="BB147" s="935"/>
      <c r="BC147" s="935"/>
      <c r="BD147" s="935"/>
      <c r="BE147" s="935"/>
      <c r="BF147" s="935"/>
      <c r="BG147" s="935"/>
      <c r="BH147" s="935"/>
      <c r="BI147" s="935"/>
      <c r="BJ147" s="935"/>
      <c r="BK147" s="935"/>
      <c r="BL147" s="935"/>
      <c r="BM147" s="935"/>
      <c r="BN147" s="935"/>
      <c r="BO147" s="935"/>
      <c r="BP147" s="935"/>
      <c r="BQ147" s="936">
        <f t="shared" si="12"/>
        <v>0</v>
      </c>
      <c r="BR147" s="264"/>
      <c r="BS147" s="264"/>
      <c r="BT147" s="264"/>
      <c r="BU147" s="262">
        <f t="shared" si="15"/>
        <v>0</v>
      </c>
      <c r="BV147" s="263">
        <f t="shared" si="16"/>
        <v>0</v>
      </c>
      <c r="IV147" s="450"/>
    </row>
    <row r="148" spans="1:256" s="249" customFormat="1" ht="21" customHeight="1">
      <c r="A148" s="1637"/>
      <c r="B148" s="255">
        <v>35</v>
      </c>
      <c r="C148" s="970"/>
      <c r="D148" s="257"/>
      <c r="E148" s="258"/>
      <c r="F148" s="258"/>
      <c r="G148" s="257"/>
      <c r="H148" s="260"/>
      <c r="I148" s="935"/>
      <c r="J148" s="935"/>
      <c r="K148" s="935"/>
      <c r="L148" s="935"/>
      <c r="M148" s="935"/>
      <c r="N148" s="935"/>
      <c r="O148" s="935"/>
      <c r="P148" s="935"/>
      <c r="Q148" s="935"/>
      <c r="R148" s="935"/>
      <c r="S148" s="935"/>
      <c r="T148" s="935"/>
      <c r="U148" s="935"/>
      <c r="V148" s="935"/>
      <c r="W148" s="935"/>
      <c r="X148" s="935"/>
      <c r="Y148" s="935"/>
      <c r="Z148" s="935"/>
      <c r="AA148" s="935"/>
      <c r="AB148" s="935"/>
      <c r="AC148" s="935"/>
      <c r="AD148" s="935"/>
      <c r="AE148" s="935"/>
      <c r="AF148" s="935"/>
      <c r="AG148" s="935"/>
      <c r="AH148" s="935"/>
      <c r="AI148" s="935"/>
      <c r="AJ148" s="935"/>
      <c r="AK148" s="935"/>
      <c r="AL148" s="935"/>
      <c r="AM148" s="935"/>
      <c r="AN148" s="935"/>
      <c r="AO148" s="935"/>
      <c r="AP148" s="935"/>
      <c r="AQ148" s="935"/>
      <c r="AR148" s="935"/>
      <c r="AS148" s="935"/>
      <c r="AT148" s="935"/>
      <c r="AU148" s="935"/>
      <c r="AV148" s="935"/>
      <c r="AW148" s="935"/>
      <c r="AX148" s="935"/>
      <c r="AY148" s="935"/>
      <c r="AZ148" s="935"/>
      <c r="BA148" s="935"/>
      <c r="BB148" s="935"/>
      <c r="BC148" s="935"/>
      <c r="BD148" s="935"/>
      <c r="BE148" s="935"/>
      <c r="BF148" s="935"/>
      <c r="BG148" s="935"/>
      <c r="BH148" s="935"/>
      <c r="BI148" s="935"/>
      <c r="BJ148" s="935"/>
      <c r="BK148" s="935"/>
      <c r="BL148" s="935"/>
      <c r="BM148" s="935"/>
      <c r="BN148" s="935"/>
      <c r="BO148" s="935"/>
      <c r="BP148" s="935"/>
      <c r="BQ148" s="936">
        <f t="shared" si="12"/>
        <v>0</v>
      </c>
      <c r="BR148" s="264"/>
      <c r="BS148" s="264"/>
      <c r="BT148" s="264"/>
      <c r="BU148" s="262">
        <f t="shared" si="15"/>
        <v>0</v>
      </c>
      <c r="BV148" s="263">
        <f t="shared" si="16"/>
        <v>0</v>
      </c>
      <c r="IV148" s="450"/>
    </row>
    <row r="149" spans="1:256" s="249" customFormat="1" ht="21" customHeight="1">
      <c r="A149" s="1637"/>
      <c r="B149" s="255">
        <v>36</v>
      </c>
      <c r="C149" s="970"/>
      <c r="D149" s="257"/>
      <c r="E149" s="258"/>
      <c r="F149" s="258"/>
      <c r="G149" s="257"/>
      <c r="H149" s="260"/>
      <c r="I149" s="935"/>
      <c r="J149" s="935"/>
      <c r="K149" s="935"/>
      <c r="L149" s="935"/>
      <c r="M149" s="935"/>
      <c r="N149" s="935"/>
      <c r="O149" s="935"/>
      <c r="P149" s="935"/>
      <c r="Q149" s="935"/>
      <c r="R149" s="935"/>
      <c r="S149" s="935"/>
      <c r="T149" s="935"/>
      <c r="U149" s="935"/>
      <c r="V149" s="935"/>
      <c r="W149" s="935"/>
      <c r="X149" s="935"/>
      <c r="Y149" s="935"/>
      <c r="Z149" s="935"/>
      <c r="AA149" s="935"/>
      <c r="AB149" s="935"/>
      <c r="AC149" s="935"/>
      <c r="AD149" s="935"/>
      <c r="AE149" s="935"/>
      <c r="AF149" s="935"/>
      <c r="AG149" s="935"/>
      <c r="AH149" s="935"/>
      <c r="AI149" s="935"/>
      <c r="AJ149" s="935"/>
      <c r="AK149" s="935"/>
      <c r="AL149" s="935"/>
      <c r="AM149" s="935"/>
      <c r="AN149" s="935"/>
      <c r="AO149" s="935"/>
      <c r="AP149" s="935"/>
      <c r="AQ149" s="935"/>
      <c r="AR149" s="935"/>
      <c r="AS149" s="935"/>
      <c r="AT149" s="935"/>
      <c r="AU149" s="935"/>
      <c r="AV149" s="935"/>
      <c r="AW149" s="935"/>
      <c r="AX149" s="935"/>
      <c r="AY149" s="935"/>
      <c r="AZ149" s="935"/>
      <c r="BA149" s="935"/>
      <c r="BB149" s="935"/>
      <c r="BC149" s="935"/>
      <c r="BD149" s="935"/>
      <c r="BE149" s="935"/>
      <c r="BF149" s="935"/>
      <c r="BG149" s="935"/>
      <c r="BH149" s="935"/>
      <c r="BI149" s="935"/>
      <c r="BJ149" s="935"/>
      <c r="BK149" s="935"/>
      <c r="BL149" s="935"/>
      <c r="BM149" s="935"/>
      <c r="BN149" s="935"/>
      <c r="BO149" s="935"/>
      <c r="BP149" s="935"/>
      <c r="BQ149" s="936">
        <f t="shared" si="12"/>
        <v>0</v>
      </c>
      <c r="BR149" s="264"/>
      <c r="BS149" s="264"/>
      <c r="BT149" s="264"/>
      <c r="BU149" s="262">
        <f t="shared" si="15"/>
        <v>0</v>
      </c>
      <c r="BV149" s="263">
        <f t="shared" si="16"/>
        <v>0</v>
      </c>
      <c r="IV149" s="450"/>
    </row>
    <row r="150" spans="1:256" s="249" customFormat="1" ht="21" customHeight="1">
      <c r="A150" s="1637"/>
      <c r="B150" s="255">
        <v>37</v>
      </c>
      <c r="C150" s="970"/>
      <c r="D150" s="257"/>
      <c r="E150" s="258"/>
      <c r="F150" s="258"/>
      <c r="G150" s="257"/>
      <c r="H150" s="260"/>
      <c r="I150" s="935"/>
      <c r="J150" s="935"/>
      <c r="K150" s="935"/>
      <c r="L150" s="935"/>
      <c r="M150" s="935"/>
      <c r="N150" s="935"/>
      <c r="O150" s="935"/>
      <c r="P150" s="935"/>
      <c r="Q150" s="935"/>
      <c r="R150" s="935"/>
      <c r="S150" s="935"/>
      <c r="T150" s="935"/>
      <c r="U150" s="935"/>
      <c r="V150" s="935"/>
      <c r="W150" s="935"/>
      <c r="X150" s="935"/>
      <c r="Y150" s="935"/>
      <c r="Z150" s="935"/>
      <c r="AA150" s="935"/>
      <c r="AB150" s="935"/>
      <c r="AC150" s="935"/>
      <c r="AD150" s="935"/>
      <c r="AE150" s="935"/>
      <c r="AF150" s="935"/>
      <c r="AG150" s="935"/>
      <c r="AH150" s="935"/>
      <c r="AI150" s="935"/>
      <c r="AJ150" s="935"/>
      <c r="AK150" s="935"/>
      <c r="AL150" s="935"/>
      <c r="AM150" s="935"/>
      <c r="AN150" s="935"/>
      <c r="AO150" s="935"/>
      <c r="AP150" s="935"/>
      <c r="AQ150" s="935"/>
      <c r="AR150" s="935"/>
      <c r="AS150" s="935"/>
      <c r="AT150" s="935"/>
      <c r="AU150" s="935"/>
      <c r="AV150" s="935"/>
      <c r="AW150" s="935"/>
      <c r="AX150" s="935"/>
      <c r="AY150" s="935"/>
      <c r="AZ150" s="935"/>
      <c r="BA150" s="935"/>
      <c r="BB150" s="935"/>
      <c r="BC150" s="935"/>
      <c r="BD150" s="935"/>
      <c r="BE150" s="935"/>
      <c r="BF150" s="935"/>
      <c r="BG150" s="935"/>
      <c r="BH150" s="935"/>
      <c r="BI150" s="935"/>
      <c r="BJ150" s="935"/>
      <c r="BK150" s="935"/>
      <c r="BL150" s="935"/>
      <c r="BM150" s="935"/>
      <c r="BN150" s="935"/>
      <c r="BO150" s="935"/>
      <c r="BP150" s="935"/>
      <c r="BQ150" s="936">
        <f t="shared" si="12"/>
        <v>0</v>
      </c>
      <c r="BR150" s="264"/>
      <c r="BS150" s="264"/>
      <c r="BT150" s="264"/>
      <c r="BU150" s="262">
        <f t="shared" si="15"/>
        <v>0</v>
      </c>
      <c r="BV150" s="263">
        <f t="shared" si="16"/>
        <v>0</v>
      </c>
      <c r="IV150" s="450"/>
    </row>
    <row r="151" spans="1:256" s="249" customFormat="1" ht="21" customHeight="1">
      <c r="A151" s="1637"/>
      <c r="B151" s="255">
        <v>38</v>
      </c>
      <c r="C151" s="970"/>
      <c r="D151" s="257"/>
      <c r="E151" s="258"/>
      <c r="F151" s="258"/>
      <c r="G151" s="257"/>
      <c r="H151" s="260"/>
      <c r="I151" s="935"/>
      <c r="J151" s="935"/>
      <c r="K151" s="935"/>
      <c r="L151" s="935"/>
      <c r="M151" s="935"/>
      <c r="N151" s="935"/>
      <c r="O151" s="935"/>
      <c r="P151" s="935"/>
      <c r="Q151" s="935"/>
      <c r="R151" s="935"/>
      <c r="S151" s="935"/>
      <c r="T151" s="935"/>
      <c r="U151" s="935"/>
      <c r="V151" s="935"/>
      <c r="W151" s="935"/>
      <c r="X151" s="935"/>
      <c r="Y151" s="935"/>
      <c r="Z151" s="935"/>
      <c r="AA151" s="935"/>
      <c r="AB151" s="935"/>
      <c r="AC151" s="935"/>
      <c r="AD151" s="935"/>
      <c r="AE151" s="935"/>
      <c r="AF151" s="935"/>
      <c r="AG151" s="935"/>
      <c r="AH151" s="935"/>
      <c r="AI151" s="935"/>
      <c r="AJ151" s="935"/>
      <c r="AK151" s="935"/>
      <c r="AL151" s="935"/>
      <c r="AM151" s="935"/>
      <c r="AN151" s="935"/>
      <c r="AO151" s="935"/>
      <c r="AP151" s="935"/>
      <c r="AQ151" s="935"/>
      <c r="AR151" s="935"/>
      <c r="AS151" s="935"/>
      <c r="AT151" s="935"/>
      <c r="AU151" s="935"/>
      <c r="AV151" s="935"/>
      <c r="AW151" s="935"/>
      <c r="AX151" s="935"/>
      <c r="AY151" s="935"/>
      <c r="AZ151" s="935"/>
      <c r="BA151" s="935"/>
      <c r="BB151" s="935"/>
      <c r="BC151" s="935"/>
      <c r="BD151" s="935"/>
      <c r="BE151" s="935"/>
      <c r="BF151" s="935"/>
      <c r="BG151" s="935"/>
      <c r="BH151" s="935"/>
      <c r="BI151" s="935"/>
      <c r="BJ151" s="935"/>
      <c r="BK151" s="935"/>
      <c r="BL151" s="935"/>
      <c r="BM151" s="935"/>
      <c r="BN151" s="935"/>
      <c r="BO151" s="935"/>
      <c r="BP151" s="935"/>
      <c r="BQ151" s="936">
        <f t="shared" si="12"/>
        <v>0</v>
      </c>
      <c r="BR151" s="264"/>
      <c r="BS151" s="264"/>
      <c r="BT151" s="264"/>
      <c r="BU151" s="262">
        <f t="shared" si="15"/>
        <v>0</v>
      </c>
      <c r="BV151" s="263">
        <f t="shared" si="16"/>
        <v>0</v>
      </c>
      <c r="IV151" s="450"/>
    </row>
    <row r="152" spans="1:256" s="249" customFormat="1" ht="21" customHeight="1">
      <c r="A152" s="1637"/>
      <c r="B152" s="255">
        <v>39</v>
      </c>
      <c r="C152" s="970"/>
      <c r="D152" s="257"/>
      <c r="E152" s="258"/>
      <c r="F152" s="258"/>
      <c r="G152" s="257"/>
      <c r="H152" s="260"/>
      <c r="I152" s="935"/>
      <c r="J152" s="935"/>
      <c r="K152" s="935"/>
      <c r="L152" s="935"/>
      <c r="M152" s="935"/>
      <c r="N152" s="935"/>
      <c r="O152" s="935"/>
      <c r="P152" s="935"/>
      <c r="Q152" s="935"/>
      <c r="R152" s="935"/>
      <c r="S152" s="935"/>
      <c r="T152" s="935"/>
      <c r="U152" s="935"/>
      <c r="V152" s="935"/>
      <c r="W152" s="935"/>
      <c r="X152" s="935"/>
      <c r="Y152" s="935"/>
      <c r="Z152" s="935"/>
      <c r="AA152" s="935"/>
      <c r="AB152" s="935"/>
      <c r="AC152" s="935"/>
      <c r="AD152" s="935"/>
      <c r="AE152" s="935"/>
      <c r="AF152" s="935"/>
      <c r="AG152" s="935"/>
      <c r="AH152" s="935"/>
      <c r="AI152" s="935"/>
      <c r="AJ152" s="935"/>
      <c r="AK152" s="935"/>
      <c r="AL152" s="935"/>
      <c r="AM152" s="935"/>
      <c r="AN152" s="935"/>
      <c r="AO152" s="935"/>
      <c r="AP152" s="935"/>
      <c r="AQ152" s="935"/>
      <c r="AR152" s="935"/>
      <c r="AS152" s="935"/>
      <c r="AT152" s="935"/>
      <c r="AU152" s="935"/>
      <c r="AV152" s="935"/>
      <c r="AW152" s="935"/>
      <c r="AX152" s="935"/>
      <c r="AY152" s="935"/>
      <c r="AZ152" s="935"/>
      <c r="BA152" s="935"/>
      <c r="BB152" s="935"/>
      <c r="BC152" s="935"/>
      <c r="BD152" s="935"/>
      <c r="BE152" s="935"/>
      <c r="BF152" s="935"/>
      <c r="BG152" s="935"/>
      <c r="BH152" s="935"/>
      <c r="BI152" s="935"/>
      <c r="BJ152" s="935"/>
      <c r="BK152" s="935"/>
      <c r="BL152" s="935"/>
      <c r="BM152" s="935"/>
      <c r="BN152" s="935"/>
      <c r="BO152" s="935"/>
      <c r="BP152" s="935"/>
      <c r="BQ152" s="936">
        <f t="shared" si="12"/>
        <v>0</v>
      </c>
      <c r="BR152" s="264"/>
      <c r="BS152" s="264"/>
      <c r="BT152" s="264"/>
      <c r="BU152" s="262">
        <f t="shared" si="15"/>
        <v>0</v>
      </c>
      <c r="BV152" s="263">
        <f t="shared" si="16"/>
        <v>0</v>
      </c>
      <c r="IV152" s="450"/>
    </row>
    <row r="153" spans="1:256" s="249" customFormat="1" ht="21" customHeight="1">
      <c r="A153" s="1637"/>
      <c r="B153" s="255">
        <v>40</v>
      </c>
      <c r="C153" s="970"/>
      <c r="D153" s="257"/>
      <c r="E153" s="258"/>
      <c r="F153" s="258"/>
      <c r="G153" s="257"/>
      <c r="H153" s="260"/>
      <c r="I153" s="935"/>
      <c r="J153" s="935"/>
      <c r="K153" s="935"/>
      <c r="L153" s="935"/>
      <c r="M153" s="935"/>
      <c r="N153" s="935"/>
      <c r="O153" s="935"/>
      <c r="P153" s="935"/>
      <c r="Q153" s="935"/>
      <c r="R153" s="935"/>
      <c r="S153" s="935"/>
      <c r="T153" s="935"/>
      <c r="U153" s="935"/>
      <c r="V153" s="935"/>
      <c r="W153" s="935"/>
      <c r="X153" s="935"/>
      <c r="Y153" s="935"/>
      <c r="Z153" s="935"/>
      <c r="AA153" s="935"/>
      <c r="AB153" s="935"/>
      <c r="AC153" s="935"/>
      <c r="AD153" s="935"/>
      <c r="AE153" s="935"/>
      <c r="AF153" s="935"/>
      <c r="AG153" s="935"/>
      <c r="AH153" s="935"/>
      <c r="AI153" s="935"/>
      <c r="AJ153" s="935"/>
      <c r="AK153" s="935"/>
      <c r="AL153" s="935"/>
      <c r="AM153" s="935"/>
      <c r="AN153" s="935"/>
      <c r="AO153" s="935"/>
      <c r="AP153" s="935"/>
      <c r="AQ153" s="935"/>
      <c r="AR153" s="935"/>
      <c r="AS153" s="935"/>
      <c r="AT153" s="935"/>
      <c r="AU153" s="935"/>
      <c r="AV153" s="935"/>
      <c r="AW153" s="935"/>
      <c r="AX153" s="935"/>
      <c r="AY153" s="935"/>
      <c r="AZ153" s="935"/>
      <c r="BA153" s="935"/>
      <c r="BB153" s="935"/>
      <c r="BC153" s="935"/>
      <c r="BD153" s="935"/>
      <c r="BE153" s="935"/>
      <c r="BF153" s="935"/>
      <c r="BG153" s="935"/>
      <c r="BH153" s="935"/>
      <c r="BI153" s="935"/>
      <c r="BJ153" s="935"/>
      <c r="BK153" s="935"/>
      <c r="BL153" s="935"/>
      <c r="BM153" s="935"/>
      <c r="BN153" s="935"/>
      <c r="BO153" s="935"/>
      <c r="BP153" s="935"/>
      <c r="BQ153" s="936">
        <f t="shared" si="12"/>
        <v>0</v>
      </c>
      <c r="BR153" s="264"/>
      <c r="BS153" s="264"/>
      <c r="BT153" s="264"/>
      <c r="BU153" s="262">
        <f t="shared" si="15"/>
        <v>0</v>
      </c>
      <c r="BV153" s="263">
        <f t="shared" si="16"/>
        <v>0</v>
      </c>
      <c r="IV153" s="450"/>
    </row>
    <row r="154" spans="1:256" s="249" customFormat="1" ht="21" customHeight="1">
      <c r="A154" s="1637"/>
      <c r="B154" s="255">
        <v>41</v>
      </c>
      <c r="C154" s="970"/>
      <c r="D154" s="257"/>
      <c r="E154" s="258"/>
      <c r="F154" s="258"/>
      <c r="G154" s="257"/>
      <c r="H154" s="260"/>
      <c r="I154" s="935"/>
      <c r="J154" s="935"/>
      <c r="K154" s="935"/>
      <c r="L154" s="935"/>
      <c r="M154" s="935"/>
      <c r="N154" s="935"/>
      <c r="O154" s="935"/>
      <c r="P154" s="935"/>
      <c r="Q154" s="935"/>
      <c r="R154" s="935"/>
      <c r="S154" s="935"/>
      <c r="T154" s="935"/>
      <c r="U154" s="935"/>
      <c r="V154" s="935"/>
      <c r="W154" s="935"/>
      <c r="X154" s="935"/>
      <c r="Y154" s="935"/>
      <c r="Z154" s="935"/>
      <c r="AA154" s="935"/>
      <c r="AB154" s="935"/>
      <c r="AC154" s="935"/>
      <c r="AD154" s="935"/>
      <c r="AE154" s="935"/>
      <c r="AF154" s="935"/>
      <c r="AG154" s="935"/>
      <c r="AH154" s="935"/>
      <c r="AI154" s="935"/>
      <c r="AJ154" s="935"/>
      <c r="AK154" s="935"/>
      <c r="AL154" s="935"/>
      <c r="AM154" s="935"/>
      <c r="AN154" s="935"/>
      <c r="AO154" s="935"/>
      <c r="AP154" s="935"/>
      <c r="AQ154" s="935"/>
      <c r="AR154" s="935"/>
      <c r="AS154" s="935"/>
      <c r="AT154" s="935"/>
      <c r="AU154" s="935"/>
      <c r="AV154" s="935"/>
      <c r="AW154" s="935"/>
      <c r="AX154" s="935"/>
      <c r="AY154" s="935"/>
      <c r="AZ154" s="935"/>
      <c r="BA154" s="935"/>
      <c r="BB154" s="935"/>
      <c r="BC154" s="935"/>
      <c r="BD154" s="935"/>
      <c r="BE154" s="935"/>
      <c r="BF154" s="935"/>
      <c r="BG154" s="935"/>
      <c r="BH154" s="935"/>
      <c r="BI154" s="935"/>
      <c r="BJ154" s="935"/>
      <c r="BK154" s="935"/>
      <c r="BL154" s="935"/>
      <c r="BM154" s="935"/>
      <c r="BN154" s="935"/>
      <c r="BO154" s="935"/>
      <c r="BP154" s="935"/>
      <c r="BQ154" s="936">
        <f t="shared" si="12"/>
        <v>0</v>
      </c>
      <c r="BR154" s="264"/>
      <c r="BS154" s="264"/>
      <c r="BT154" s="264"/>
      <c r="BU154" s="262">
        <f t="shared" si="15"/>
        <v>0</v>
      </c>
      <c r="BV154" s="263">
        <f t="shared" si="16"/>
        <v>0</v>
      </c>
      <c r="IV154" s="450"/>
    </row>
    <row r="155" spans="1:256" s="249" customFormat="1" ht="21" customHeight="1">
      <c r="A155" s="1637"/>
      <c r="B155" s="255">
        <v>42</v>
      </c>
      <c r="C155" s="970"/>
      <c r="D155" s="257"/>
      <c r="E155" s="258"/>
      <c r="F155" s="258"/>
      <c r="G155" s="257"/>
      <c r="H155" s="260"/>
      <c r="I155" s="935"/>
      <c r="J155" s="935"/>
      <c r="K155" s="935"/>
      <c r="L155" s="935"/>
      <c r="M155" s="935"/>
      <c r="N155" s="935"/>
      <c r="O155" s="935"/>
      <c r="P155" s="935"/>
      <c r="Q155" s="935"/>
      <c r="R155" s="935"/>
      <c r="S155" s="935"/>
      <c r="T155" s="935"/>
      <c r="U155" s="935"/>
      <c r="V155" s="935"/>
      <c r="W155" s="935"/>
      <c r="X155" s="935"/>
      <c r="Y155" s="935"/>
      <c r="Z155" s="935"/>
      <c r="AA155" s="935"/>
      <c r="AB155" s="935"/>
      <c r="AC155" s="935"/>
      <c r="AD155" s="935"/>
      <c r="AE155" s="935"/>
      <c r="AF155" s="935"/>
      <c r="AG155" s="935"/>
      <c r="AH155" s="935"/>
      <c r="AI155" s="935"/>
      <c r="AJ155" s="935"/>
      <c r="AK155" s="935"/>
      <c r="AL155" s="935"/>
      <c r="AM155" s="935"/>
      <c r="AN155" s="935"/>
      <c r="AO155" s="935"/>
      <c r="AP155" s="935"/>
      <c r="AQ155" s="935"/>
      <c r="AR155" s="935"/>
      <c r="AS155" s="935"/>
      <c r="AT155" s="935"/>
      <c r="AU155" s="935"/>
      <c r="AV155" s="935"/>
      <c r="AW155" s="935"/>
      <c r="AX155" s="935"/>
      <c r="AY155" s="935"/>
      <c r="AZ155" s="935"/>
      <c r="BA155" s="935"/>
      <c r="BB155" s="935"/>
      <c r="BC155" s="935"/>
      <c r="BD155" s="935"/>
      <c r="BE155" s="935"/>
      <c r="BF155" s="935"/>
      <c r="BG155" s="935"/>
      <c r="BH155" s="935"/>
      <c r="BI155" s="935"/>
      <c r="BJ155" s="935"/>
      <c r="BK155" s="935"/>
      <c r="BL155" s="935"/>
      <c r="BM155" s="935"/>
      <c r="BN155" s="935"/>
      <c r="BO155" s="935"/>
      <c r="BP155" s="935"/>
      <c r="BQ155" s="936">
        <f t="shared" si="12"/>
        <v>0</v>
      </c>
      <c r="BR155" s="264"/>
      <c r="BS155" s="264"/>
      <c r="BT155" s="264"/>
      <c r="BU155" s="262">
        <f t="shared" si="15"/>
        <v>0</v>
      </c>
      <c r="BV155" s="263">
        <f t="shared" si="16"/>
        <v>0</v>
      </c>
      <c r="IV155" s="450"/>
    </row>
    <row r="156" spans="1:256" s="249" customFormat="1" ht="21" customHeight="1">
      <c r="A156" s="1637"/>
      <c r="B156" s="255">
        <v>43</v>
      </c>
      <c r="C156" s="970"/>
      <c r="D156" s="257"/>
      <c r="E156" s="258"/>
      <c r="F156" s="258"/>
      <c r="G156" s="257"/>
      <c r="H156" s="260"/>
      <c r="I156" s="935"/>
      <c r="J156" s="935"/>
      <c r="K156" s="935"/>
      <c r="L156" s="935"/>
      <c r="M156" s="935"/>
      <c r="N156" s="935"/>
      <c r="O156" s="935"/>
      <c r="P156" s="935"/>
      <c r="Q156" s="935"/>
      <c r="R156" s="935"/>
      <c r="S156" s="935"/>
      <c r="T156" s="935"/>
      <c r="U156" s="935"/>
      <c r="V156" s="935"/>
      <c r="W156" s="935"/>
      <c r="X156" s="935"/>
      <c r="Y156" s="935"/>
      <c r="Z156" s="935"/>
      <c r="AA156" s="935"/>
      <c r="AB156" s="935"/>
      <c r="AC156" s="935"/>
      <c r="AD156" s="935"/>
      <c r="AE156" s="935"/>
      <c r="AF156" s="935"/>
      <c r="AG156" s="935"/>
      <c r="AH156" s="935"/>
      <c r="AI156" s="935"/>
      <c r="AJ156" s="935"/>
      <c r="AK156" s="935"/>
      <c r="AL156" s="935"/>
      <c r="AM156" s="935"/>
      <c r="AN156" s="935"/>
      <c r="AO156" s="935"/>
      <c r="AP156" s="935"/>
      <c r="AQ156" s="935"/>
      <c r="AR156" s="935"/>
      <c r="AS156" s="935"/>
      <c r="AT156" s="935"/>
      <c r="AU156" s="935"/>
      <c r="AV156" s="935"/>
      <c r="AW156" s="935"/>
      <c r="AX156" s="935"/>
      <c r="AY156" s="935"/>
      <c r="AZ156" s="935"/>
      <c r="BA156" s="935"/>
      <c r="BB156" s="935"/>
      <c r="BC156" s="935"/>
      <c r="BD156" s="935"/>
      <c r="BE156" s="935"/>
      <c r="BF156" s="935"/>
      <c r="BG156" s="935"/>
      <c r="BH156" s="935"/>
      <c r="BI156" s="935"/>
      <c r="BJ156" s="935"/>
      <c r="BK156" s="935"/>
      <c r="BL156" s="935"/>
      <c r="BM156" s="935"/>
      <c r="BN156" s="935"/>
      <c r="BO156" s="935"/>
      <c r="BP156" s="935"/>
      <c r="BQ156" s="936">
        <f t="shared" si="12"/>
        <v>0</v>
      </c>
      <c r="BR156" s="264"/>
      <c r="BS156" s="264"/>
      <c r="BT156" s="264"/>
      <c r="BU156" s="262">
        <f t="shared" si="15"/>
        <v>0</v>
      </c>
      <c r="BV156" s="263">
        <f t="shared" si="16"/>
        <v>0</v>
      </c>
      <c r="IV156" s="450"/>
    </row>
    <row r="157" spans="1:256" s="249" customFormat="1" ht="21" customHeight="1">
      <c r="A157" s="1637"/>
      <c r="B157" s="255">
        <v>44</v>
      </c>
      <c r="C157" s="970"/>
      <c r="D157" s="257"/>
      <c r="E157" s="258"/>
      <c r="F157" s="258"/>
      <c r="G157" s="257"/>
      <c r="H157" s="260"/>
      <c r="I157" s="935"/>
      <c r="J157" s="935"/>
      <c r="K157" s="935"/>
      <c r="L157" s="935"/>
      <c r="M157" s="935"/>
      <c r="N157" s="935"/>
      <c r="O157" s="935"/>
      <c r="P157" s="935"/>
      <c r="Q157" s="935"/>
      <c r="R157" s="935"/>
      <c r="S157" s="935"/>
      <c r="T157" s="935"/>
      <c r="U157" s="935"/>
      <c r="V157" s="935"/>
      <c r="W157" s="935"/>
      <c r="X157" s="935"/>
      <c r="Y157" s="935"/>
      <c r="Z157" s="935"/>
      <c r="AA157" s="935"/>
      <c r="AB157" s="935"/>
      <c r="AC157" s="935"/>
      <c r="AD157" s="935"/>
      <c r="AE157" s="935"/>
      <c r="AF157" s="935"/>
      <c r="AG157" s="935"/>
      <c r="AH157" s="935"/>
      <c r="AI157" s="935"/>
      <c r="AJ157" s="935"/>
      <c r="AK157" s="935"/>
      <c r="AL157" s="935"/>
      <c r="AM157" s="935"/>
      <c r="AN157" s="935"/>
      <c r="AO157" s="935"/>
      <c r="AP157" s="935"/>
      <c r="AQ157" s="935"/>
      <c r="AR157" s="935"/>
      <c r="AS157" s="935"/>
      <c r="AT157" s="935"/>
      <c r="AU157" s="935"/>
      <c r="AV157" s="935"/>
      <c r="AW157" s="935"/>
      <c r="AX157" s="935"/>
      <c r="AY157" s="935"/>
      <c r="AZ157" s="935"/>
      <c r="BA157" s="935"/>
      <c r="BB157" s="935"/>
      <c r="BC157" s="935"/>
      <c r="BD157" s="935"/>
      <c r="BE157" s="935"/>
      <c r="BF157" s="935"/>
      <c r="BG157" s="935"/>
      <c r="BH157" s="935"/>
      <c r="BI157" s="935"/>
      <c r="BJ157" s="935"/>
      <c r="BK157" s="935"/>
      <c r="BL157" s="935"/>
      <c r="BM157" s="935"/>
      <c r="BN157" s="935"/>
      <c r="BO157" s="935"/>
      <c r="BP157" s="935"/>
      <c r="BQ157" s="936">
        <f t="shared" si="12"/>
        <v>0</v>
      </c>
      <c r="BR157" s="264"/>
      <c r="BS157" s="264"/>
      <c r="BT157" s="264"/>
      <c r="BU157" s="262">
        <f t="shared" si="15"/>
        <v>0</v>
      </c>
      <c r="BV157" s="263">
        <f t="shared" si="16"/>
        <v>0</v>
      </c>
      <c r="IV157" s="450"/>
    </row>
    <row r="158" spans="1:256" s="249" customFormat="1" ht="21" customHeight="1">
      <c r="A158" s="1637"/>
      <c r="B158" s="255">
        <v>45</v>
      </c>
      <c r="C158" s="970"/>
      <c r="D158" s="257"/>
      <c r="E158" s="258"/>
      <c r="F158" s="258"/>
      <c r="G158" s="257"/>
      <c r="H158" s="260"/>
      <c r="I158" s="935"/>
      <c r="J158" s="935"/>
      <c r="K158" s="935"/>
      <c r="L158" s="935"/>
      <c r="M158" s="935"/>
      <c r="N158" s="935"/>
      <c r="O158" s="935"/>
      <c r="P158" s="935"/>
      <c r="Q158" s="935"/>
      <c r="R158" s="935"/>
      <c r="S158" s="935"/>
      <c r="T158" s="935"/>
      <c r="U158" s="935"/>
      <c r="V158" s="935"/>
      <c r="W158" s="935"/>
      <c r="X158" s="935"/>
      <c r="Y158" s="935"/>
      <c r="Z158" s="935"/>
      <c r="AA158" s="935"/>
      <c r="AB158" s="935"/>
      <c r="AC158" s="935"/>
      <c r="AD158" s="935"/>
      <c r="AE158" s="935"/>
      <c r="AF158" s="935"/>
      <c r="AG158" s="935"/>
      <c r="AH158" s="935"/>
      <c r="AI158" s="935"/>
      <c r="AJ158" s="935"/>
      <c r="AK158" s="935"/>
      <c r="AL158" s="935"/>
      <c r="AM158" s="935"/>
      <c r="AN158" s="935"/>
      <c r="AO158" s="935"/>
      <c r="AP158" s="935"/>
      <c r="AQ158" s="935"/>
      <c r="AR158" s="935"/>
      <c r="AS158" s="935"/>
      <c r="AT158" s="935"/>
      <c r="AU158" s="935"/>
      <c r="AV158" s="935"/>
      <c r="AW158" s="935"/>
      <c r="AX158" s="935"/>
      <c r="AY158" s="935"/>
      <c r="AZ158" s="935"/>
      <c r="BA158" s="935"/>
      <c r="BB158" s="935"/>
      <c r="BC158" s="935"/>
      <c r="BD158" s="935"/>
      <c r="BE158" s="935"/>
      <c r="BF158" s="935"/>
      <c r="BG158" s="935"/>
      <c r="BH158" s="935"/>
      <c r="BI158" s="935"/>
      <c r="BJ158" s="935"/>
      <c r="BK158" s="935"/>
      <c r="BL158" s="935"/>
      <c r="BM158" s="935"/>
      <c r="BN158" s="935"/>
      <c r="BO158" s="935"/>
      <c r="BP158" s="935"/>
      <c r="BQ158" s="936">
        <f t="shared" si="12"/>
        <v>0</v>
      </c>
      <c r="BR158" s="264"/>
      <c r="BS158" s="264"/>
      <c r="BT158" s="264"/>
      <c r="BU158" s="262">
        <f t="shared" si="15"/>
        <v>0</v>
      </c>
      <c r="BV158" s="263">
        <f t="shared" si="16"/>
        <v>0</v>
      </c>
      <c r="IV158" s="450"/>
    </row>
    <row r="159" spans="1:256" s="249" customFormat="1" ht="21" customHeight="1">
      <c r="A159" s="1637"/>
      <c r="B159" s="255">
        <v>46</v>
      </c>
      <c r="C159" s="970"/>
      <c r="D159" s="257"/>
      <c r="E159" s="258"/>
      <c r="F159" s="258"/>
      <c r="G159" s="257"/>
      <c r="H159" s="260"/>
      <c r="I159" s="935"/>
      <c r="J159" s="935"/>
      <c r="K159" s="935"/>
      <c r="L159" s="935"/>
      <c r="M159" s="935"/>
      <c r="N159" s="935"/>
      <c r="O159" s="935"/>
      <c r="P159" s="935"/>
      <c r="Q159" s="935"/>
      <c r="R159" s="935"/>
      <c r="S159" s="935"/>
      <c r="T159" s="935"/>
      <c r="U159" s="935"/>
      <c r="V159" s="935"/>
      <c r="W159" s="935"/>
      <c r="X159" s="935"/>
      <c r="Y159" s="935"/>
      <c r="Z159" s="935"/>
      <c r="AA159" s="935"/>
      <c r="AB159" s="935"/>
      <c r="AC159" s="935"/>
      <c r="AD159" s="935"/>
      <c r="AE159" s="935"/>
      <c r="AF159" s="935"/>
      <c r="AG159" s="935"/>
      <c r="AH159" s="935"/>
      <c r="AI159" s="935"/>
      <c r="AJ159" s="935"/>
      <c r="AK159" s="935"/>
      <c r="AL159" s="935"/>
      <c r="AM159" s="935"/>
      <c r="AN159" s="935"/>
      <c r="AO159" s="935"/>
      <c r="AP159" s="935"/>
      <c r="AQ159" s="935"/>
      <c r="AR159" s="935"/>
      <c r="AS159" s="935"/>
      <c r="AT159" s="935"/>
      <c r="AU159" s="935"/>
      <c r="AV159" s="935"/>
      <c r="AW159" s="935"/>
      <c r="AX159" s="935"/>
      <c r="AY159" s="935"/>
      <c r="AZ159" s="935"/>
      <c r="BA159" s="935"/>
      <c r="BB159" s="935"/>
      <c r="BC159" s="935"/>
      <c r="BD159" s="935"/>
      <c r="BE159" s="935"/>
      <c r="BF159" s="935"/>
      <c r="BG159" s="935"/>
      <c r="BH159" s="935"/>
      <c r="BI159" s="935"/>
      <c r="BJ159" s="935"/>
      <c r="BK159" s="935"/>
      <c r="BL159" s="935"/>
      <c r="BM159" s="935"/>
      <c r="BN159" s="935"/>
      <c r="BO159" s="935"/>
      <c r="BP159" s="935"/>
      <c r="BQ159" s="936">
        <f t="shared" si="12"/>
        <v>0</v>
      </c>
      <c r="BR159" s="264"/>
      <c r="BS159" s="264"/>
      <c r="BT159" s="264"/>
      <c r="BU159" s="262">
        <f t="shared" si="15"/>
        <v>0</v>
      </c>
      <c r="BV159" s="263">
        <f t="shared" si="16"/>
        <v>0</v>
      </c>
      <c r="IV159" s="450"/>
    </row>
    <row r="160" spans="1:256" s="249" customFormat="1" ht="21" customHeight="1">
      <c r="A160" s="1637"/>
      <c r="B160" s="255">
        <v>47</v>
      </c>
      <c r="C160" s="970"/>
      <c r="D160" s="257"/>
      <c r="E160" s="258"/>
      <c r="F160" s="258"/>
      <c r="G160" s="257"/>
      <c r="H160" s="260"/>
      <c r="I160" s="935"/>
      <c r="J160" s="935"/>
      <c r="K160" s="935"/>
      <c r="L160" s="935"/>
      <c r="M160" s="935"/>
      <c r="N160" s="935"/>
      <c r="O160" s="935"/>
      <c r="P160" s="935"/>
      <c r="Q160" s="935"/>
      <c r="R160" s="935"/>
      <c r="S160" s="935"/>
      <c r="T160" s="935"/>
      <c r="U160" s="935"/>
      <c r="V160" s="935"/>
      <c r="W160" s="935"/>
      <c r="X160" s="935"/>
      <c r="Y160" s="935"/>
      <c r="Z160" s="935"/>
      <c r="AA160" s="935"/>
      <c r="AB160" s="935"/>
      <c r="AC160" s="935"/>
      <c r="AD160" s="935"/>
      <c r="AE160" s="935"/>
      <c r="AF160" s="935"/>
      <c r="AG160" s="935"/>
      <c r="AH160" s="935"/>
      <c r="AI160" s="935"/>
      <c r="AJ160" s="935"/>
      <c r="AK160" s="935"/>
      <c r="AL160" s="935"/>
      <c r="AM160" s="935"/>
      <c r="AN160" s="935"/>
      <c r="AO160" s="935"/>
      <c r="AP160" s="935"/>
      <c r="AQ160" s="935"/>
      <c r="AR160" s="935"/>
      <c r="AS160" s="935"/>
      <c r="AT160" s="935"/>
      <c r="AU160" s="935"/>
      <c r="AV160" s="935"/>
      <c r="AW160" s="935"/>
      <c r="AX160" s="935"/>
      <c r="AY160" s="935"/>
      <c r="AZ160" s="935"/>
      <c r="BA160" s="935"/>
      <c r="BB160" s="935"/>
      <c r="BC160" s="935"/>
      <c r="BD160" s="935"/>
      <c r="BE160" s="935"/>
      <c r="BF160" s="935"/>
      <c r="BG160" s="935"/>
      <c r="BH160" s="935"/>
      <c r="BI160" s="935"/>
      <c r="BJ160" s="935"/>
      <c r="BK160" s="935"/>
      <c r="BL160" s="935"/>
      <c r="BM160" s="935"/>
      <c r="BN160" s="935"/>
      <c r="BO160" s="935"/>
      <c r="BP160" s="935"/>
      <c r="BQ160" s="936">
        <f t="shared" si="12"/>
        <v>0</v>
      </c>
      <c r="BR160" s="264"/>
      <c r="BS160" s="264"/>
      <c r="BT160" s="264"/>
      <c r="BU160" s="262">
        <f t="shared" si="15"/>
        <v>0</v>
      </c>
      <c r="BV160" s="263">
        <f t="shared" si="16"/>
        <v>0</v>
      </c>
      <c r="IV160" s="450"/>
    </row>
    <row r="161" spans="1:256" s="249" customFormat="1" ht="21" customHeight="1">
      <c r="A161" s="1637"/>
      <c r="B161" s="255">
        <v>48</v>
      </c>
      <c r="C161" s="970"/>
      <c r="D161" s="257"/>
      <c r="E161" s="258"/>
      <c r="F161" s="258"/>
      <c r="G161" s="257"/>
      <c r="H161" s="260"/>
      <c r="I161" s="935"/>
      <c r="J161" s="935"/>
      <c r="K161" s="935"/>
      <c r="L161" s="935"/>
      <c r="M161" s="935"/>
      <c r="N161" s="935"/>
      <c r="O161" s="935"/>
      <c r="P161" s="935"/>
      <c r="Q161" s="935"/>
      <c r="R161" s="935"/>
      <c r="S161" s="935"/>
      <c r="T161" s="935"/>
      <c r="U161" s="935"/>
      <c r="V161" s="935"/>
      <c r="W161" s="935"/>
      <c r="X161" s="935"/>
      <c r="Y161" s="935"/>
      <c r="Z161" s="935"/>
      <c r="AA161" s="935"/>
      <c r="AB161" s="935"/>
      <c r="AC161" s="935"/>
      <c r="AD161" s="935"/>
      <c r="AE161" s="935"/>
      <c r="AF161" s="935"/>
      <c r="AG161" s="935"/>
      <c r="AH161" s="935"/>
      <c r="AI161" s="935"/>
      <c r="AJ161" s="935"/>
      <c r="AK161" s="935"/>
      <c r="AL161" s="935"/>
      <c r="AM161" s="935"/>
      <c r="AN161" s="935"/>
      <c r="AO161" s="935"/>
      <c r="AP161" s="935"/>
      <c r="AQ161" s="935"/>
      <c r="AR161" s="935"/>
      <c r="AS161" s="935"/>
      <c r="AT161" s="935"/>
      <c r="AU161" s="935"/>
      <c r="AV161" s="935"/>
      <c r="AW161" s="935"/>
      <c r="AX161" s="935"/>
      <c r="AY161" s="935"/>
      <c r="AZ161" s="935"/>
      <c r="BA161" s="935"/>
      <c r="BB161" s="935"/>
      <c r="BC161" s="935"/>
      <c r="BD161" s="935"/>
      <c r="BE161" s="935"/>
      <c r="BF161" s="935"/>
      <c r="BG161" s="935"/>
      <c r="BH161" s="935"/>
      <c r="BI161" s="935"/>
      <c r="BJ161" s="935"/>
      <c r="BK161" s="935"/>
      <c r="BL161" s="935"/>
      <c r="BM161" s="935"/>
      <c r="BN161" s="935"/>
      <c r="BO161" s="935"/>
      <c r="BP161" s="935"/>
      <c r="BQ161" s="936">
        <f t="shared" si="12"/>
        <v>0</v>
      </c>
      <c r="BR161" s="264"/>
      <c r="BS161" s="264"/>
      <c r="BT161" s="264"/>
      <c r="BU161" s="262">
        <f t="shared" si="15"/>
        <v>0</v>
      </c>
      <c r="BV161" s="263">
        <f t="shared" si="16"/>
        <v>0</v>
      </c>
      <c r="IV161" s="450"/>
    </row>
    <row r="162" spans="1:256" s="249" customFormat="1" ht="21" customHeight="1">
      <c r="A162" s="1637"/>
      <c r="B162" s="255">
        <v>49</v>
      </c>
      <c r="C162" s="970"/>
      <c r="D162" s="257"/>
      <c r="E162" s="258"/>
      <c r="F162" s="258"/>
      <c r="G162" s="257"/>
      <c r="H162" s="260"/>
      <c r="I162" s="935"/>
      <c r="J162" s="935"/>
      <c r="K162" s="935"/>
      <c r="L162" s="935"/>
      <c r="M162" s="935"/>
      <c r="N162" s="935"/>
      <c r="O162" s="935"/>
      <c r="P162" s="935"/>
      <c r="Q162" s="935"/>
      <c r="R162" s="935"/>
      <c r="S162" s="935"/>
      <c r="T162" s="935"/>
      <c r="U162" s="935"/>
      <c r="V162" s="935"/>
      <c r="W162" s="935"/>
      <c r="X162" s="935"/>
      <c r="Y162" s="935"/>
      <c r="Z162" s="935"/>
      <c r="AA162" s="935"/>
      <c r="AB162" s="935"/>
      <c r="AC162" s="935"/>
      <c r="AD162" s="935"/>
      <c r="AE162" s="935"/>
      <c r="AF162" s="935"/>
      <c r="AG162" s="935"/>
      <c r="AH162" s="935"/>
      <c r="AI162" s="935"/>
      <c r="AJ162" s="935"/>
      <c r="AK162" s="935"/>
      <c r="AL162" s="935"/>
      <c r="AM162" s="935"/>
      <c r="AN162" s="935"/>
      <c r="AO162" s="935"/>
      <c r="AP162" s="935"/>
      <c r="AQ162" s="935"/>
      <c r="AR162" s="935"/>
      <c r="AS162" s="935"/>
      <c r="AT162" s="935"/>
      <c r="AU162" s="935"/>
      <c r="AV162" s="935"/>
      <c r="AW162" s="935"/>
      <c r="AX162" s="935"/>
      <c r="AY162" s="935"/>
      <c r="AZ162" s="935"/>
      <c r="BA162" s="935"/>
      <c r="BB162" s="935"/>
      <c r="BC162" s="935"/>
      <c r="BD162" s="935"/>
      <c r="BE162" s="935"/>
      <c r="BF162" s="935"/>
      <c r="BG162" s="935"/>
      <c r="BH162" s="935"/>
      <c r="BI162" s="935"/>
      <c r="BJ162" s="935"/>
      <c r="BK162" s="935"/>
      <c r="BL162" s="935"/>
      <c r="BM162" s="935"/>
      <c r="BN162" s="935"/>
      <c r="BO162" s="935"/>
      <c r="BP162" s="935"/>
      <c r="BQ162" s="936">
        <f t="shared" si="12"/>
        <v>0</v>
      </c>
      <c r="BR162" s="264"/>
      <c r="BS162" s="264"/>
      <c r="BT162" s="264"/>
      <c r="BU162" s="262">
        <f t="shared" si="15"/>
        <v>0</v>
      </c>
      <c r="BV162" s="263">
        <f t="shared" si="16"/>
        <v>0</v>
      </c>
      <c r="IV162" s="450"/>
    </row>
    <row r="163" spans="1:256" s="249" customFormat="1" ht="21" customHeight="1">
      <c r="A163" s="1637"/>
      <c r="B163" s="255">
        <v>50</v>
      </c>
      <c r="C163" s="970"/>
      <c r="D163" s="257"/>
      <c r="E163" s="258"/>
      <c r="F163" s="258"/>
      <c r="G163" s="257"/>
      <c r="H163" s="260"/>
      <c r="I163" s="935"/>
      <c r="J163" s="935"/>
      <c r="K163" s="935"/>
      <c r="L163" s="935"/>
      <c r="M163" s="935"/>
      <c r="N163" s="935"/>
      <c r="O163" s="935"/>
      <c r="P163" s="935"/>
      <c r="Q163" s="935"/>
      <c r="R163" s="935"/>
      <c r="S163" s="935"/>
      <c r="T163" s="935"/>
      <c r="U163" s="935"/>
      <c r="V163" s="935"/>
      <c r="W163" s="935"/>
      <c r="X163" s="935"/>
      <c r="Y163" s="935"/>
      <c r="Z163" s="935"/>
      <c r="AA163" s="935"/>
      <c r="AB163" s="935"/>
      <c r="AC163" s="935"/>
      <c r="AD163" s="935"/>
      <c r="AE163" s="935"/>
      <c r="AF163" s="935"/>
      <c r="AG163" s="935"/>
      <c r="AH163" s="935"/>
      <c r="AI163" s="935"/>
      <c r="AJ163" s="935"/>
      <c r="AK163" s="935"/>
      <c r="AL163" s="935"/>
      <c r="AM163" s="935"/>
      <c r="AN163" s="935"/>
      <c r="AO163" s="935"/>
      <c r="AP163" s="935"/>
      <c r="AQ163" s="935"/>
      <c r="AR163" s="935"/>
      <c r="AS163" s="935"/>
      <c r="AT163" s="935"/>
      <c r="AU163" s="935"/>
      <c r="AV163" s="935"/>
      <c r="AW163" s="935"/>
      <c r="AX163" s="935"/>
      <c r="AY163" s="935"/>
      <c r="AZ163" s="935"/>
      <c r="BA163" s="935"/>
      <c r="BB163" s="935"/>
      <c r="BC163" s="935"/>
      <c r="BD163" s="935"/>
      <c r="BE163" s="935"/>
      <c r="BF163" s="935"/>
      <c r="BG163" s="935"/>
      <c r="BH163" s="935"/>
      <c r="BI163" s="935"/>
      <c r="BJ163" s="935"/>
      <c r="BK163" s="935"/>
      <c r="BL163" s="935"/>
      <c r="BM163" s="935"/>
      <c r="BN163" s="935"/>
      <c r="BO163" s="935"/>
      <c r="BP163" s="935"/>
      <c r="BQ163" s="936">
        <f t="shared" si="12"/>
        <v>0</v>
      </c>
      <c r="BR163" s="264"/>
      <c r="BS163" s="264"/>
      <c r="BT163" s="264"/>
      <c r="BU163" s="262">
        <f t="shared" si="15"/>
        <v>0</v>
      </c>
      <c r="BV163" s="263">
        <f t="shared" si="16"/>
        <v>0</v>
      </c>
      <c r="IV163" s="450"/>
    </row>
    <row r="164" spans="1:256" s="249" customFormat="1" ht="21" customHeight="1">
      <c r="A164" s="1637"/>
      <c r="B164" s="255">
        <v>51</v>
      </c>
      <c r="C164" s="970"/>
      <c r="D164" s="257"/>
      <c r="E164" s="258"/>
      <c r="F164" s="258"/>
      <c r="G164" s="257"/>
      <c r="H164" s="260"/>
      <c r="I164" s="935"/>
      <c r="J164" s="935"/>
      <c r="K164" s="935"/>
      <c r="L164" s="935"/>
      <c r="M164" s="935"/>
      <c r="N164" s="935"/>
      <c r="O164" s="935"/>
      <c r="P164" s="935"/>
      <c r="Q164" s="935"/>
      <c r="R164" s="935"/>
      <c r="S164" s="935"/>
      <c r="T164" s="935"/>
      <c r="U164" s="935"/>
      <c r="V164" s="935"/>
      <c r="W164" s="935"/>
      <c r="X164" s="935"/>
      <c r="Y164" s="935"/>
      <c r="Z164" s="935"/>
      <c r="AA164" s="935"/>
      <c r="AB164" s="935"/>
      <c r="AC164" s="935"/>
      <c r="AD164" s="935"/>
      <c r="AE164" s="935"/>
      <c r="AF164" s="935"/>
      <c r="AG164" s="935"/>
      <c r="AH164" s="935"/>
      <c r="AI164" s="935"/>
      <c r="AJ164" s="935"/>
      <c r="AK164" s="935"/>
      <c r="AL164" s="935"/>
      <c r="AM164" s="935"/>
      <c r="AN164" s="935"/>
      <c r="AO164" s="935"/>
      <c r="AP164" s="935"/>
      <c r="AQ164" s="935"/>
      <c r="AR164" s="935"/>
      <c r="AS164" s="935"/>
      <c r="AT164" s="935"/>
      <c r="AU164" s="935"/>
      <c r="AV164" s="935"/>
      <c r="AW164" s="935"/>
      <c r="AX164" s="935"/>
      <c r="AY164" s="935"/>
      <c r="AZ164" s="935"/>
      <c r="BA164" s="935"/>
      <c r="BB164" s="935"/>
      <c r="BC164" s="935"/>
      <c r="BD164" s="935"/>
      <c r="BE164" s="935"/>
      <c r="BF164" s="935"/>
      <c r="BG164" s="935"/>
      <c r="BH164" s="935"/>
      <c r="BI164" s="935"/>
      <c r="BJ164" s="935"/>
      <c r="BK164" s="935"/>
      <c r="BL164" s="935"/>
      <c r="BM164" s="935"/>
      <c r="BN164" s="935"/>
      <c r="BO164" s="935"/>
      <c r="BP164" s="935"/>
      <c r="BQ164" s="936">
        <f t="shared" si="12"/>
        <v>0</v>
      </c>
      <c r="BR164" s="264"/>
      <c r="BS164" s="264"/>
      <c r="BT164" s="264"/>
      <c r="BU164" s="262">
        <f t="shared" si="15"/>
        <v>0</v>
      </c>
      <c r="BV164" s="263">
        <f t="shared" si="16"/>
        <v>0</v>
      </c>
      <c r="IV164" s="450"/>
    </row>
    <row r="165" spans="1:256" s="249" customFormat="1" ht="21" customHeight="1">
      <c r="A165" s="1637"/>
      <c r="B165" s="255">
        <v>52</v>
      </c>
      <c r="C165" s="970"/>
      <c r="D165" s="257"/>
      <c r="E165" s="258"/>
      <c r="F165" s="258"/>
      <c r="G165" s="257"/>
      <c r="H165" s="260"/>
      <c r="I165" s="935"/>
      <c r="J165" s="935"/>
      <c r="K165" s="935"/>
      <c r="L165" s="935"/>
      <c r="M165" s="935"/>
      <c r="N165" s="935"/>
      <c r="O165" s="935"/>
      <c r="P165" s="935"/>
      <c r="Q165" s="935"/>
      <c r="R165" s="935"/>
      <c r="S165" s="935"/>
      <c r="T165" s="935"/>
      <c r="U165" s="935"/>
      <c r="V165" s="935"/>
      <c r="W165" s="935"/>
      <c r="X165" s="935"/>
      <c r="Y165" s="935"/>
      <c r="Z165" s="935"/>
      <c r="AA165" s="935"/>
      <c r="AB165" s="935"/>
      <c r="AC165" s="935"/>
      <c r="AD165" s="935"/>
      <c r="AE165" s="935"/>
      <c r="AF165" s="935"/>
      <c r="AG165" s="935"/>
      <c r="AH165" s="935"/>
      <c r="AI165" s="935"/>
      <c r="AJ165" s="935"/>
      <c r="AK165" s="935"/>
      <c r="AL165" s="935"/>
      <c r="AM165" s="935"/>
      <c r="AN165" s="935"/>
      <c r="AO165" s="935"/>
      <c r="AP165" s="935"/>
      <c r="AQ165" s="935"/>
      <c r="AR165" s="935"/>
      <c r="AS165" s="935"/>
      <c r="AT165" s="935"/>
      <c r="AU165" s="935"/>
      <c r="AV165" s="935"/>
      <c r="AW165" s="935"/>
      <c r="AX165" s="935"/>
      <c r="AY165" s="935"/>
      <c r="AZ165" s="935"/>
      <c r="BA165" s="935"/>
      <c r="BB165" s="935"/>
      <c r="BC165" s="935"/>
      <c r="BD165" s="935"/>
      <c r="BE165" s="935"/>
      <c r="BF165" s="935"/>
      <c r="BG165" s="935"/>
      <c r="BH165" s="935"/>
      <c r="BI165" s="935"/>
      <c r="BJ165" s="935"/>
      <c r="BK165" s="935"/>
      <c r="BL165" s="935"/>
      <c r="BM165" s="935"/>
      <c r="BN165" s="935"/>
      <c r="BO165" s="935"/>
      <c r="BP165" s="935"/>
      <c r="BQ165" s="936">
        <f t="shared" si="12"/>
        <v>0</v>
      </c>
      <c r="BR165" s="264"/>
      <c r="BS165" s="264"/>
      <c r="BT165" s="264"/>
      <c r="BU165" s="262">
        <f t="shared" si="15"/>
        <v>0</v>
      </c>
      <c r="BV165" s="263">
        <f t="shared" si="16"/>
        <v>0</v>
      </c>
      <c r="IV165" s="450"/>
    </row>
    <row r="166" spans="1:256" s="249" customFormat="1" ht="21" customHeight="1">
      <c r="A166" s="1637"/>
      <c r="B166" s="255">
        <v>53</v>
      </c>
      <c r="C166" s="970"/>
      <c r="D166" s="257"/>
      <c r="E166" s="258"/>
      <c r="F166" s="258"/>
      <c r="G166" s="257"/>
      <c r="H166" s="260"/>
      <c r="I166" s="935"/>
      <c r="J166" s="935"/>
      <c r="K166" s="935"/>
      <c r="L166" s="935"/>
      <c r="M166" s="935"/>
      <c r="N166" s="935"/>
      <c r="O166" s="935"/>
      <c r="P166" s="935"/>
      <c r="Q166" s="935"/>
      <c r="R166" s="935"/>
      <c r="S166" s="935"/>
      <c r="T166" s="935"/>
      <c r="U166" s="935"/>
      <c r="V166" s="935"/>
      <c r="W166" s="935"/>
      <c r="X166" s="935"/>
      <c r="Y166" s="935"/>
      <c r="Z166" s="935"/>
      <c r="AA166" s="935"/>
      <c r="AB166" s="935"/>
      <c r="AC166" s="935"/>
      <c r="AD166" s="935"/>
      <c r="AE166" s="935"/>
      <c r="AF166" s="935"/>
      <c r="AG166" s="935"/>
      <c r="AH166" s="935"/>
      <c r="AI166" s="935"/>
      <c r="AJ166" s="935"/>
      <c r="AK166" s="935"/>
      <c r="AL166" s="935"/>
      <c r="AM166" s="935"/>
      <c r="AN166" s="935"/>
      <c r="AO166" s="935"/>
      <c r="AP166" s="935"/>
      <c r="AQ166" s="935"/>
      <c r="AR166" s="935"/>
      <c r="AS166" s="935"/>
      <c r="AT166" s="935"/>
      <c r="AU166" s="935"/>
      <c r="AV166" s="935"/>
      <c r="AW166" s="935"/>
      <c r="AX166" s="935"/>
      <c r="AY166" s="935"/>
      <c r="AZ166" s="935"/>
      <c r="BA166" s="935"/>
      <c r="BB166" s="935"/>
      <c r="BC166" s="935"/>
      <c r="BD166" s="935"/>
      <c r="BE166" s="935"/>
      <c r="BF166" s="935"/>
      <c r="BG166" s="935"/>
      <c r="BH166" s="935"/>
      <c r="BI166" s="935"/>
      <c r="BJ166" s="935"/>
      <c r="BK166" s="935"/>
      <c r="BL166" s="935"/>
      <c r="BM166" s="935"/>
      <c r="BN166" s="935"/>
      <c r="BO166" s="935"/>
      <c r="BP166" s="935"/>
      <c r="BQ166" s="936">
        <f t="shared" si="12"/>
        <v>0</v>
      </c>
      <c r="BR166" s="264"/>
      <c r="BS166" s="264"/>
      <c r="BT166" s="264"/>
      <c r="BU166" s="262">
        <f t="shared" si="15"/>
        <v>0</v>
      </c>
      <c r="BV166" s="263">
        <f t="shared" si="16"/>
        <v>0</v>
      </c>
      <c r="IV166" s="450"/>
    </row>
    <row r="167" spans="1:256" s="249" customFormat="1" ht="21" customHeight="1">
      <c r="A167" s="1637"/>
      <c r="B167" s="255">
        <v>54</v>
      </c>
      <c r="C167" s="970"/>
      <c r="D167" s="257"/>
      <c r="E167" s="258"/>
      <c r="F167" s="258"/>
      <c r="G167" s="257"/>
      <c r="H167" s="260"/>
      <c r="I167" s="935"/>
      <c r="J167" s="935"/>
      <c r="K167" s="935"/>
      <c r="L167" s="935"/>
      <c r="M167" s="935"/>
      <c r="N167" s="935"/>
      <c r="O167" s="935"/>
      <c r="P167" s="935"/>
      <c r="Q167" s="935"/>
      <c r="R167" s="935"/>
      <c r="S167" s="935"/>
      <c r="T167" s="935"/>
      <c r="U167" s="935"/>
      <c r="V167" s="935"/>
      <c r="W167" s="935"/>
      <c r="X167" s="935"/>
      <c r="Y167" s="935"/>
      <c r="Z167" s="935"/>
      <c r="AA167" s="935"/>
      <c r="AB167" s="935"/>
      <c r="AC167" s="935"/>
      <c r="AD167" s="935"/>
      <c r="AE167" s="935"/>
      <c r="AF167" s="935"/>
      <c r="AG167" s="935"/>
      <c r="AH167" s="935"/>
      <c r="AI167" s="935"/>
      <c r="AJ167" s="935"/>
      <c r="AK167" s="935"/>
      <c r="AL167" s="935"/>
      <c r="AM167" s="935"/>
      <c r="AN167" s="935"/>
      <c r="AO167" s="935"/>
      <c r="AP167" s="935"/>
      <c r="AQ167" s="935"/>
      <c r="AR167" s="935"/>
      <c r="AS167" s="935"/>
      <c r="AT167" s="935"/>
      <c r="AU167" s="935"/>
      <c r="AV167" s="935"/>
      <c r="AW167" s="935"/>
      <c r="AX167" s="935"/>
      <c r="AY167" s="935"/>
      <c r="AZ167" s="935"/>
      <c r="BA167" s="935"/>
      <c r="BB167" s="935"/>
      <c r="BC167" s="935"/>
      <c r="BD167" s="935"/>
      <c r="BE167" s="935"/>
      <c r="BF167" s="935"/>
      <c r="BG167" s="935"/>
      <c r="BH167" s="935"/>
      <c r="BI167" s="935"/>
      <c r="BJ167" s="935"/>
      <c r="BK167" s="935"/>
      <c r="BL167" s="935"/>
      <c r="BM167" s="935"/>
      <c r="BN167" s="935"/>
      <c r="BO167" s="935"/>
      <c r="BP167" s="935"/>
      <c r="BQ167" s="936">
        <f t="shared" si="12"/>
        <v>0</v>
      </c>
      <c r="BR167" s="264"/>
      <c r="BS167" s="264"/>
      <c r="BT167" s="264"/>
      <c r="BU167" s="262">
        <f t="shared" si="15"/>
        <v>0</v>
      </c>
      <c r="BV167" s="263">
        <f t="shared" si="16"/>
        <v>0</v>
      </c>
      <c r="IV167" s="450"/>
    </row>
    <row r="168" spans="1:256" s="249" customFormat="1" ht="21" customHeight="1">
      <c r="A168" s="1637"/>
      <c r="B168" s="255">
        <v>55</v>
      </c>
      <c r="C168" s="970"/>
      <c r="D168" s="257"/>
      <c r="E168" s="258"/>
      <c r="F168" s="258"/>
      <c r="G168" s="257"/>
      <c r="H168" s="260"/>
      <c r="I168" s="935"/>
      <c r="J168" s="935"/>
      <c r="K168" s="935"/>
      <c r="L168" s="935"/>
      <c r="M168" s="935"/>
      <c r="N168" s="935"/>
      <c r="O168" s="935"/>
      <c r="P168" s="935"/>
      <c r="Q168" s="935"/>
      <c r="R168" s="935"/>
      <c r="S168" s="935"/>
      <c r="T168" s="935"/>
      <c r="U168" s="935"/>
      <c r="V168" s="935"/>
      <c r="W168" s="935"/>
      <c r="X168" s="935"/>
      <c r="Y168" s="935"/>
      <c r="Z168" s="935"/>
      <c r="AA168" s="935"/>
      <c r="AB168" s="935"/>
      <c r="AC168" s="935"/>
      <c r="AD168" s="935"/>
      <c r="AE168" s="935"/>
      <c r="AF168" s="935"/>
      <c r="AG168" s="935"/>
      <c r="AH168" s="935"/>
      <c r="AI168" s="935"/>
      <c r="AJ168" s="935"/>
      <c r="AK168" s="935"/>
      <c r="AL168" s="935"/>
      <c r="AM168" s="935"/>
      <c r="AN168" s="935"/>
      <c r="AO168" s="935"/>
      <c r="AP168" s="935"/>
      <c r="AQ168" s="935"/>
      <c r="AR168" s="935"/>
      <c r="AS168" s="935"/>
      <c r="AT168" s="935"/>
      <c r="AU168" s="935"/>
      <c r="AV168" s="935"/>
      <c r="AW168" s="935"/>
      <c r="AX168" s="935"/>
      <c r="AY168" s="935"/>
      <c r="AZ168" s="935"/>
      <c r="BA168" s="935"/>
      <c r="BB168" s="935"/>
      <c r="BC168" s="935"/>
      <c r="BD168" s="935"/>
      <c r="BE168" s="935"/>
      <c r="BF168" s="935"/>
      <c r="BG168" s="935"/>
      <c r="BH168" s="935"/>
      <c r="BI168" s="935"/>
      <c r="BJ168" s="935"/>
      <c r="BK168" s="935"/>
      <c r="BL168" s="935"/>
      <c r="BM168" s="935"/>
      <c r="BN168" s="935"/>
      <c r="BO168" s="935"/>
      <c r="BP168" s="935"/>
      <c r="BQ168" s="936">
        <f t="shared" si="12"/>
        <v>0</v>
      </c>
      <c r="BR168" s="264"/>
      <c r="BS168" s="264"/>
      <c r="BT168" s="264"/>
      <c r="BU168" s="262">
        <f t="shared" si="15"/>
        <v>0</v>
      </c>
      <c r="BV168" s="263">
        <f t="shared" si="16"/>
        <v>0</v>
      </c>
      <c r="IV168" s="450"/>
    </row>
    <row r="169" spans="1:256" s="249" customFormat="1" ht="21" customHeight="1">
      <c r="A169" s="1637"/>
      <c r="B169" s="255">
        <v>56</v>
      </c>
      <c r="C169" s="970"/>
      <c r="D169" s="257"/>
      <c r="E169" s="258"/>
      <c r="F169" s="258"/>
      <c r="G169" s="257"/>
      <c r="H169" s="260"/>
      <c r="I169" s="935"/>
      <c r="J169" s="935"/>
      <c r="K169" s="935"/>
      <c r="L169" s="935"/>
      <c r="M169" s="935"/>
      <c r="N169" s="935"/>
      <c r="O169" s="935"/>
      <c r="P169" s="935"/>
      <c r="Q169" s="935"/>
      <c r="R169" s="935"/>
      <c r="S169" s="935"/>
      <c r="T169" s="935"/>
      <c r="U169" s="935"/>
      <c r="V169" s="935"/>
      <c r="W169" s="935"/>
      <c r="X169" s="935"/>
      <c r="Y169" s="935"/>
      <c r="Z169" s="935"/>
      <c r="AA169" s="935"/>
      <c r="AB169" s="935"/>
      <c r="AC169" s="935"/>
      <c r="AD169" s="935"/>
      <c r="AE169" s="935"/>
      <c r="AF169" s="935"/>
      <c r="AG169" s="935"/>
      <c r="AH169" s="935"/>
      <c r="AI169" s="935"/>
      <c r="AJ169" s="935"/>
      <c r="AK169" s="935"/>
      <c r="AL169" s="935"/>
      <c r="AM169" s="935"/>
      <c r="AN169" s="935"/>
      <c r="AO169" s="935"/>
      <c r="AP169" s="935"/>
      <c r="AQ169" s="935"/>
      <c r="AR169" s="935"/>
      <c r="AS169" s="935"/>
      <c r="AT169" s="935"/>
      <c r="AU169" s="935"/>
      <c r="AV169" s="935"/>
      <c r="AW169" s="935"/>
      <c r="AX169" s="935"/>
      <c r="AY169" s="935"/>
      <c r="AZ169" s="935"/>
      <c r="BA169" s="935"/>
      <c r="BB169" s="935"/>
      <c r="BC169" s="935"/>
      <c r="BD169" s="935"/>
      <c r="BE169" s="935"/>
      <c r="BF169" s="935"/>
      <c r="BG169" s="935"/>
      <c r="BH169" s="935"/>
      <c r="BI169" s="935"/>
      <c r="BJ169" s="935"/>
      <c r="BK169" s="935"/>
      <c r="BL169" s="935"/>
      <c r="BM169" s="935"/>
      <c r="BN169" s="935"/>
      <c r="BO169" s="935"/>
      <c r="BP169" s="935"/>
      <c r="BQ169" s="936">
        <f t="shared" ref="BQ169:BQ213" si="17">SUM(I169:BP169)</f>
        <v>0</v>
      </c>
      <c r="BR169" s="264"/>
      <c r="BS169" s="264"/>
      <c r="BT169" s="264"/>
      <c r="BU169" s="262">
        <f t="shared" si="15"/>
        <v>0</v>
      </c>
      <c r="BV169" s="263">
        <f t="shared" si="16"/>
        <v>0</v>
      </c>
      <c r="IV169" s="450"/>
    </row>
    <row r="170" spans="1:256" s="249" customFormat="1" ht="21" customHeight="1">
      <c r="A170" s="1637"/>
      <c r="B170" s="255">
        <v>57</v>
      </c>
      <c r="C170" s="970"/>
      <c r="D170" s="257"/>
      <c r="E170" s="258"/>
      <c r="F170" s="258"/>
      <c r="G170" s="257"/>
      <c r="H170" s="260"/>
      <c r="I170" s="935"/>
      <c r="J170" s="935"/>
      <c r="K170" s="935"/>
      <c r="L170" s="935"/>
      <c r="M170" s="935"/>
      <c r="N170" s="935"/>
      <c r="O170" s="935"/>
      <c r="P170" s="935"/>
      <c r="Q170" s="935"/>
      <c r="R170" s="935"/>
      <c r="S170" s="935"/>
      <c r="T170" s="935"/>
      <c r="U170" s="935"/>
      <c r="V170" s="935"/>
      <c r="W170" s="935"/>
      <c r="X170" s="935"/>
      <c r="Y170" s="935"/>
      <c r="Z170" s="935"/>
      <c r="AA170" s="935"/>
      <c r="AB170" s="935"/>
      <c r="AC170" s="935"/>
      <c r="AD170" s="935"/>
      <c r="AE170" s="935"/>
      <c r="AF170" s="935"/>
      <c r="AG170" s="935"/>
      <c r="AH170" s="935"/>
      <c r="AI170" s="935"/>
      <c r="AJ170" s="935"/>
      <c r="AK170" s="935"/>
      <c r="AL170" s="935"/>
      <c r="AM170" s="935"/>
      <c r="AN170" s="935"/>
      <c r="AO170" s="935"/>
      <c r="AP170" s="935"/>
      <c r="AQ170" s="935"/>
      <c r="AR170" s="935"/>
      <c r="AS170" s="935"/>
      <c r="AT170" s="935"/>
      <c r="AU170" s="935"/>
      <c r="AV170" s="935"/>
      <c r="AW170" s="935"/>
      <c r="AX170" s="935"/>
      <c r="AY170" s="935"/>
      <c r="AZ170" s="935"/>
      <c r="BA170" s="935"/>
      <c r="BB170" s="935"/>
      <c r="BC170" s="935"/>
      <c r="BD170" s="935"/>
      <c r="BE170" s="935"/>
      <c r="BF170" s="935"/>
      <c r="BG170" s="935"/>
      <c r="BH170" s="935"/>
      <c r="BI170" s="935"/>
      <c r="BJ170" s="935"/>
      <c r="BK170" s="935"/>
      <c r="BL170" s="935"/>
      <c r="BM170" s="935"/>
      <c r="BN170" s="935"/>
      <c r="BO170" s="935"/>
      <c r="BP170" s="935"/>
      <c r="BQ170" s="936">
        <f t="shared" si="17"/>
        <v>0</v>
      </c>
      <c r="BR170" s="264"/>
      <c r="BS170" s="264"/>
      <c r="BT170" s="264"/>
      <c r="BU170" s="262">
        <f t="shared" si="15"/>
        <v>0</v>
      </c>
      <c r="BV170" s="263">
        <f t="shared" si="16"/>
        <v>0</v>
      </c>
      <c r="IV170" s="450"/>
    </row>
    <row r="171" spans="1:256" s="249" customFormat="1" ht="21" customHeight="1">
      <c r="A171" s="1637"/>
      <c r="B171" s="255">
        <v>58</v>
      </c>
      <c r="C171" s="970"/>
      <c r="D171" s="257"/>
      <c r="E171" s="258"/>
      <c r="F171" s="258"/>
      <c r="G171" s="257"/>
      <c r="H171" s="260"/>
      <c r="I171" s="935"/>
      <c r="J171" s="935"/>
      <c r="K171" s="935"/>
      <c r="L171" s="935"/>
      <c r="M171" s="935"/>
      <c r="N171" s="935"/>
      <c r="O171" s="935"/>
      <c r="P171" s="935"/>
      <c r="Q171" s="935"/>
      <c r="R171" s="935"/>
      <c r="S171" s="935"/>
      <c r="T171" s="935"/>
      <c r="U171" s="935"/>
      <c r="V171" s="935"/>
      <c r="W171" s="935"/>
      <c r="X171" s="935"/>
      <c r="Y171" s="935"/>
      <c r="Z171" s="935"/>
      <c r="AA171" s="935"/>
      <c r="AB171" s="935"/>
      <c r="AC171" s="935"/>
      <c r="AD171" s="935"/>
      <c r="AE171" s="935"/>
      <c r="AF171" s="935"/>
      <c r="AG171" s="935"/>
      <c r="AH171" s="935"/>
      <c r="AI171" s="935"/>
      <c r="AJ171" s="935"/>
      <c r="AK171" s="935"/>
      <c r="AL171" s="935"/>
      <c r="AM171" s="935"/>
      <c r="AN171" s="935"/>
      <c r="AO171" s="935"/>
      <c r="AP171" s="935"/>
      <c r="AQ171" s="935"/>
      <c r="AR171" s="935"/>
      <c r="AS171" s="935"/>
      <c r="AT171" s="935"/>
      <c r="AU171" s="935"/>
      <c r="AV171" s="935"/>
      <c r="AW171" s="935"/>
      <c r="AX171" s="935"/>
      <c r="AY171" s="935"/>
      <c r="AZ171" s="935"/>
      <c r="BA171" s="935"/>
      <c r="BB171" s="935"/>
      <c r="BC171" s="935"/>
      <c r="BD171" s="935"/>
      <c r="BE171" s="935"/>
      <c r="BF171" s="935"/>
      <c r="BG171" s="935"/>
      <c r="BH171" s="935"/>
      <c r="BI171" s="935"/>
      <c r="BJ171" s="935"/>
      <c r="BK171" s="935"/>
      <c r="BL171" s="935"/>
      <c r="BM171" s="935"/>
      <c r="BN171" s="935"/>
      <c r="BO171" s="935"/>
      <c r="BP171" s="935"/>
      <c r="BQ171" s="936">
        <f t="shared" si="17"/>
        <v>0</v>
      </c>
      <c r="BR171" s="264"/>
      <c r="BS171" s="264"/>
      <c r="BT171" s="264"/>
      <c r="BU171" s="262">
        <f t="shared" si="15"/>
        <v>0</v>
      </c>
      <c r="BV171" s="263">
        <f t="shared" si="16"/>
        <v>0</v>
      </c>
      <c r="IV171" s="450"/>
    </row>
    <row r="172" spans="1:256" s="249" customFormat="1" ht="21" customHeight="1">
      <c r="A172" s="1637"/>
      <c r="B172" s="255">
        <v>59</v>
      </c>
      <c r="C172" s="970"/>
      <c r="D172" s="257"/>
      <c r="E172" s="258"/>
      <c r="F172" s="258"/>
      <c r="G172" s="257"/>
      <c r="H172" s="260"/>
      <c r="I172" s="935"/>
      <c r="J172" s="935"/>
      <c r="K172" s="935"/>
      <c r="L172" s="935"/>
      <c r="M172" s="935"/>
      <c r="N172" s="935"/>
      <c r="O172" s="935"/>
      <c r="P172" s="935"/>
      <c r="Q172" s="935"/>
      <c r="R172" s="935"/>
      <c r="S172" s="935"/>
      <c r="T172" s="935"/>
      <c r="U172" s="935"/>
      <c r="V172" s="935"/>
      <c r="W172" s="935"/>
      <c r="X172" s="935"/>
      <c r="Y172" s="935"/>
      <c r="Z172" s="935"/>
      <c r="AA172" s="935"/>
      <c r="AB172" s="935"/>
      <c r="AC172" s="935"/>
      <c r="AD172" s="935"/>
      <c r="AE172" s="935"/>
      <c r="AF172" s="935"/>
      <c r="AG172" s="935"/>
      <c r="AH172" s="935"/>
      <c r="AI172" s="935"/>
      <c r="AJ172" s="935"/>
      <c r="AK172" s="935"/>
      <c r="AL172" s="935"/>
      <c r="AM172" s="935"/>
      <c r="AN172" s="935"/>
      <c r="AO172" s="935"/>
      <c r="AP172" s="935"/>
      <c r="AQ172" s="935"/>
      <c r="AR172" s="935"/>
      <c r="AS172" s="935"/>
      <c r="AT172" s="935"/>
      <c r="AU172" s="935"/>
      <c r="AV172" s="935"/>
      <c r="AW172" s="935"/>
      <c r="AX172" s="935"/>
      <c r="AY172" s="935"/>
      <c r="AZ172" s="935"/>
      <c r="BA172" s="935"/>
      <c r="BB172" s="935"/>
      <c r="BC172" s="935"/>
      <c r="BD172" s="935"/>
      <c r="BE172" s="935"/>
      <c r="BF172" s="935"/>
      <c r="BG172" s="935"/>
      <c r="BH172" s="935"/>
      <c r="BI172" s="935"/>
      <c r="BJ172" s="935"/>
      <c r="BK172" s="935"/>
      <c r="BL172" s="935"/>
      <c r="BM172" s="935"/>
      <c r="BN172" s="935"/>
      <c r="BO172" s="935"/>
      <c r="BP172" s="935"/>
      <c r="BQ172" s="936">
        <f t="shared" si="17"/>
        <v>0</v>
      </c>
      <c r="BR172" s="264"/>
      <c r="BS172" s="264"/>
      <c r="BT172" s="264"/>
      <c r="BU172" s="262">
        <f t="shared" si="15"/>
        <v>0</v>
      </c>
      <c r="BV172" s="263">
        <f t="shared" si="16"/>
        <v>0</v>
      </c>
      <c r="IV172" s="450"/>
    </row>
    <row r="173" spans="1:256" s="249" customFormat="1" ht="21" customHeight="1">
      <c r="A173" s="1637"/>
      <c r="B173" s="255">
        <v>60</v>
      </c>
      <c r="C173" s="970"/>
      <c r="D173" s="257"/>
      <c r="E173" s="258"/>
      <c r="F173" s="258"/>
      <c r="G173" s="257"/>
      <c r="H173" s="260"/>
      <c r="I173" s="935"/>
      <c r="J173" s="935"/>
      <c r="K173" s="935"/>
      <c r="L173" s="935"/>
      <c r="M173" s="935"/>
      <c r="N173" s="935"/>
      <c r="O173" s="935"/>
      <c r="P173" s="935"/>
      <c r="Q173" s="935"/>
      <c r="R173" s="935"/>
      <c r="S173" s="935"/>
      <c r="T173" s="935"/>
      <c r="U173" s="935"/>
      <c r="V173" s="935"/>
      <c r="W173" s="935"/>
      <c r="X173" s="935"/>
      <c r="Y173" s="935"/>
      <c r="Z173" s="935"/>
      <c r="AA173" s="935"/>
      <c r="AB173" s="935"/>
      <c r="AC173" s="935"/>
      <c r="AD173" s="935"/>
      <c r="AE173" s="935"/>
      <c r="AF173" s="935"/>
      <c r="AG173" s="935"/>
      <c r="AH173" s="935"/>
      <c r="AI173" s="935"/>
      <c r="AJ173" s="935"/>
      <c r="AK173" s="935"/>
      <c r="AL173" s="935"/>
      <c r="AM173" s="935"/>
      <c r="AN173" s="935"/>
      <c r="AO173" s="935"/>
      <c r="AP173" s="935"/>
      <c r="AQ173" s="935"/>
      <c r="AR173" s="935"/>
      <c r="AS173" s="935"/>
      <c r="AT173" s="935"/>
      <c r="AU173" s="935"/>
      <c r="AV173" s="935"/>
      <c r="AW173" s="935"/>
      <c r="AX173" s="935"/>
      <c r="AY173" s="935"/>
      <c r="AZ173" s="935"/>
      <c r="BA173" s="935"/>
      <c r="BB173" s="935"/>
      <c r="BC173" s="935"/>
      <c r="BD173" s="935"/>
      <c r="BE173" s="935"/>
      <c r="BF173" s="935"/>
      <c r="BG173" s="935"/>
      <c r="BH173" s="935"/>
      <c r="BI173" s="935"/>
      <c r="BJ173" s="935"/>
      <c r="BK173" s="935"/>
      <c r="BL173" s="935"/>
      <c r="BM173" s="935"/>
      <c r="BN173" s="935"/>
      <c r="BO173" s="935"/>
      <c r="BP173" s="935"/>
      <c r="BQ173" s="936">
        <f t="shared" si="17"/>
        <v>0</v>
      </c>
      <c r="BR173" s="264"/>
      <c r="BS173" s="264"/>
      <c r="BT173" s="264"/>
      <c r="BU173" s="262">
        <f t="shared" si="15"/>
        <v>0</v>
      </c>
      <c r="BV173" s="263">
        <f t="shared" si="16"/>
        <v>0</v>
      </c>
      <c r="IV173" s="450"/>
    </row>
    <row r="174" spans="1:256" s="249" customFormat="1" ht="21" customHeight="1">
      <c r="A174" s="1637"/>
      <c r="B174" s="255">
        <v>61</v>
      </c>
      <c r="C174" s="970"/>
      <c r="D174" s="257"/>
      <c r="E174" s="258"/>
      <c r="F174" s="258"/>
      <c r="G174" s="257"/>
      <c r="H174" s="260"/>
      <c r="I174" s="935"/>
      <c r="J174" s="935"/>
      <c r="K174" s="935"/>
      <c r="L174" s="935"/>
      <c r="M174" s="935"/>
      <c r="N174" s="935"/>
      <c r="O174" s="935"/>
      <c r="P174" s="935"/>
      <c r="Q174" s="935"/>
      <c r="R174" s="935"/>
      <c r="S174" s="935"/>
      <c r="T174" s="935"/>
      <c r="U174" s="935"/>
      <c r="V174" s="935"/>
      <c r="W174" s="935"/>
      <c r="X174" s="935"/>
      <c r="Y174" s="935"/>
      <c r="Z174" s="935"/>
      <c r="AA174" s="935"/>
      <c r="AB174" s="935"/>
      <c r="AC174" s="935"/>
      <c r="AD174" s="935"/>
      <c r="AE174" s="935"/>
      <c r="AF174" s="935"/>
      <c r="AG174" s="935"/>
      <c r="AH174" s="935"/>
      <c r="AI174" s="935"/>
      <c r="AJ174" s="935"/>
      <c r="AK174" s="935"/>
      <c r="AL174" s="935"/>
      <c r="AM174" s="935"/>
      <c r="AN174" s="935"/>
      <c r="AO174" s="935"/>
      <c r="AP174" s="935"/>
      <c r="AQ174" s="935"/>
      <c r="AR174" s="935"/>
      <c r="AS174" s="935"/>
      <c r="AT174" s="935"/>
      <c r="AU174" s="935"/>
      <c r="AV174" s="935"/>
      <c r="AW174" s="935"/>
      <c r="AX174" s="935"/>
      <c r="AY174" s="935"/>
      <c r="AZ174" s="935"/>
      <c r="BA174" s="935"/>
      <c r="BB174" s="935"/>
      <c r="BC174" s="935"/>
      <c r="BD174" s="935"/>
      <c r="BE174" s="935"/>
      <c r="BF174" s="935"/>
      <c r="BG174" s="935"/>
      <c r="BH174" s="935"/>
      <c r="BI174" s="935"/>
      <c r="BJ174" s="935"/>
      <c r="BK174" s="935"/>
      <c r="BL174" s="935"/>
      <c r="BM174" s="935"/>
      <c r="BN174" s="935"/>
      <c r="BO174" s="935"/>
      <c r="BP174" s="935"/>
      <c r="BQ174" s="936">
        <f t="shared" si="17"/>
        <v>0</v>
      </c>
      <c r="BR174" s="264"/>
      <c r="BS174" s="264"/>
      <c r="BT174" s="264"/>
      <c r="BU174" s="262">
        <f t="shared" si="15"/>
        <v>0</v>
      </c>
      <c r="BV174" s="263">
        <f t="shared" si="16"/>
        <v>0</v>
      </c>
      <c r="IV174" s="450"/>
    </row>
    <row r="175" spans="1:256" s="249" customFormat="1" ht="21" customHeight="1">
      <c r="A175" s="1637"/>
      <c r="B175" s="255">
        <v>62</v>
      </c>
      <c r="C175" s="970"/>
      <c r="D175" s="257"/>
      <c r="E175" s="258"/>
      <c r="F175" s="258"/>
      <c r="G175" s="257"/>
      <c r="H175" s="260"/>
      <c r="I175" s="935"/>
      <c r="J175" s="935"/>
      <c r="K175" s="935"/>
      <c r="L175" s="935"/>
      <c r="M175" s="935"/>
      <c r="N175" s="935"/>
      <c r="O175" s="935"/>
      <c r="P175" s="935"/>
      <c r="Q175" s="935"/>
      <c r="R175" s="935"/>
      <c r="S175" s="935"/>
      <c r="T175" s="935"/>
      <c r="U175" s="935"/>
      <c r="V175" s="935"/>
      <c r="W175" s="935"/>
      <c r="X175" s="935"/>
      <c r="Y175" s="935"/>
      <c r="Z175" s="935"/>
      <c r="AA175" s="935"/>
      <c r="AB175" s="935"/>
      <c r="AC175" s="935"/>
      <c r="AD175" s="935"/>
      <c r="AE175" s="935"/>
      <c r="AF175" s="935"/>
      <c r="AG175" s="935"/>
      <c r="AH175" s="935"/>
      <c r="AI175" s="935"/>
      <c r="AJ175" s="935"/>
      <c r="AK175" s="935"/>
      <c r="AL175" s="935"/>
      <c r="AM175" s="935"/>
      <c r="AN175" s="935"/>
      <c r="AO175" s="935"/>
      <c r="AP175" s="935"/>
      <c r="AQ175" s="935"/>
      <c r="AR175" s="935"/>
      <c r="AS175" s="935"/>
      <c r="AT175" s="935"/>
      <c r="AU175" s="935"/>
      <c r="AV175" s="935"/>
      <c r="AW175" s="935"/>
      <c r="AX175" s="935"/>
      <c r="AY175" s="935"/>
      <c r="AZ175" s="935"/>
      <c r="BA175" s="935"/>
      <c r="BB175" s="935"/>
      <c r="BC175" s="935"/>
      <c r="BD175" s="935"/>
      <c r="BE175" s="935"/>
      <c r="BF175" s="935"/>
      <c r="BG175" s="935"/>
      <c r="BH175" s="935"/>
      <c r="BI175" s="935"/>
      <c r="BJ175" s="935"/>
      <c r="BK175" s="935"/>
      <c r="BL175" s="935"/>
      <c r="BM175" s="935"/>
      <c r="BN175" s="935"/>
      <c r="BO175" s="935"/>
      <c r="BP175" s="935"/>
      <c r="BQ175" s="936">
        <f t="shared" si="17"/>
        <v>0</v>
      </c>
      <c r="BR175" s="264"/>
      <c r="BS175" s="264"/>
      <c r="BT175" s="264"/>
      <c r="BU175" s="262">
        <f t="shared" si="15"/>
        <v>0</v>
      </c>
      <c r="BV175" s="263">
        <f t="shared" si="16"/>
        <v>0</v>
      </c>
      <c r="IV175" s="450"/>
    </row>
    <row r="176" spans="1:256" s="249" customFormat="1" ht="21" customHeight="1">
      <c r="A176" s="1637"/>
      <c r="B176" s="255">
        <v>63</v>
      </c>
      <c r="C176" s="970"/>
      <c r="D176" s="257"/>
      <c r="E176" s="258"/>
      <c r="F176" s="258"/>
      <c r="G176" s="257"/>
      <c r="H176" s="260"/>
      <c r="I176" s="935"/>
      <c r="J176" s="935"/>
      <c r="K176" s="935"/>
      <c r="L176" s="935"/>
      <c r="M176" s="935"/>
      <c r="N176" s="935"/>
      <c r="O176" s="935"/>
      <c r="P176" s="935"/>
      <c r="Q176" s="935"/>
      <c r="R176" s="935"/>
      <c r="S176" s="935"/>
      <c r="T176" s="935"/>
      <c r="U176" s="935"/>
      <c r="V176" s="935"/>
      <c r="W176" s="935"/>
      <c r="X176" s="935"/>
      <c r="Y176" s="935"/>
      <c r="Z176" s="935"/>
      <c r="AA176" s="935"/>
      <c r="AB176" s="935"/>
      <c r="AC176" s="935"/>
      <c r="AD176" s="935"/>
      <c r="AE176" s="935"/>
      <c r="AF176" s="935"/>
      <c r="AG176" s="935"/>
      <c r="AH176" s="935"/>
      <c r="AI176" s="935"/>
      <c r="AJ176" s="935"/>
      <c r="AK176" s="935"/>
      <c r="AL176" s="935"/>
      <c r="AM176" s="935"/>
      <c r="AN176" s="935"/>
      <c r="AO176" s="935"/>
      <c r="AP176" s="935"/>
      <c r="AQ176" s="935"/>
      <c r="AR176" s="935"/>
      <c r="AS176" s="935"/>
      <c r="AT176" s="935"/>
      <c r="AU176" s="935"/>
      <c r="AV176" s="935"/>
      <c r="AW176" s="935"/>
      <c r="AX176" s="935"/>
      <c r="AY176" s="935"/>
      <c r="AZ176" s="935"/>
      <c r="BA176" s="935"/>
      <c r="BB176" s="935"/>
      <c r="BC176" s="935"/>
      <c r="BD176" s="935"/>
      <c r="BE176" s="935"/>
      <c r="BF176" s="935"/>
      <c r="BG176" s="935"/>
      <c r="BH176" s="935"/>
      <c r="BI176" s="935"/>
      <c r="BJ176" s="935"/>
      <c r="BK176" s="935"/>
      <c r="BL176" s="935"/>
      <c r="BM176" s="935"/>
      <c r="BN176" s="935"/>
      <c r="BO176" s="935"/>
      <c r="BP176" s="935"/>
      <c r="BQ176" s="936">
        <f t="shared" si="17"/>
        <v>0</v>
      </c>
      <c r="BR176" s="264"/>
      <c r="BS176" s="264"/>
      <c r="BT176" s="264"/>
      <c r="BU176" s="262">
        <f t="shared" si="15"/>
        <v>0</v>
      </c>
      <c r="BV176" s="263">
        <f t="shared" si="16"/>
        <v>0</v>
      </c>
      <c r="IV176" s="450"/>
    </row>
    <row r="177" spans="1:256" s="249" customFormat="1" ht="21" customHeight="1">
      <c r="A177" s="1637"/>
      <c r="B177" s="255">
        <v>64</v>
      </c>
      <c r="C177" s="970"/>
      <c r="D177" s="257"/>
      <c r="E177" s="258"/>
      <c r="F177" s="258"/>
      <c r="G177" s="257"/>
      <c r="H177" s="260"/>
      <c r="I177" s="935"/>
      <c r="J177" s="935"/>
      <c r="K177" s="935"/>
      <c r="L177" s="935"/>
      <c r="M177" s="935"/>
      <c r="N177" s="935"/>
      <c r="O177" s="935"/>
      <c r="P177" s="935"/>
      <c r="Q177" s="935"/>
      <c r="R177" s="935"/>
      <c r="S177" s="935"/>
      <c r="T177" s="935"/>
      <c r="U177" s="935"/>
      <c r="V177" s="935"/>
      <c r="W177" s="935"/>
      <c r="X177" s="935"/>
      <c r="Y177" s="935"/>
      <c r="Z177" s="935"/>
      <c r="AA177" s="935"/>
      <c r="AB177" s="935"/>
      <c r="AC177" s="935"/>
      <c r="AD177" s="935"/>
      <c r="AE177" s="935"/>
      <c r="AF177" s="935"/>
      <c r="AG177" s="935"/>
      <c r="AH177" s="935"/>
      <c r="AI177" s="935"/>
      <c r="AJ177" s="935"/>
      <c r="AK177" s="935"/>
      <c r="AL177" s="935"/>
      <c r="AM177" s="935"/>
      <c r="AN177" s="935"/>
      <c r="AO177" s="935"/>
      <c r="AP177" s="935"/>
      <c r="AQ177" s="935"/>
      <c r="AR177" s="935"/>
      <c r="AS177" s="935"/>
      <c r="AT177" s="935"/>
      <c r="AU177" s="935"/>
      <c r="AV177" s="935"/>
      <c r="AW177" s="935"/>
      <c r="AX177" s="935"/>
      <c r="AY177" s="935"/>
      <c r="AZ177" s="935"/>
      <c r="BA177" s="935"/>
      <c r="BB177" s="935"/>
      <c r="BC177" s="935"/>
      <c r="BD177" s="935"/>
      <c r="BE177" s="935"/>
      <c r="BF177" s="935"/>
      <c r="BG177" s="935"/>
      <c r="BH177" s="935"/>
      <c r="BI177" s="935"/>
      <c r="BJ177" s="935"/>
      <c r="BK177" s="935"/>
      <c r="BL177" s="935"/>
      <c r="BM177" s="935"/>
      <c r="BN177" s="935"/>
      <c r="BO177" s="935"/>
      <c r="BP177" s="935"/>
      <c r="BQ177" s="936">
        <f t="shared" si="17"/>
        <v>0</v>
      </c>
      <c r="BR177" s="264"/>
      <c r="BS177" s="264"/>
      <c r="BT177" s="264"/>
      <c r="BU177" s="262">
        <f t="shared" si="15"/>
        <v>0</v>
      </c>
      <c r="BV177" s="263">
        <f t="shared" si="16"/>
        <v>0</v>
      </c>
      <c r="IV177" s="450"/>
    </row>
    <row r="178" spans="1:256" s="249" customFormat="1" ht="21" customHeight="1">
      <c r="A178" s="1637"/>
      <c r="B178" s="255">
        <v>65</v>
      </c>
      <c r="C178" s="970"/>
      <c r="D178" s="257"/>
      <c r="E178" s="258"/>
      <c r="F178" s="258"/>
      <c r="G178" s="257"/>
      <c r="H178" s="260"/>
      <c r="I178" s="935"/>
      <c r="J178" s="935"/>
      <c r="K178" s="935"/>
      <c r="L178" s="935"/>
      <c r="M178" s="935"/>
      <c r="N178" s="935"/>
      <c r="O178" s="935"/>
      <c r="P178" s="935"/>
      <c r="Q178" s="935"/>
      <c r="R178" s="935"/>
      <c r="S178" s="935"/>
      <c r="T178" s="935"/>
      <c r="U178" s="935"/>
      <c r="V178" s="935"/>
      <c r="W178" s="935"/>
      <c r="X178" s="935"/>
      <c r="Y178" s="935"/>
      <c r="Z178" s="935"/>
      <c r="AA178" s="935"/>
      <c r="AB178" s="935"/>
      <c r="AC178" s="935"/>
      <c r="AD178" s="935"/>
      <c r="AE178" s="935"/>
      <c r="AF178" s="935"/>
      <c r="AG178" s="935"/>
      <c r="AH178" s="935"/>
      <c r="AI178" s="935"/>
      <c r="AJ178" s="935"/>
      <c r="AK178" s="935"/>
      <c r="AL178" s="935"/>
      <c r="AM178" s="935"/>
      <c r="AN178" s="935"/>
      <c r="AO178" s="935"/>
      <c r="AP178" s="935"/>
      <c r="AQ178" s="935"/>
      <c r="AR178" s="935"/>
      <c r="AS178" s="935"/>
      <c r="AT178" s="935"/>
      <c r="AU178" s="935"/>
      <c r="AV178" s="935"/>
      <c r="AW178" s="935"/>
      <c r="AX178" s="935"/>
      <c r="AY178" s="935"/>
      <c r="AZ178" s="935"/>
      <c r="BA178" s="935"/>
      <c r="BB178" s="935"/>
      <c r="BC178" s="935"/>
      <c r="BD178" s="935"/>
      <c r="BE178" s="935"/>
      <c r="BF178" s="935"/>
      <c r="BG178" s="935"/>
      <c r="BH178" s="935"/>
      <c r="BI178" s="935"/>
      <c r="BJ178" s="935"/>
      <c r="BK178" s="935"/>
      <c r="BL178" s="935"/>
      <c r="BM178" s="935"/>
      <c r="BN178" s="935"/>
      <c r="BO178" s="935"/>
      <c r="BP178" s="935"/>
      <c r="BQ178" s="936">
        <f t="shared" si="17"/>
        <v>0</v>
      </c>
      <c r="BR178" s="264"/>
      <c r="BS178" s="264"/>
      <c r="BT178" s="264"/>
      <c r="BU178" s="262">
        <f t="shared" ref="BU178:BU209" si="18">BR178+BS178+BT178</f>
        <v>0</v>
      </c>
      <c r="BV178" s="263">
        <f t="shared" ref="BV178:BV209" si="19">ROUND(BQ178*BU178,0)</f>
        <v>0</v>
      </c>
      <c r="IV178" s="450"/>
    </row>
    <row r="179" spans="1:256" s="249" customFormat="1" ht="21" customHeight="1">
      <c r="A179" s="1637"/>
      <c r="B179" s="255">
        <v>66</v>
      </c>
      <c r="C179" s="970"/>
      <c r="D179" s="257"/>
      <c r="E179" s="258"/>
      <c r="F179" s="258"/>
      <c r="G179" s="257"/>
      <c r="H179" s="260"/>
      <c r="I179" s="935"/>
      <c r="J179" s="935"/>
      <c r="K179" s="935"/>
      <c r="L179" s="935"/>
      <c r="M179" s="935"/>
      <c r="N179" s="935"/>
      <c r="O179" s="935"/>
      <c r="P179" s="935"/>
      <c r="Q179" s="935"/>
      <c r="R179" s="935"/>
      <c r="S179" s="935"/>
      <c r="T179" s="935"/>
      <c r="U179" s="935"/>
      <c r="V179" s="935"/>
      <c r="W179" s="935"/>
      <c r="X179" s="935"/>
      <c r="Y179" s="935"/>
      <c r="Z179" s="935"/>
      <c r="AA179" s="935"/>
      <c r="AB179" s="935"/>
      <c r="AC179" s="935"/>
      <c r="AD179" s="935"/>
      <c r="AE179" s="935"/>
      <c r="AF179" s="935"/>
      <c r="AG179" s="935"/>
      <c r="AH179" s="935"/>
      <c r="AI179" s="935"/>
      <c r="AJ179" s="935"/>
      <c r="AK179" s="935"/>
      <c r="AL179" s="935"/>
      <c r="AM179" s="935"/>
      <c r="AN179" s="935"/>
      <c r="AO179" s="935"/>
      <c r="AP179" s="935"/>
      <c r="AQ179" s="935"/>
      <c r="AR179" s="935"/>
      <c r="AS179" s="935"/>
      <c r="AT179" s="935"/>
      <c r="AU179" s="935"/>
      <c r="AV179" s="935"/>
      <c r="AW179" s="935"/>
      <c r="AX179" s="935"/>
      <c r="AY179" s="935"/>
      <c r="AZ179" s="935"/>
      <c r="BA179" s="935"/>
      <c r="BB179" s="935"/>
      <c r="BC179" s="935"/>
      <c r="BD179" s="935"/>
      <c r="BE179" s="935"/>
      <c r="BF179" s="935"/>
      <c r="BG179" s="935"/>
      <c r="BH179" s="935"/>
      <c r="BI179" s="935"/>
      <c r="BJ179" s="935"/>
      <c r="BK179" s="935"/>
      <c r="BL179" s="935"/>
      <c r="BM179" s="935"/>
      <c r="BN179" s="935"/>
      <c r="BO179" s="935"/>
      <c r="BP179" s="935"/>
      <c r="BQ179" s="936">
        <f t="shared" si="17"/>
        <v>0</v>
      </c>
      <c r="BR179" s="264"/>
      <c r="BS179" s="264"/>
      <c r="BT179" s="264"/>
      <c r="BU179" s="262">
        <f t="shared" si="18"/>
        <v>0</v>
      </c>
      <c r="BV179" s="263">
        <f t="shared" si="19"/>
        <v>0</v>
      </c>
      <c r="IV179" s="450"/>
    </row>
    <row r="180" spans="1:256" s="249" customFormat="1" ht="21" customHeight="1">
      <c r="A180" s="1637"/>
      <c r="B180" s="255">
        <v>67</v>
      </c>
      <c r="C180" s="970"/>
      <c r="D180" s="257"/>
      <c r="E180" s="258"/>
      <c r="F180" s="258"/>
      <c r="G180" s="257"/>
      <c r="H180" s="260"/>
      <c r="I180" s="935"/>
      <c r="J180" s="935"/>
      <c r="K180" s="935"/>
      <c r="L180" s="935"/>
      <c r="M180" s="935"/>
      <c r="N180" s="935"/>
      <c r="O180" s="935"/>
      <c r="P180" s="935"/>
      <c r="Q180" s="935"/>
      <c r="R180" s="935"/>
      <c r="S180" s="935"/>
      <c r="T180" s="935"/>
      <c r="U180" s="935"/>
      <c r="V180" s="935"/>
      <c r="W180" s="935"/>
      <c r="X180" s="935"/>
      <c r="Y180" s="935"/>
      <c r="Z180" s="935"/>
      <c r="AA180" s="935"/>
      <c r="AB180" s="935"/>
      <c r="AC180" s="935"/>
      <c r="AD180" s="935"/>
      <c r="AE180" s="935"/>
      <c r="AF180" s="935"/>
      <c r="AG180" s="935"/>
      <c r="AH180" s="935"/>
      <c r="AI180" s="935"/>
      <c r="AJ180" s="935"/>
      <c r="AK180" s="935"/>
      <c r="AL180" s="935"/>
      <c r="AM180" s="935"/>
      <c r="AN180" s="935"/>
      <c r="AO180" s="935"/>
      <c r="AP180" s="935"/>
      <c r="AQ180" s="935"/>
      <c r="AR180" s="935"/>
      <c r="AS180" s="935"/>
      <c r="AT180" s="935"/>
      <c r="AU180" s="935"/>
      <c r="AV180" s="935"/>
      <c r="AW180" s="935"/>
      <c r="AX180" s="935"/>
      <c r="AY180" s="935"/>
      <c r="AZ180" s="935"/>
      <c r="BA180" s="935"/>
      <c r="BB180" s="935"/>
      <c r="BC180" s="935"/>
      <c r="BD180" s="935"/>
      <c r="BE180" s="935"/>
      <c r="BF180" s="935"/>
      <c r="BG180" s="935"/>
      <c r="BH180" s="935"/>
      <c r="BI180" s="935"/>
      <c r="BJ180" s="935"/>
      <c r="BK180" s="935"/>
      <c r="BL180" s="935"/>
      <c r="BM180" s="935"/>
      <c r="BN180" s="935"/>
      <c r="BO180" s="935"/>
      <c r="BP180" s="935"/>
      <c r="BQ180" s="936">
        <f t="shared" si="17"/>
        <v>0</v>
      </c>
      <c r="BR180" s="264"/>
      <c r="BS180" s="264"/>
      <c r="BT180" s="264"/>
      <c r="BU180" s="262">
        <f t="shared" si="18"/>
        <v>0</v>
      </c>
      <c r="BV180" s="263">
        <f t="shared" si="19"/>
        <v>0</v>
      </c>
      <c r="IV180" s="450"/>
    </row>
    <row r="181" spans="1:256" s="249" customFormat="1" ht="21" customHeight="1">
      <c r="A181" s="1637"/>
      <c r="B181" s="255">
        <v>68</v>
      </c>
      <c r="C181" s="970"/>
      <c r="D181" s="257"/>
      <c r="E181" s="258"/>
      <c r="F181" s="258"/>
      <c r="G181" s="257"/>
      <c r="H181" s="260"/>
      <c r="I181" s="935"/>
      <c r="J181" s="935"/>
      <c r="K181" s="935"/>
      <c r="L181" s="935"/>
      <c r="M181" s="935"/>
      <c r="N181" s="935"/>
      <c r="O181" s="935"/>
      <c r="P181" s="935"/>
      <c r="Q181" s="935"/>
      <c r="R181" s="935"/>
      <c r="S181" s="935"/>
      <c r="T181" s="935"/>
      <c r="U181" s="935"/>
      <c r="V181" s="935"/>
      <c r="W181" s="935"/>
      <c r="X181" s="935"/>
      <c r="Y181" s="935"/>
      <c r="Z181" s="935"/>
      <c r="AA181" s="935"/>
      <c r="AB181" s="935"/>
      <c r="AC181" s="935"/>
      <c r="AD181" s="935"/>
      <c r="AE181" s="935"/>
      <c r="AF181" s="935"/>
      <c r="AG181" s="935"/>
      <c r="AH181" s="935"/>
      <c r="AI181" s="935"/>
      <c r="AJ181" s="935"/>
      <c r="AK181" s="935"/>
      <c r="AL181" s="935"/>
      <c r="AM181" s="935"/>
      <c r="AN181" s="935"/>
      <c r="AO181" s="935"/>
      <c r="AP181" s="935"/>
      <c r="AQ181" s="935"/>
      <c r="AR181" s="935"/>
      <c r="AS181" s="935"/>
      <c r="AT181" s="935"/>
      <c r="AU181" s="935"/>
      <c r="AV181" s="935"/>
      <c r="AW181" s="935"/>
      <c r="AX181" s="935"/>
      <c r="AY181" s="935"/>
      <c r="AZ181" s="935"/>
      <c r="BA181" s="935"/>
      <c r="BB181" s="935"/>
      <c r="BC181" s="935"/>
      <c r="BD181" s="935"/>
      <c r="BE181" s="935"/>
      <c r="BF181" s="935"/>
      <c r="BG181" s="935"/>
      <c r="BH181" s="935"/>
      <c r="BI181" s="935"/>
      <c r="BJ181" s="935"/>
      <c r="BK181" s="935"/>
      <c r="BL181" s="935"/>
      <c r="BM181" s="935"/>
      <c r="BN181" s="935"/>
      <c r="BO181" s="935"/>
      <c r="BP181" s="935"/>
      <c r="BQ181" s="936">
        <f t="shared" si="17"/>
        <v>0</v>
      </c>
      <c r="BR181" s="264"/>
      <c r="BS181" s="264"/>
      <c r="BT181" s="264"/>
      <c r="BU181" s="262">
        <f t="shared" si="18"/>
        <v>0</v>
      </c>
      <c r="BV181" s="263">
        <f t="shared" si="19"/>
        <v>0</v>
      </c>
      <c r="IV181" s="450"/>
    </row>
    <row r="182" spans="1:256" s="249" customFormat="1" ht="21" customHeight="1">
      <c r="A182" s="1637"/>
      <c r="B182" s="255">
        <v>69</v>
      </c>
      <c r="C182" s="970"/>
      <c r="D182" s="257"/>
      <c r="E182" s="258"/>
      <c r="F182" s="258"/>
      <c r="G182" s="257"/>
      <c r="H182" s="260"/>
      <c r="I182" s="935"/>
      <c r="J182" s="935"/>
      <c r="K182" s="935"/>
      <c r="L182" s="935"/>
      <c r="M182" s="935"/>
      <c r="N182" s="935"/>
      <c r="O182" s="935"/>
      <c r="P182" s="935"/>
      <c r="Q182" s="935"/>
      <c r="R182" s="935"/>
      <c r="S182" s="935"/>
      <c r="T182" s="935"/>
      <c r="U182" s="935"/>
      <c r="V182" s="935"/>
      <c r="W182" s="935"/>
      <c r="X182" s="935"/>
      <c r="Y182" s="935"/>
      <c r="Z182" s="935"/>
      <c r="AA182" s="935"/>
      <c r="AB182" s="935"/>
      <c r="AC182" s="935"/>
      <c r="AD182" s="935"/>
      <c r="AE182" s="935"/>
      <c r="AF182" s="935"/>
      <c r="AG182" s="935"/>
      <c r="AH182" s="935"/>
      <c r="AI182" s="935"/>
      <c r="AJ182" s="935"/>
      <c r="AK182" s="935"/>
      <c r="AL182" s="935"/>
      <c r="AM182" s="935"/>
      <c r="AN182" s="935"/>
      <c r="AO182" s="935"/>
      <c r="AP182" s="935"/>
      <c r="AQ182" s="935"/>
      <c r="AR182" s="935"/>
      <c r="AS182" s="935"/>
      <c r="AT182" s="935"/>
      <c r="AU182" s="935"/>
      <c r="AV182" s="935"/>
      <c r="AW182" s="935"/>
      <c r="AX182" s="935"/>
      <c r="AY182" s="935"/>
      <c r="AZ182" s="935"/>
      <c r="BA182" s="935"/>
      <c r="BB182" s="935"/>
      <c r="BC182" s="935"/>
      <c r="BD182" s="935"/>
      <c r="BE182" s="935"/>
      <c r="BF182" s="935"/>
      <c r="BG182" s="935"/>
      <c r="BH182" s="935"/>
      <c r="BI182" s="935"/>
      <c r="BJ182" s="935"/>
      <c r="BK182" s="935"/>
      <c r="BL182" s="935"/>
      <c r="BM182" s="935"/>
      <c r="BN182" s="935"/>
      <c r="BO182" s="935"/>
      <c r="BP182" s="935"/>
      <c r="BQ182" s="936">
        <f t="shared" si="17"/>
        <v>0</v>
      </c>
      <c r="BR182" s="264"/>
      <c r="BS182" s="264"/>
      <c r="BT182" s="264"/>
      <c r="BU182" s="262">
        <f t="shared" si="18"/>
        <v>0</v>
      </c>
      <c r="BV182" s="263">
        <f t="shared" si="19"/>
        <v>0</v>
      </c>
      <c r="IV182" s="450"/>
    </row>
    <row r="183" spans="1:256" s="249" customFormat="1" ht="21" customHeight="1">
      <c r="A183" s="1637"/>
      <c r="B183" s="255">
        <v>70</v>
      </c>
      <c r="C183" s="970"/>
      <c r="D183" s="257"/>
      <c r="E183" s="258"/>
      <c r="F183" s="258"/>
      <c r="G183" s="257"/>
      <c r="H183" s="260"/>
      <c r="I183" s="935"/>
      <c r="J183" s="935"/>
      <c r="K183" s="935"/>
      <c r="L183" s="935"/>
      <c r="M183" s="935"/>
      <c r="N183" s="935"/>
      <c r="O183" s="935"/>
      <c r="P183" s="935"/>
      <c r="Q183" s="935"/>
      <c r="R183" s="935"/>
      <c r="S183" s="935"/>
      <c r="T183" s="935"/>
      <c r="U183" s="935"/>
      <c r="V183" s="935"/>
      <c r="W183" s="935"/>
      <c r="X183" s="935"/>
      <c r="Y183" s="935"/>
      <c r="Z183" s="935"/>
      <c r="AA183" s="935"/>
      <c r="AB183" s="935"/>
      <c r="AC183" s="935"/>
      <c r="AD183" s="935"/>
      <c r="AE183" s="935"/>
      <c r="AF183" s="935"/>
      <c r="AG183" s="935"/>
      <c r="AH183" s="935"/>
      <c r="AI183" s="935"/>
      <c r="AJ183" s="935"/>
      <c r="AK183" s="935"/>
      <c r="AL183" s="935"/>
      <c r="AM183" s="935"/>
      <c r="AN183" s="935"/>
      <c r="AO183" s="935"/>
      <c r="AP183" s="935"/>
      <c r="AQ183" s="935"/>
      <c r="AR183" s="935"/>
      <c r="AS183" s="935"/>
      <c r="AT183" s="935"/>
      <c r="AU183" s="935"/>
      <c r="AV183" s="935"/>
      <c r="AW183" s="935"/>
      <c r="AX183" s="935"/>
      <c r="AY183" s="935"/>
      <c r="AZ183" s="935"/>
      <c r="BA183" s="935"/>
      <c r="BB183" s="935"/>
      <c r="BC183" s="935"/>
      <c r="BD183" s="935"/>
      <c r="BE183" s="935"/>
      <c r="BF183" s="935"/>
      <c r="BG183" s="935"/>
      <c r="BH183" s="935"/>
      <c r="BI183" s="935"/>
      <c r="BJ183" s="935"/>
      <c r="BK183" s="935"/>
      <c r="BL183" s="935"/>
      <c r="BM183" s="935"/>
      <c r="BN183" s="935"/>
      <c r="BO183" s="935"/>
      <c r="BP183" s="935"/>
      <c r="BQ183" s="936">
        <f t="shared" si="17"/>
        <v>0</v>
      </c>
      <c r="BR183" s="264"/>
      <c r="BS183" s="264"/>
      <c r="BT183" s="264"/>
      <c r="BU183" s="262">
        <f t="shared" si="18"/>
        <v>0</v>
      </c>
      <c r="BV183" s="263">
        <f t="shared" si="19"/>
        <v>0</v>
      </c>
      <c r="IV183" s="450"/>
    </row>
    <row r="184" spans="1:256" s="249" customFormat="1" ht="21" customHeight="1">
      <c r="A184" s="1637"/>
      <c r="B184" s="255">
        <v>71</v>
      </c>
      <c r="C184" s="970"/>
      <c r="D184" s="257"/>
      <c r="E184" s="258"/>
      <c r="F184" s="258"/>
      <c r="G184" s="257"/>
      <c r="H184" s="260"/>
      <c r="I184" s="935"/>
      <c r="J184" s="935"/>
      <c r="K184" s="935"/>
      <c r="L184" s="935"/>
      <c r="M184" s="935"/>
      <c r="N184" s="935"/>
      <c r="O184" s="935"/>
      <c r="P184" s="935"/>
      <c r="Q184" s="935"/>
      <c r="R184" s="935"/>
      <c r="S184" s="935"/>
      <c r="T184" s="935"/>
      <c r="U184" s="935"/>
      <c r="V184" s="935"/>
      <c r="W184" s="935"/>
      <c r="X184" s="935"/>
      <c r="Y184" s="935"/>
      <c r="Z184" s="935"/>
      <c r="AA184" s="935"/>
      <c r="AB184" s="935"/>
      <c r="AC184" s="935"/>
      <c r="AD184" s="935"/>
      <c r="AE184" s="935"/>
      <c r="AF184" s="935"/>
      <c r="AG184" s="935"/>
      <c r="AH184" s="935"/>
      <c r="AI184" s="935"/>
      <c r="AJ184" s="935"/>
      <c r="AK184" s="935"/>
      <c r="AL184" s="935"/>
      <c r="AM184" s="935"/>
      <c r="AN184" s="935"/>
      <c r="AO184" s="935"/>
      <c r="AP184" s="935"/>
      <c r="AQ184" s="935"/>
      <c r="AR184" s="935"/>
      <c r="AS184" s="935"/>
      <c r="AT184" s="935"/>
      <c r="AU184" s="935"/>
      <c r="AV184" s="935"/>
      <c r="AW184" s="935"/>
      <c r="AX184" s="935"/>
      <c r="AY184" s="935"/>
      <c r="AZ184" s="935"/>
      <c r="BA184" s="935"/>
      <c r="BB184" s="935"/>
      <c r="BC184" s="935"/>
      <c r="BD184" s="935"/>
      <c r="BE184" s="935"/>
      <c r="BF184" s="935"/>
      <c r="BG184" s="935"/>
      <c r="BH184" s="935"/>
      <c r="BI184" s="935"/>
      <c r="BJ184" s="935"/>
      <c r="BK184" s="935"/>
      <c r="BL184" s="935"/>
      <c r="BM184" s="935"/>
      <c r="BN184" s="935"/>
      <c r="BO184" s="935"/>
      <c r="BP184" s="935"/>
      <c r="BQ184" s="936">
        <f t="shared" si="17"/>
        <v>0</v>
      </c>
      <c r="BR184" s="264"/>
      <c r="BS184" s="264"/>
      <c r="BT184" s="264"/>
      <c r="BU184" s="262">
        <f t="shared" si="18"/>
        <v>0</v>
      </c>
      <c r="BV184" s="263">
        <f t="shared" si="19"/>
        <v>0</v>
      </c>
      <c r="IV184" s="450"/>
    </row>
    <row r="185" spans="1:256" s="249" customFormat="1" ht="21" customHeight="1">
      <c r="A185" s="1637"/>
      <c r="B185" s="255">
        <v>72</v>
      </c>
      <c r="C185" s="970"/>
      <c r="D185" s="257"/>
      <c r="E185" s="258"/>
      <c r="F185" s="258"/>
      <c r="G185" s="257"/>
      <c r="H185" s="260"/>
      <c r="I185" s="935"/>
      <c r="J185" s="935"/>
      <c r="K185" s="935"/>
      <c r="L185" s="935"/>
      <c r="M185" s="935"/>
      <c r="N185" s="935"/>
      <c r="O185" s="935"/>
      <c r="P185" s="935"/>
      <c r="Q185" s="935"/>
      <c r="R185" s="935"/>
      <c r="S185" s="935"/>
      <c r="T185" s="935"/>
      <c r="U185" s="935"/>
      <c r="V185" s="935"/>
      <c r="W185" s="935"/>
      <c r="X185" s="935"/>
      <c r="Y185" s="935"/>
      <c r="Z185" s="935"/>
      <c r="AA185" s="935"/>
      <c r="AB185" s="935"/>
      <c r="AC185" s="935"/>
      <c r="AD185" s="935"/>
      <c r="AE185" s="935"/>
      <c r="AF185" s="935"/>
      <c r="AG185" s="935"/>
      <c r="AH185" s="935"/>
      <c r="AI185" s="935"/>
      <c r="AJ185" s="935"/>
      <c r="AK185" s="935"/>
      <c r="AL185" s="935"/>
      <c r="AM185" s="935"/>
      <c r="AN185" s="935"/>
      <c r="AO185" s="935"/>
      <c r="AP185" s="935"/>
      <c r="AQ185" s="935"/>
      <c r="AR185" s="935"/>
      <c r="AS185" s="935"/>
      <c r="AT185" s="935"/>
      <c r="AU185" s="935"/>
      <c r="AV185" s="935"/>
      <c r="AW185" s="935"/>
      <c r="AX185" s="935"/>
      <c r="AY185" s="935"/>
      <c r="AZ185" s="935"/>
      <c r="BA185" s="935"/>
      <c r="BB185" s="935"/>
      <c r="BC185" s="935"/>
      <c r="BD185" s="935"/>
      <c r="BE185" s="935"/>
      <c r="BF185" s="935"/>
      <c r="BG185" s="935"/>
      <c r="BH185" s="935"/>
      <c r="BI185" s="935"/>
      <c r="BJ185" s="935"/>
      <c r="BK185" s="935"/>
      <c r="BL185" s="935"/>
      <c r="BM185" s="935"/>
      <c r="BN185" s="935"/>
      <c r="BO185" s="935"/>
      <c r="BP185" s="935"/>
      <c r="BQ185" s="936">
        <f t="shared" si="17"/>
        <v>0</v>
      </c>
      <c r="BR185" s="264"/>
      <c r="BS185" s="264"/>
      <c r="BT185" s="264"/>
      <c r="BU185" s="262">
        <f t="shared" si="18"/>
        <v>0</v>
      </c>
      <c r="BV185" s="263">
        <f t="shared" si="19"/>
        <v>0</v>
      </c>
      <c r="IV185" s="450"/>
    </row>
    <row r="186" spans="1:256" s="249" customFormat="1" ht="21" customHeight="1">
      <c r="A186" s="1637"/>
      <c r="B186" s="255">
        <v>73</v>
      </c>
      <c r="C186" s="970"/>
      <c r="D186" s="257"/>
      <c r="E186" s="258"/>
      <c r="F186" s="258"/>
      <c r="G186" s="257"/>
      <c r="H186" s="260"/>
      <c r="I186" s="935"/>
      <c r="J186" s="935"/>
      <c r="K186" s="935"/>
      <c r="L186" s="935"/>
      <c r="M186" s="935"/>
      <c r="N186" s="935"/>
      <c r="O186" s="935"/>
      <c r="P186" s="935"/>
      <c r="Q186" s="935"/>
      <c r="R186" s="935"/>
      <c r="S186" s="935"/>
      <c r="T186" s="935"/>
      <c r="U186" s="935"/>
      <c r="V186" s="935"/>
      <c r="W186" s="935"/>
      <c r="X186" s="935"/>
      <c r="Y186" s="935"/>
      <c r="Z186" s="935"/>
      <c r="AA186" s="935"/>
      <c r="AB186" s="935"/>
      <c r="AC186" s="935"/>
      <c r="AD186" s="935"/>
      <c r="AE186" s="935"/>
      <c r="AF186" s="935"/>
      <c r="AG186" s="935"/>
      <c r="AH186" s="935"/>
      <c r="AI186" s="935"/>
      <c r="AJ186" s="935"/>
      <c r="AK186" s="935"/>
      <c r="AL186" s="935"/>
      <c r="AM186" s="935"/>
      <c r="AN186" s="935"/>
      <c r="AO186" s="935"/>
      <c r="AP186" s="935"/>
      <c r="AQ186" s="935"/>
      <c r="AR186" s="935"/>
      <c r="AS186" s="935"/>
      <c r="AT186" s="935"/>
      <c r="AU186" s="935"/>
      <c r="AV186" s="935"/>
      <c r="AW186" s="935"/>
      <c r="AX186" s="935"/>
      <c r="AY186" s="935"/>
      <c r="AZ186" s="935"/>
      <c r="BA186" s="935"/>
      <c r="BB186" s="935"/>
      <c r="BC186" s="935"/>
      <c r="BD186" s="935"/>
      <c r="BE186" s="935"/>
      <c r="BF186" s="935"/>
      <c r="BG186" s="935"/>
      <c r="BH186" s="935"/>
      <c r="BI186" s="935"/>
      <c r="BJ186" s="935"/>
      <c r="BK186" s="935"/>
      <c r="BL186" s="935"/>
      <c r="BM186" s="935"/>
      <c r="BN186" s="935"/>
      <c r="BO186" s="935"/>
      <c r="BP186" s="935"/>
      <c r="BQ186" s="936">
        <f t="shared" si="17"/>
        <v>0</v>
      </c>
      <c r="BR186" s="264"/>
      <c r="BS186" s="264"/>
      <c r="BT186" s="264"/>
      <c r="BU186" s="262">
        <f t="shared" si="18"/>
        <v>0</v>
      </c>
      <c r="BV186" s="263">
        <f t="shared" si="19"/>
        <v>0</v>
      </c>
      <c r="IV186" s="450"/>
    </row>
    <row r="187" spans="1:256" s="249" customFormat="1" ht="21" customHeight="1">
      <c r="A187" s="1637"/>
      <c r="B187" s="255">
        <v>74</v>
      </c>
      <c r="C187" s="970"/>
      <c r="D187" s="257"/>
      <c r="E187" s="258"/>
      <c r="F187" s="258"/>
      <c r="G187" s="257"/>
      <c r="H187" s="260"/>
      <c r="I187" s="935"/>
      <c r="J187" s="935"/>
      <c r="K187" s="935"/>
      <c r="L187" s="935"/>
      <c r="M187" s="935"/>
      <c r="N187" s="935"/>
      <c r="O187" s="935"/>
      <c r="P187" s="935"/>
      <c r="Q187" s="935"/>
      <c r="R187" s="935"/>
      <c r="S187" s="935"/>
      <c r="T187" s="935"/>
      <c r="U187" s="935"/>
      <c r="V187" s="935"/>
      <c r="W187" s="935"/>
      <c r="X187" s="935"/>
      <c r="Y187" s="935"/>
      <c r="Z187" s="935"/>
      <c r="AA187" s="935"/>
      <c r="AB187" s="935"/>
      <c r="AC187" s="935"/>
      <c r="AD187" s="935"/>
      <c r="AE187" s="935"/>
      <c r="AF187" s="935"/>
      <c r="AG187" s="935"/>
      <c r="AH187" s="935"/>
      <c r="AI187" s="935"/>
      <c r="AJ187" s="935"/>
      <c r="AK187" s="935"/>
      <c r="AL187" s="935"/>
      <c r="AM187" s="935"/>
      <c r="AN187" s="935"/>
      <c r="AO187" s="935"/>
      <c r="AP187" s="935"/>
      <c r="AQ187" s="935"/>
      <c r="AR187" s="935"/>
      <c r="AS187" s="935"/>
      <c r="AT187" s="935"/>
      <c r="AU187" s="935"/>
      <c r="AV187" s="935"/>
      <c r="AW187" s="935"/>
      <c r="AX187" s="935"/>
      <c r="AY187" s="935"/>
      <c r="AZ187" s="935"/>
      <c r="BA187" s="935"/>
      <c r="BB187" s="935"/>
      <c r="BC187" s="935"/>
      <c r="BD187" s="935"/>
      <c r="BE187" s="935"/>
      <c r="BF187" s="935"/>
      <c r="BG187" s="935"/>
      <c r="BH187" s="935"/>
      <c r="BI187" s="935"/>
      <c r="BJ187" s="935"/>
      <c r="BK187" s="935"/>
      <c r="BL187" s="935"/>
      <c r="BM187" s="935"/>
      <c r="BN187" s="935"/>
      <c r="BO187" s="935"/>
      <c r="BP187" s="935"/>
      <c r="BQ187" s="936">
        <f t="shared" si="17"/>
        <v>0</v>
      </c>
      <c r="BR187" s="264"/>
      <c r="BS187" s="264"/>
      <c r="BT187" s="264"/>
      <c r="BU187" s="262">
        <f t="shared" si="18"/>
        <v>0</v>
      </c>
      <c r="BV187" s="263">
        <f t="shared" si="19"/>
        <v>0</v>
      </c>
      <c r="IV187" s="450"/>
    </row>
    <row r="188" spans="1:256" s="249" customFormat="1" ht="21" customHeight="1">
      <c r="A188" s="1637"/>
      <c r="B188" s="255">
        <v>75</v>
      </c>
      <c r="C188" s="970"/>
      <c r="D188" s="257"/>
      <c r="E188" s="258"/>
      <c r="F188" s="258"/>
      <c r="G188" s="257"/>
      <c r="H188" s="260"/>
      <c r="I188" s="935"/>
      <c r="J188" s="935"/>
      <c r="K188" s="935"/>
      <c r="L188" s="935"/>
      <c r="M188" s="935"/>
      <c r="N188" s="935"/>
      <c r="O188" s="935"/>
      <c r="P188" s="935"/>
      <c r="Q188" s="935"/>
      <c r="R188" s="935"/>
      <c r="S188" s="935"/>
      <c r="T188" s="935"/>
      <c r="U188" s="935"/>
      <c r="V188" s="935"/>
      <c r="W188" s="935"/>
      <c r="X188" s="935"/>
      <c r="Y188" s="935"/>
      <c r="Z188" s="935"/>
      <c r="AA188" s="935"/>
      <c r="AB188" s="935"/>
      <c r="AC188" s="935"/>
      <c r="AD188" s="935"/>
      <c r="AE188" s="935"/>
      <c r="AF188" s="935"/>
      <c r="AG188" s="935"/>
      <c r="AH188" s="935"/>
      <c r="AI188" s="935"/>
      <c r="AJ188" s="935"/>
      <c r="AK188" s="935"/>
      <c r="AL188" s="935"/>
      <c r="AM188" s="935"/>
      <c r="AN188" s="935"/>
      <c r="AO188" s="935"/>
      <c r="AP188" s="935"/>
      <c r="AQ188" s="935"/>
      <c r="AR188" s="935"/>
      <c r="AS188" s="935"/>
      <c r="AT188" s="935"/>
      <c r="AU188" s="935"/>
      <c r="AV188" s="935"/>
      <c r="AW188" s="935"/>
      <c r="AX188" s="935"/>
      <c r="AY188" s="935"/>
      <c r="AZ188" s="935"/>
      <c r="BA188" s="935"/>
      <c r="BB188" s="935"/>
      <c r="BC188" s="935"/>
      <c r="BD188" s="935"/>
      <c r="BE188" s="935"/>
      <c r="BF188" s="935"/>
      <c r="BG188" s="935"/>
      <c r="BH188" s="935"/>
      <c r="BI188" s="935"/>
      <c r="BJ188" s="935"/>
      <c r="BK188" s="935"/>
      <c r="BL188" s="935"/>
      <c r="BM188" s="935"/>
      <c r="BN188" s="935"/>
      <c r="BO188" s="935"/>
      <c r="BP188" s="935"/>
      <c r="BQ188" s="936">
        <f t="shared" si="17"/>
        <v>0</v>
      </c>
      <c r="BR188" s="264"/>
      <c r="BS188" s="264"/>
      <c r="BT188" s="264"/>
      <c r="BU188" s="262">
        <f t="shared" si="18"/>
        <v>0</v>
      </c>
      <c r="BV188" s="263">
        <f t="shared" si="19"/>
        <v>0</v>
      </c>
      <c r="IV188" s="450"/>
    </row>
    <row r="189" spans="1:256" s="249" customFormat="1" ht="21" customHeight="1">
      <c r="A189" s="1637"/>
      <c r="B189" s="255">
        <v>76</v>
      </c>
      <c r="C189" s="970"/>
      <c r="D189" s="257"/>
      <c r="E189" s="258"/>
      <c r="F189" s="258"/>
      <c r="G189" s="257"/>
      <c r="H189" s="260"/>
      <c r="I189" s="935"/>
      <c r="J189" s="935"/>
      <c r="K189" s="935"/>
      <c r="L189" s="935"/>
      <c r="M189" s="935"/>
      <c r="N189" s="935"/>
      <c r="O189" s="935"/>
      <c r="P189" s="935"/>
      <c r="Q189" s="935"/>
      <c r="R189" s="935"/>
      <c r="S189" s="935"/>
      <c r="T189" s="935"/>
      <c r="U189" s="935"/>
      <c r="V189" s="935"/>
      <c r="W189" s="935"/>
      <c r="X189" s="935"/>
      <c r="Y189" s="935"/>
      <c r="Z189" s="935"/>
      <c r="AA189" s="935"/>
      <c r="AB189" s="935"/>
      <c r="AC189" s="935"/>
      <c r="AD189" s="935"/>
      <c r="AE189" s="935"/>
      <c r="AF189" s="935"/>
      <c r="AG189" s="935"/>
      <c r="AH189" s="935"/>
      <c r="AI189" s="935"/>
      <c r="AJ189" s="935"/>
      <c r="AK189" s="935"/>
      <c r="AL189" s="935"/>
      <c r="AM189" s="935"/>
      <c r="AN189" s="935"/>
      <c r="AO189" s="935"/>
      <c r="AP189" s="935"/>
      <c r="AQ189" s="935"/>
      <c r="AR189" s="935"/>
      <c r="AS189" s="935"/>
      <c r="AT189" s="935"/>
      <c r="AU189" s="935"/>
      <c r="AV189" s="935"/>
      <c r="AW189" s="935"/>
      <c r="AX189" s="935"/>
      <c r="AY189" s="935"/>
      <c r="AZ189" s="935"/>
      <c r="BA189" s="935"/>
      <c r="BB189" s="935"/>
      <c r="BC189" s="935"/>
      <c r="BD189" s="935"/>
      <c r="BE189" s="935"/>
      <c r="BF189" s="935"/>
      <c r="BG189" s="935"/>
      <c r="BH189" s="935"/>
      <c r="BI189" s="935"/>
      <c r="BJ189" s="935"/>
      <c r="BK189" s="935"/>
      <c r="BL189" s="935"/>
      <c r="BM189" s="935"/>
      <c r="BN189" s="935"/>
      <c r="BO189" s="935"/>
      <c r="BP189" s="935"/>
      <c r="BQ189" s="936">
        <f t="shared" si="17"/>
        <v>0</v>
      </c>
      <c r="BR189" s="264"/>
      <c r="BS189" s="264"/>
      <c r="BT189" s="264"/>
      <c r="BU189" s="262">
        <f t="shared" si="18"/>
        <v>0</v>
      </c>
      <c r="BV189" s="263">
        <f t="shared" si="19"/>
        <v>0</v>
      </c>
      <c r="IV189" s="450"/>
    </row>
    <row r="190" spans="1:256" s="249" customFormat="1" ht="21" customHeight="1">
      <c r="A190" s="1637"/>
      <c r="B190" s="255">
        <v>77</v>
      </c>
      <c r="C190" s="970"/>
      <c r="D190" s="257"/>
      <c r="E190" s="258"/>
      <c r="F190" s="258"/>
      <c r="G190" s="257"/>
      <c r="H190" s="260"/>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5"/>
      <c r="AY190" s="935"/>
      <c r="AZ190" s="935"/>
      <c r="BA190" s="935"/>
      <c r="BB190" s="935"/>
      <c r="BC190" s="935"/>
      <c r="BD190" s="935"/>
      <c r="BE190" s="935"/>
      <c r="BF190" s="935"/>
      <c r="BG190" s="935"/>
      <c r="BH190" s="935"/>
      <c r="BI190" s="935"/>
      <c r="BJ190" s="935"/>
      <c r="BK190" s="935"/>
      <c r="BL190" s="935"/>
      <c r="BM190" s="935"/>
      <c r="BN190" s="935"/>
      <c r="BO190" s="935"/>
      <c r="BP190" s="935"/>
      <c r="BQ190" s="936">
        <f t="shared" si="17"/>
        <v>0</v>
      </c>
      <c r="BR190" s="264"/>
      <c r="BS190" s="264"/>
      <c r="BT190" s="264"/>
      <c r="BU190" s="262">
        <f t="shared" si="18"/>
        <v>0</v>
      </c>
      <c r="BV190" s="263">
        <f t="shared" si="19"/>
        <v>0</v>
      </c>
      <c r="IV190" s="450"/>
    </row>
    <row r="191" spans="1:256" s="249" customFormat="1" ht="21" customHeight="1">
      <c r="A191" s="1637"/>
      <c r="B191" s="255">
        <v>78</v>
      </c>
      <c r="C191" s="970"/>
      <c r="D191" s="257"/>
      <c r="E191" s="258"/>
      <c r="F191" s="258"/>
      <c r="G191" s="257"/>
      <c r="H191" s="260"/>
      <c r="I191" s="935"/>
      <c r="J191" s="935"/>
      <c r="K191" s="935"/>
      <c r="L191" s="935"/>
      <c r="M191" s="935"/>
      <c r="N191" s="935"/>
      <c r="O191" s="935"/>
      <c r="P191" s="935"/>
      <c r="Q191" s="935"/>
      <c r="R191" s="935"/>
      <c r="S191" s="935"/>
      <c r="T191" s="935"/>
      <c r="U191" s="935"/>
      <c r="V191" s="935"/>
      <c r="W191" s="935"/>
      <c r="X191" s="935"/>
      <c r="Y191" s="935"/>
      <c r="Z191" s="935"/>
      <c r="AA191" s="935"/>
      <c r="AB191" s="935"/>
      <c r="AC191" s="935"/>
      <c r="AD191" s="935"/>
      <c r="AE191" s="935"/>
      <c r="AF191" s="935"/>
      <c r="AG191" s="935"/>
      <c r="AH191" s="935"/>
      <c r="AI191" s="935"/>
      <c r="AJ191" s="935"/>
      <c r="AK191" s="935"/>
      <c r="AL191" s="935"/>
      <c r="AM191" s="935"/>
      <c r="AN191" s="935"/>
      <c r="AO191" s="935"/>
      <c r="AP191" s="935"/>
      <c r="AQ191" s="935"/>
      <c r="AR191" s="935"/>
      <c r="AS191" s="935"/>
      <c r="AT191" s="935"/>
      <c r="AU191" s="935"/>
      <c r="AV191" s="935"/>
      <c r="AW191" s="935"/>
      <c r="AX191" s="935"/>
      <c r="AY191" s="935"/>
      <c r="AZ191" s="935"/>
      <c r="BA191" s="935"/>
      <c r="BB191" s="935"/>
      <c r="BC191" s="935"/>
      <c r="BD191" s="935"/>
      <c r="BE191" s="935"/>
      <c r="BF191" s="935"/>
      <c r="BG191" s="935"/>
      <c r="BH191" s="935"/>
      <c r="BI191" s="935"/>
      <c r="BJ191" s="935"/>
      <c r="BK191" s="935"/>
      <c r="BL191" s="935"/>
      <c r="BM191" s="935"/>
      <c r="BN191" s="935"/>
      <c r="BO191" s="935"/>
      <c r="BP191" s="935"/>
      <c r="BQ191" s="936">
        <f t="shared" si="17"/>
        <v>0</v>
      </c>
      <c r="BR191" s="264"/>
      <c r="BS191" s="264"/>
      <c r="BT191" s="264"/>
      <c r="BU191" s="262">
        <f t="shared" si="18"/>
        <v>0</v>
      </c>
      <c r="BV191" s="263">
        <f t="shared" si="19"/>
        <v>0</v>
      </c>
      <c r="IV191" s="450"/>
    </row>
    <row r="192" spans="1:256" s="249" customFormat="1" ht="21" customHeight="1">
      <c r="A192" s="1637"/>
      <c r="B192" s="255">
        <v>79</v>
      </c>
      <c r="C192" s="970"/>
      <c r="D192" s="257"/>
      <c r="E192" s="258"/>
      <c r="F192" s="258"/>
      <c r="G192" s="257"/>
      <c r="H192" s="260"/>
      <c r="I192" s="935"/>
      <c r="J192" s="935"/>
      <c r="K192" s="935"/>
      <c r="L192" s="935"/>
      <c r="M192" s="935"/>
      <c r="N192" s="935"/>
      <c r="O192" s="935"/>
      <c r="P192" s="935"/>
      <c r="Q192" s="935"/>
      <c r="R192" s="935"/>
      <c r="S192" s="935"/>
      <c r="T192" s="935"/>
      <c r="U192" s="935"/>
      <c r="V192" s="935"/>
      <c r="W192" s="935"/>
      <c r="X192" s="935"/>
      <c r="Y192" s="935"/>
      <c r="Z192" s="935"/>
      <c r="AA192" s="935"/>
      <c r="AB192" s="935"/>
      <c r="AC192" s="935"/>
      <c r="AD192" s="935"/>
      <c r="AE192" s="935"/>
      <c r="AF192" s="935"/>
      <c r="AG192" s="935"/>
      <c r="AH192" s="935"/>
      <c r="AI192" s="935"/>
      <c r="AJ192" s="935"/>
      <c r="AK192" s="935"/>
      <c r="AL192" s="935"/>
      <c r="AM192" s="935"/>
      <c r="AN192" s="935"/>
      <c r="AO192" s="935"/>
      <c r="AP192" s="935"/>
      <c r="AQ192" s="935"/>
      <c r="AR192" s="935"/>
      <c r="AS192" s="935"/>
      <c r="AT192" s="935"/>
      <c r="AU192" s="935"/>
      <c r="AV192" s="935"/>
      <c r="AW192" s="935"/>
      <c r="AX192" s="935"/>
      <c r="AY192" s="935"/>
      <c r="AZ192" s="935"/>
      <c r="BA192" s="935"/>
      <c r="BB192" s="935"/>
      <c r="BC192" s="935"/>
      <c r="BD192" s="935"/>
      <c r="BE192" s="935"/>
      <c r="BF192" s="935"/>
      <c r="BG192" s="935"/>
      <c r="BH192" s="935"/>
      <c r="BI192" s="935"/>
      <c r="BJ192" s="935"/>
      <c r="BK192" s="935"/>
      <c r="BL192" s="935"/>
      <c r="BM192" s="935"/>
      <c r="BN192" s="935"/>
      <c r="BO192" s="935"/>
      <c r="BP192" s="935"/>
      <c r="BQ192" s="936">
        <f t="shared" si="17"/>
        <v>0</v>
      </c>
      <c r="BR192" s="264"/>
      <c r="BS192" s="264"/>
      <c r="BT192" s="264"/>
      <c r="BU192" s="262">
        <f t="shared" si="18"/>
        <v>0</v>
      </c>
      <c r="BV192" s="263">
        <f t="shared" si="19"/>
        <v>0</v>
      </c>
      <c r="IV192" s="450"/>
    </row>
    <row r="193" spans="1:256" s="249" customFormat="1" ht="21" customHeight="1">
      <c r="A193" s="1637"/>
      <c r="B193" s="255">
        <v>80</v>
      </c>
      <c r="C193" s="970"/>
      <c r="D193" s="257"/>
      <c r="E193" s="258"/>
      <c r="F193" s="258"/>
      <c r="G193" s="257"/>
      <c r="H193" s="260"/>
      <c r="I193" s="935"/>
      <c r="J193" s="935"/>
      <c r="K193" s="935"/>
      <c r="L193" s="935"/>
      <c r="M193" s="935"/>
      <c r="N193" s="935"/>
      <c r="O193" s="935"/>
      <c r="P193" s="935"/>
      <c r="Q193" s="935"/>
      <c r="R193" s="935"/>
      <c r="S193" s="935"/>
      <c r="T193" s="935"/>
      <c r="U193" s="935"/>
      <c r="V193" s="935"/>
      <c r="W193" s="935"/>
      <c r="X193" s="935"/>
      <c r="Y193" s="935"/>
      <c r="Z193" s="935"/>
      <c r="AA193" s="935"/>
      <c r="AB193" s="935"/>
      <c r="AC193" s="935"/>
      <c r="AD193" s="935"/>
      <c r="AE193" s="935"/>
      <c r="AF193" s="935"/>
      <c r="AG193" s="935"/>
      <c r="AH193" s="935"/>
      <c r="AI193" s="935"/>
      <c r="AJ193" s="935"/>
      <c r="AK193" s="935"/>
      <c r="AL193" s="935"/>
      <c r="AM193" s="935"/>
      <c r="AN193" s="935"/>
      <c r="AO193" s="935"/>
      <c r="AP193" s="935"/>
      <c r="AQ193" s="935"/>
      <c r="AR193" s="935"/>
      <c r="AS193" s="935"/>
      <c r="AT193" s="935"/>
      <c r="AU193" s="935"/>
      <c r="AV193" s="935"/>
      <c r="AW193" s="935"/>
      <c r="AX193" s="935"/>
      <c r="AY193" s="935"/>
      <c r="AZ193" s="935"/>
      <c r="BA193" s="935"/>
      <c r="BB193" s="935"/>
      <c r="BC193" s="935"/>
      <c r="BD193" s="935"/>
      <c r="BE193" s="935"/>
      <c r="BF193" s="935"/>
      <c r="BG193" s="935"/>
      <c r="BH193" s="935"/>
      <c r="BI193" s="935"/>
      <c r="BJ193" s="935"/>
      <c r="BK193" s="935"/>
      <c r="BL193" s="935"/>
      <c r="BM193" s="935"/>
      <c r="BN193" s="935"/>
      <c r="BO193" s="935"/>
      <c r="BP193" s="935"/>
      <c r="BQ193" s="936">
        <f t="shared" si="17"/>
        <v>0</v>
      </c>
      <c r="BR193" s="264"/>
      <c r="BS193" s="264"/>
      <c r="BT193" s="264"/>
      <c r="BU193" s="262">
        <f t="shared" si="18"/>
        <v>0</v>
      </c>
      <c r="BV193" s="263">
        <f t="shared" si="19"/>
        <v>0</v>
      </c>
      <c r="IV193" s="450"/>
    </row>
    <row r="194" spans="1:256" s="249" customFormat="1" ht="21" customHeight="1">
      <c r="A194" s="1637"/>
      <c r="B194" s="255">
        <v>81</v>
      </c>
      <c r="C194" s="970"/>
      <c r="D194" s="257"/>
      <c r="E194" s="258"/>
      <c r="F194" s="258"/>
      <c r="G194" s="257"/>
      <c r="H194" s="260"/>
      <c r="I194" s="935"/>
      <c r="J194" s="935"/>
      <c r="K194" s="935"/>
      <c r="L194" s="935"/>
      <c r="M194" s="935"/>
      <c r="N194" s="935"/>
      <c r="O194" s="935"/>
      <c r="P194" s="935"/>
      <c r="Q194" s="935"/>
      <c r="R194" s="935"/>
      <c r="S194" s="935"/>
      <c r="T194" s="935"/>
      <c r="U194" s="935"/>
      <c r="V194" s="935"/>
      <c r="W194" s="935"/>
      <c r="X194" s="935"/>
      <c r="Y194" s="935"/>
      <c r="Z194" s="935"/>
      <c r="AA194" s="935"/>
      <c r="AB194" s="935"/>
      <c r="AC194" s="935"/>
      <c r="AD194" s="935"/>
      <c r="AE194" s="935"/>
      <c r="AF194" s="935"/>
      <c r="AG194" s="935"/>
      <c r="AH194" s="935"/>
      <c r="AI194" s="935"/>
      <c r="AJ194" s="935"/>
      <c r="AK194" s="935"/>
      <c r="AL194" s="935"/>
      <c r="AM194" s="935"/>
      <c r="AN194" s="935"/>
      <c r="AO194" s="935"/>
      <c r="AP194" s="935"/>
      <c r="AQ194" s="935"/>
      <c r="AR194" s="935"/>
      <c r="AS194" s="935"/>
      <c r="AT194" s="935"/>
      <c r="AU194" s="935"/>
      <c r="AV194" s="935"/>
      <c r="AW194" s="935"/>
      <c r="AX194" s="935"/>
      <c r="AY194" s="935"/>
      <c r="AZ194" s="935"/>
      <c r="BA194" s="935"/>
      <c r="BB194" s="935"/>
      <c r="BC194" s="935"/>
      <c r="BD194" s="935"/>
      <c r="BE194" s="935"/>
      <c r="BF194" s="935"/>
      <c r="BG194" s="935"/>
      <c r="BH194" s="935"/>
      <c r="BI194" s="935"/>
      <c r="BJ194" s="935"/>
      <c r="BK194" s="935"/>
      <c r="BL194" s="935"/>
      <c r="BM194" s="935"/>
      <c r="BN194" s="935"/>
      <c r="BO194" s="935"/>
      <c r="BP194" s="935"/>
      <c r="BQ194" s="936">
        <f t="shared" si="17"/>
        <v>0</v>
      </c>
      <c r="BR194" s="264"/>
      <c r="BS194" s="264"/>
      <c r="BT194" s="264"/>
      <c r="BU194" s="262">
        <f t="shared" si="18"/>
        <v>0</v>
      </c>
      <c r="BV194" s="263">
        <f t="shared" si="19"/>
        <v>0</v>
      </c>
      <c r="IV194" s="450"/>
    </row>
    <row r="195" spans="1:256" s="249" customFormat="1" ht="21" customHeight="1">
      <c r="A195" s="1637"/>
      <c r="B195" s="255">
        <v>82</v>
      </c>
      <c r="C195" s="970"/>
      <c r="D195" s="257"/>
      <c r="E195" s="258"/>
      <c r="F195" s="258"/>
      <c r="G195" s="257"/>
      <c r="H195" s="260"/>
      <c r="I195" s="935"/>
      <c r="J195" s="935"/>
      <c r="K195" s="935"/>
      <c r="L195" s="935"/>
      <c r="M195" s="935"/>
      <c r="N195" s="935"/>
      <c r="O195" s="935"/>
      <c r="P195" s="935"/>
      <c r="Q195" s="935"/>
      <c r="R195" s="935"/>
      <c r="S195" s="935"/>
      <c r="T195" s="935"/>
      <c r="U195" s="935"/>
      <c r="V195" s="935"/>
      <c r="W195" s="935"/>
      <c r="X195" s="935"/>
      <c r="Y195" s="935"/>
      <c r="Z195" s="935"/>
      <c r="AA195" s="935"/>
      <c r="AB195" s="935"/>
      <c r="AC195" s="935"/>
      <c r="AD195" s="935"/>
      <c r="AE195" s="935"/>
      <c r="AF195" s="935"/>
      <c r="AG195" s="935"/>
      <c r="AH195" s="935"/>
      <c r="AI195" s="935"/>
      <c r="AJ195" s="935"/>
      <c r="AK195" s="935"/>
      <c r="AL195" s="935"/>
      <c r="AM195" s="935"/>
      <c r="AN195" s="935"/>
      <c r="AO195" s="935"/>
      <c r="AP195" s="935"/>
      <c r="AQ195" s="935"/>
      <c r="AR195" s="935"/>
      <c r="AS195" s="935"/>
      <c r="AT195" s="935"/>
      <c r="AU195" s="935"/>
      <c r="AV195" s="935"/>
      <c r="AW195" s="935"/>
      <c r="AX195" s="935"/>
      <c r="AY195" s="935"/>
      <c r="AZ195" s="935"/>
      <c r="BA195" s="935"/>
      <c r="BB195" s="935"/>
      <c r="BC195" s="935"/>
      <c r="BD195" s="935"/>
      <c r="BE195" s="935"/>
      <c r="BF195" s="935"/>
      <c r="BG195" s="935"/>
      <c r="BH195" s="935"/>
      <c r="BI195" s="935"/>
      <c r="BJ195" s="935"/>
      <c r="BK195" s="935"/>
      <c r="BL195" s="935"/>
      <c r="BM195" s="935"/>
      <c r="BN195" s="935"/>
      <c r="BO195" s="935"/>
      <c r="BP195" s="935"/>
      <c r="BQ195" s="936">
        <f t="shared" si="17"/>
        <v>0</v>
      </c>
      <c r="BR195" s="264"/>
      <c r="BS195" s="264"/>
      <c r="BT195" s="264"/>
      <c r="BU195" s="262">
        <f t="shared" si="18"/>
        <v>0</v>
      </c>
      <c r="BV195" s="263">
        <f t="shared" si="19"/>
        <v>0</v>
      </c>
      <c r="IV195" s="450"/>
    </row>
    <row r="196" spans="1:256" s="249" customFormat="1" ht="21" customHeight="1">
      <c r="A196" s="1637"/>
      <c r="B196" s="255">
        <v>83</v>
      </c>
      <c r="C196" s="970"/>
      <c r="D196" s="257"/>
      <c r="E196" s="258"/>
      <c r="F196" s="258"/>
      <c r="G196" s="257"/>
      <c r="H196" s="260"/>
      <c r="I196" s="935"/>
      <c r="J196" s="935"/>
      <c r="K196" s="935"/>
      <c r="L196" s="935"/>
      <c r="M196" s="935"/>
      <c r="N196" s="935"/>
      <c r="O196" s="935"/>
      <c r="P196" s="935"/>
      <c r="Q196" s="935"/>
      <c r="R196" s="935"/>
      <c r="S196" s="935"/>
      <c r="T196" s="935"/>
      <c r="U196" s="935"/>
      <c r="V196" s="935"/>
      <c r="W196" s="935"/>
      <c r="X196" s="935"/>
      <c r="Y196" s="935"/>
      <c r="Z196" s="935"/>
      <c r="AA196" s="935"/>
      <c r="AB196" s="935"/>
      <c r="AC196" s="935"/>
      <c r="AD196" s="935"/>
      <c r="AE196" s="935"/>
      <c r="AF196" s="935"/>
      <c r="AG196" s="935"/>
      <c r="AH196" s="935"/>
      <c r="AI196" s="935"/>
      <c r="AJ196" s="935"/>
      <c r="AK196" s="935"/>
      <c r="AL196" s="935"/>
      <c r="AM196" s="935"/>
      <c r="AN196" s="935"/>
      <c r="AO196" s="935"/>
      <c r="AP196" s="935"/>
      <c r="AQ196" s="935"/>
      <c r="AR196" s="935"/>
      <c r="AS196" s="935"/>
      <c r="AT196" s="935"/>
      <c r="AU196" s="935"/>
      <c r="AV196" s="935"/>
      <c r="AW196" s="935"/>
      <c r="AX196" s="935"/>
      <c r="AY196" s="935"/>
      <c r="AZ196" s="935"/>
      <c r="BA196" s="935"/>
      <c r="BB196" s="935"/>
      <c r="BC196" s="935"/>
      <c r="BD196" s="935"/>
      <c r="BE196" s="935"/>
      <c r="BF196" s="935"/>
      <c r="BG196" s="935"/>
      <c r="BH196" s="935"/>
      <c r="BI196" s="935"/>
      <c r="BJ196" s="935"/>
      <c r="BK196" s="935"/>
      <c r="BL196" s="935"/>
      <c r="BM196" s="935"/>
      <c r="BN196" s="935"/>
      <c r="BO196" s="935"/>
      <c r="BP196" s="935"/>
      <c r="BQ196" s="936">
        <f t="shared" si="17"/>
        <v>0</v>
      </c>
      <c r="BR196" s="264"/>
      <c r="BS196" s="264"/>
      <c r="BT196" s="264"/>
      <c r="BU196" s="262">
        <f t="shared" si="18"/>
        <v>0</v>
      </c>
      <c r="BV196" s="263">
        <f t="shared" si="19"/>
        <v>0</v>
      </c>
      <c r="IV196" s="450"/>
    </row>
    <row r="197" spans="1:256" s="249" customFormat="1" ht="21" customHeight="1">
      <c r="A197" s="1637"/>
      <c r="B197" s="255">
        <v>84</v>
      </c>
      <c r="C197" s="970"/>
      <c r="D197" s="257"/>
      <c r="E197" s="258"/>
      <c r="F197" s="258"/>
      <c r="G197" s="257"/>
      <c r="H197" s="260"/>
      <c r="I197" s="935"/>
      <c r="J197" s="935"/>
      <c r="K197" s="935"/>
      <c r="L197" s="935"/>
      <c r="M197" s="935"/>
      <c r="N197" s="935"/>
      <c r="O197" s="935"/>
      <c r="P197" s="935"/>
      <c r="Q197" s="935"/>
      <c r="R197" s="935"/>
      <c r="S197" s="935"/>
      <c r="T197" s="935"/>
      <c r="U197" s="935"/>
      <c r="V197" s="935"/>
      <c r="W197" s="935"/>
      <c r="X197" s="935"/>
      <c r="Y197" s="935"/>
      <c r="Z197" s="935"/>
      <c r="AA197" s="935"/>
      <c r="AB197" s="935"/>
      <c r="AC197" s="935"/>
      <c r="AD197" s="935"/>
      <c r="AE197" s="935"/>
      <c r="AF197" s="935"/>
      <c r="AG197" s="935"/>
      <c r="AH197" s="935"/>
      <c r="AI197" s="935"/>
      <c r="AJ197" s="935"/>
      <c r="AK197" s="935"/>
      <c r="AL197" s="935"/>
      <c r="AM197" s="935"/>
      <c r="AN197" s="935"/>
      <c r="AO197" s="935"/>
      <c r="AP197" s="935"/>
      <c r="AQ197" s="935"/>
      <c r="AR197" s="935"/>
      <c r="AS197" s="935"/>
      <c r="AT197" s="935"/>
      <c r="AU197" s="935"/>
      <c r="AV197" s="935"/>
      <c r="AW197" s="935"/>
      <c r="AX197" s="935"/>
      <c r="AY197" s="935"/>
      <c r="AZ197" s="935"/>
      <c r="BA197" s="935"/>
      <c r="BB197" s="935"/>
      <c r="BC197" s="935"/>
      <c r="BD197" s="935"/>
      <c r="BE197" s="935"/>
      <c r="BF197" s="935"/>
      <c r="BG197" s="935"/>
      <c r="BH197" s="935"/>
      <c r="BI197" s="935"/>
      <c r="BJ197" s="935"/>
      <c r="BK197" s="935"/>
      <c r="BL197" s="935"/>
      <c r="BM197" s="935"/>
      <c r="BN197" s="935"/>
      <c r="BO197" s="935"/>
      <c r="BP197" s="935"/>
      <c r="BQ197" s="936">
        <f t="shared" si="17"/>
        <v>0</v>
      </c>
      <c r="BR197" s="264"/>
      <c r="BS197" s="264"/>
      <c r="BT197" s="264"/>
      <c r="BU197" s="262">
        <f t="shared" si="18"/>
        <v>0</v>
      </c>
      <c r="BV197" s="263">
        <f t="shared" si="19"/>
        <v>0</v>
      </c>
      <c r="IV197" s="450"/>
    </row>
    <row r="198" spans="1:256" s="249" customFormat="1" ht="21" customHeight="1">
      <c r="A198" s="1637"/>
      <c r="B198" s="255">
        <v>85</v>
      </c>
      <c r="C198" s="970"/>
      <c r="D198" s="257"/>
      <c r="E198" s="258"/>
      <c r="F198" s="258"/>
      <c r="G198" s="257"/>
      <c r="H198" s="260"/>
      <c r="I198" s="935"/>
      <c r="J198" s="935"/>
      <c r="K198" s="935"/>
      <c r="L198" s="935"/>
      <c r="M198" s="935"/>
      <c r="N198" s="935"/>
      <c r="O198" s="935"/>
      <c r="P198" s="935"/>
      <c r="Q198" s="935"/>
      <c r="R198" s="935"/>
      <c r="S198" s="935"/>
      <c r="T198" s="935"/>
      <c r="U198" s="935"/>
      <c r="V198" s="935"/>
      <c r="W198" s="935"/>
      <c r="X198" s="935"/>
      <c r="Y198" s="935"/>
      <c r="Z198" s="935"/>
      <c r="AA198" s="935"/>
      <c r="AB198" s="935"/>
      <c r="AC198" s="935"/>
      <c r="AD198" s="935"/>
      <c r="AE198" s="935"/>
      <c r="AF198" s="935"/>
      <c r="AG198" s="935"/>
      <c r="AH198" s="935"/>
      <c r="AI198" s="935"/>
      <c r="AJ198" s="935"/>
      <c r="AK198" s="935"/>
      <c r="AL198" s="935"/>
      <c r="AM198" s="935"/>
      <c r="AN198" s="935"/>
      <c r="AO198" s="935"/>
      <c r="AP198" s="935"/>
      <c r="AQ198" s="935"/>
      <c r="AR198" s="935"/>
      <c r="AS198" s="935"/>
      <c r="AT198" s="935"/>
      <c r="AU198" s="935"/>
      <c r="AV198" s="935"/>
      <c r="AW198" s="935"/>
      <c r="AX198" s="935"/>
      <c r="AY198" s="935"/>
      <c r="AZ198" s="935"/>
      <c r="BA198" s="935"/>
      <c r="BB198" s="935"/>
      <c r="BC198" s="935"/>
      <c r="BD198" s="935"/>
      <c r="BE198" s="935"/>
      <c r="BF198" s="935"/>
      <c r="BG198" s="935"/>
      <c r="BH198" s="935"/>
      <c r="BI198" s="935"/>
      <c r="BJ198" s="935"/>
      <c r="BK198" s="935"/>
      <c r="BL198" s="935"/>
      <c r="BM198" s="935"/>
      <c r="BN198" s="935"/>
      <c r="BO198" s="935"/>
      <c r="BP198" s="935"/>
      <c r="BQ198" s="936">
        <f t="shared" si="17"/>
        <v>0</v>
      </c>
      <c r="BR198" s="264"/>
      <c r="BS198" s="264"/>
      <c r="BT198" s="264"/>
      <c r="BU198" s="262">
        <f t="shared" si="18"/>
        <v>0</v>
      </c>
      <c r="BV198" s="263">
        <f t="shared" si="19"/>
        <v>0</v>
      </c>
      <c r="IV198" s="450"/>
    </row>
    <row r="199" spans="1:256" s="249" customFormat="1" ht="21" customHeight="1">
      <c r="A199" s="1637"/>
      <c r="B199" s="255">
        <v>86</v>
      </c>
      <c r="C199" s="970"/>
      <c r="D199" s="257"/>
      <c r="E199" s="258"/>
      <c r="F199" s="258"/>
      <c r="G199" s="257"/>
      <c r="H199" s="260"/>
      <c r="I199" s="935"/>
      <c r="J199" s="935"/>
      <c r="K199" s="935"/>
      <c r="L199" s="935"/>
      <c r="M199" s="935"/>
      <c r="N199" s="935"/>
      <c r="O199" s="935"/>
      <c r="P199" s="935"/>
      <c r="Q199" s="935"/>
      <c r="R199" s="935"/>
      <c r="S199" s="935"/>
      <c r="T199" s="935"/>
      <c r="U199" s="935"/>
      <c r="V199" s="935"/>
      <c r="W199" s="935"/>
      <c r="X199" s="935"/>
      <c r="Y199" s="935"/>
      <c r="Z199" s="935"/>
      <c r="AA199" s="935"/>
      <c r="AB199" s="935"/>
      <c r="AC199" s="935"/>
      <c r="AD199" s="935"/>
      <c r="AE199" s="935"/>
      <c r="AF199" s="935"/>
      <c r="AG199" s="935"/>
      <c r="AH199" s="935"/>
      <c r="AI199" s="935"/>
      <c r="AJ199" s="935"/>
      <c r="AK199" s="935"/>
      <c r="AL199" s="935"/>
      <c r="AM199" s="935"/>
      <c r="AN199" s="935"/>
      <c r="AO199" s="935"/>
      <c r="AP199" s="935"/>
      <c r="AQ199" s="935"/>
      <c r="AR199" s="935"/>
      <c r="AS199" s="935"/>
      <c r="AT199" s="935"/>
      <c r="AU199" s="935"/>
      <c r="AV199" s="935"/>
      <c r="AW199" s="935"/>
      <c r="AX199" s="935"/>
      <c r="AY199" s="935"/>
      <c r="AZ199" s="935"/>
      <c r="BA199" s="935"/>
      <c r="BB199" s="935"/>
      <c r="BC199" s="935"/>
      <c r="BD199" s="935"/>
      <c r="BE199" s="935"/>
      <c r="BF199" s="935"/>
      <c r="BG199" s="935"/>
      <c r="BH199" s="935"/>
      <c r="BI199" s="935"/>
      <c r="BJ199" s="935"/>
      <c r="BK199" s="935"/>
      <c r="BL199" s="935"/>
      <c r="BM199" s="935"/>
      <c r="BN199" s="935"/>
      <c r="BO199" s="935"/>
      <c r="BP199" s="935"/>
      <c r="BQ199" s="936">
        <f t="shared" si="17"/>
        <v>0</v>
      </c>
      <c r="BR199" s="264"/>
      <c r="BS199" s="264"/>
      <c r="BT199" s="264"/>
      <c r="BU199" s="262">
        <f t="shared" si="18"/>
        <v>0</v>
      </c>
      <c r="BV199" s="263">
        <f t="shared" si="19"/>
        <v>0</v>
      </c>
      <c r="IV199" s="450"/>
    </row>
    <row r="200" spans="1:256" s="249" customFormat="1" ht="21" customHeight="1">
      <c r="A200" s="1637"/>
      <c r="B200" s="255">
        <v>87</v>
      </c>
      <c r="C200" s="970"/>
      <c r="D200" s="257"/>
      <c r="E200" s="258"/>
      <c r="F200" s="258"/>
      <c r="G200" s="257"/>
      <c r="H200" s="260"/>
      <c r="I200" s="935"/>
      <c r="J200" s="935"/>
      <c r="K200" s="935"/>
      <c r="L200" s="935"/>
      <c r="M200" s="935"/>
      <c r="N200" s="935"/>
      <c r="O200" s="935"/>
      <c r="P200" s="935"/>
      <c r="Q200" s="935"/>
      <c r="R200" s="935"/>
      <c r="S200" s="935"/>
      <c r="T200" s="935"/>
      <c r="U200" s="935"/>
      <c r="V200" s="935"/>
      <c r="W200" s="935"/>
      <c r="X200" s="935"/>
      <c r="Y200" s="935"/>
      <c r="Z200" s="935"/>
      <c r="AA200" s="935"/>
      <c r="AB200" s="935"/>
      <c r="AC200" s="935"/>
      <c r="AD200" s="935"/>
      <c r="AE200" s="935"/>
      <c r="AF200" s="935"/>
      <c r="AG200" s="935"/>
      <c r="AH200" s="935"/>
      <c r="AI200" s="935"/>
      <c r="AJ200" s="935"/>
      <c r="AK200" s="935"/>
      <c r="AL200" s="935"/>
      <c r="AM200" s="935"/>
      <c r="AN200" s="935"/>
      <c r="AO200" s="935"/>
      <c r="AP200" s="935"/>
      <c r="AQ200" s="935"/>
      <c r="AR200" s="935"/>
      <c r="AS200" s="935"/>
      <c r="AT200" s="935"/>
      <c r="AU200" s="935"/>
      <c r="AV200" s="935"/>
      <c r="AW200" s="935"/>
      <c r="AX200" s="935"/>
      <c r="AY200" s="935"/>
      <c r="AZ200" s="935"/>
      <c r="BA200" s="935"/>
      <c r="BB200" s="935"/>
      <c r="BC200" s="935"/>
      <c r="BD200" s="935"/>
      <c r="BE200" s="935"/>
      <c r="BF200" s="935"/>
      <c r="BG200" s="935"/>
      <c r="BH200" s="935"/>
      <c r="BI200" s="935"/>
      <c r="BJ200" s="935"/>
      <c r="BK200" s="935"/>
      <c r="BL200" s="935"/>
      <c r="BM200" s="935"/>
      <c r="BN200" s="935"/>
      <c r="BO200" s="935"/>
      <c r="BP200" s="935"/>
      <c r="BQ200" s="936">
        <f t="shared" si="17"/>
        <v>0</v>
      </c>
      <c r="BR200" s="264"/>
      <c r="BS200" s="264"/>
      <c r="BT200" s="264"/>
      <c r="BU200" s="262">
        <f t="shared" si="18"/>
        <v>0</v>
      </c>
      <c r="BV200" s="263">
        <f t="shared" si="19"/>
        <v>0</v>
      </c>
      <c r="IV200" s="450"/>
    </row>
    <row r="201" spans="1:256" s="249" customFormat="1" ht="21" customHeight="1">
      <c r="A201" s="1637"/>
      <c r="B201" s="255">
        <v>88</v>
      </c>
      <c r="C201" s="970"/>
      <c r="D201" s="257"/>
      <c r="E201" s="258"/>
      <c r="F201" s="258"/>
      <c r="G201" s="257"/>
      <c r="H201" s="260"/>
      <c r="I201" s="935"/>
      <c r="J201" s="935"/>
      <c r="K201" s="935"/>
      <c r="L201" s="935"/>
      <c r="M201" s="935"/>
      <c r="N201" s="935"/>
      <c r="O201" s="935"/>
      <c r="P201" s="935"/>
      <c r="Q201" s="935"/>
      <c r="R201" s="935"/>
      <c r="S201" s="935"/>
      <c r="T201" s="935"/>
      <c r="U201" s="935"/>
      <c r="V201" s="935"/>
      <c r="W201" s="935"/>
      <c r="X201" s="935"/>
      <c r="Y201" s="935"/>
      <c r="Z201" s="935"/>
      <c r="AA201" s="935"/>
      <c r="AB201" s="935"/>
      <c r="AC201" s="935"/>
      <c r="AD201" s="935"/>
      <c r="AE201" s="935"/>
      <c r="AF201" s="935"/>
      <c r="AG201" s="935"/>
      <c r="AH201" s="935"/>
      <c r="AI201" s="935"/>
      <c r="AJ201" s="935"/>
      <c r="AK201" s="935"/>
      <c r="AL201" s="935"/>
      <c r="AM201" s="935"/>
      <c r="AN201" s="935"/>
      <c r="AO201" s="935"/>
      <c r="AP201" s="935"/>
      <c r="AQ201" s="935"/>
      <c r="AR201" s="935"/>
      <c r="AS201" s="935"/>
      <c r="AT201" s="935"/>
      <c r="AU201" s="935"/>
      <c r="AV201" s="935"/>
      <c r="AW201" s="935"/>
      <c r="AX201" s="935"/>
      <c r="AY201" s="935"/>
      <c r="AZ201" s="935"/>
      <c r="BA201" s="935"/>
      <c r="BB201" s="935"/>
      <c r="BC201" s="935"/>
      <c r="BD201" s="935"/>
      <c r="BE201" s="935"/>
      <c r="BF201" s="935"/>
      <c r="BG201" s="935"/>
      <c r="BH201" s="935"/>
      <c r="BI201" s="935"/>
      <c r="BJ201" s="935"/>
      <c r="BK201" s="935"/>
      <c r="BL201" s="935"/>
      <c r="BM201" s="935"/>
      <c r="BN201" s="935"/>
      <c r="BO201" s="935"/>
      <c r="BP201" s="935"/>
      <c r="BQ201" s="936">
        <f t="shared" si="17"/>
        <v>0</v>
      </c>
      <c r="BR201" s="264"/>
      <c r="BS201" s="264"/>
      <c r="BT201" s="264"/>
      <c r="BU201" s="262">
        <f t="shared" si="18"/>
        <v>0</v>
      </c>
      <c r="BV201" s="263">
        <f t="shared" si="19"/>
        <v>0</v>
      </c>
      <c r="IV201" s="450"/>
    </row>
    <row r="202" spans="1:256" s="249" customFormat="1" ht="21" customHeight="1">
      <c r="A202" s="1637"/>
      <c r="B202" s="255">
        <v>89</v>
      </c>
      <c r="C202" s="970"/>
      <c r="D202" s="257"/>
      <c r="E202" s="258"/>
      <c r="F202" s="258"/>
      <c r="G202" s="257"/>
      <c r="H202" s="260"/>
      <c r="I202" s="935"/>
      <c r="J202" s="935"/>
      <c r="K202" s="935"/>
      <c r="L202" s="935"/>
      <c r="M202" s="935"/>
      <c r="N202" s="935"/>
      <c r="O202" s="935"/>
      <c r="P202" s="935"/>
      <c r="Q202" s="935"/>
      <c r="R202" s="935"/>
      <c r="S202" s="935"/>
      <c r="T202" s="935"/>
      <c r="U202" s="935"/>
      <c r="V202" s="935"/>
      <c r="W202" s="935"/>
      <c r="X202" s="935"/>
      <c r="Y202" s="935"/>
      <c r="Z202" s="935"/>
      <c r="AA202" s="935"/>
      <c r="AB202" s="935"/>
      <c r="AC202" s="935"/>
      <c r="AD202" s="935"/>
      <c r="AE202" s="935"/>
      <c r="AF202" s="935"/>
      <c r="AG202" s="935"/>
      <c r="AH202" s="935"/>
      <c r="AI202" s="935"/>
      <c r="AJ202" s="935"/>
      <c r="AK202" s="935"/>
      <c r="AL202" s="935"/>
      <c r="AM202" s="935"/>
      <c r="AN202" s="935"/>
      <c r="AO202" s="935"/>
      <c r="AP202" s="935"/>
      <c r="AQ202" s="935"/>
      <c r="AR202" s="935"/>
      <c r="AS202" s="935"/>
      <c r="AT202" s="935"/>
      <c r="AU202" s="935"/>
      <c r="AV202" s="935"/>
      <c r="AW202" s="935"/>
      <c r="AX202" s="935"/>
      <c r="AY202" s="935"/>
      <c r="AZ202" s="935"/>
      <c r="BA202" s="935"/>
      <c r="BB202" s="935"/>
      <c r="BC202" s="935"/>
      <c r="BD202" s="935"/>
      <c r="BE202" s="935"/>
      <c r="BF202" s="935"/>
      <c r="BG202" s="935"/>
      <c r="BH202" s="935"/>
      <c r="BI202" s="935"/>
      <c r="BJ202" s="935"/>
      <c r="BK202" s="935"/>
      <c r="BL202" s="935"/>
      <c r="BM202" s="935"/>
      <c r="BN202" s="935"/>
      <c r="BO202" s="935"/>
      <c r="BP202" s="935"/>
      <c r="BQ202" s="936">
        <f t="shared" si="17"/>
        <v>0</v>
      </c>
      <c r="BR202" s="264"/>
      <c r="BS202" s="264"/>
      <c r="BT202" s="264"/>
      <c r="BU202" s="262">
        <f t="shared" si="18"/>
        <v>0</v>
      </c>
      <c r="BV202" s="263">
        <f t="shared" si="19"/>
        <v>0</v>
      </c>
      <c r="IV202" s="450"/>
    </row>
    <row r="203" spans="1:256" s="249" customFormat="1" ht="21" customHeight="1">
      <c r="A203" s="1637"/>
      <c r="B203" s="255">
        <v>90</v>
      </c>
      <c r="C203" s="970"/>
      <c r="D203" s="257"/>
      <c r="E203" s="258"/>
      <c r="F203" s="258"/>
      <c r="G203" s="257"/>
      <c r="H203" s="260"/>
      <c r="I203" s="935"/>
      <c r="J203" s="935"/>
      <c r="K203" s="935"/>
      <c r="L203" s="935"/>
      <c r="M203" s="935"/>
      <c r="N203" s="935"/>
      <c r="O203" s="935"/>
      <c r="P203" s="935"/>
      <c r="Q203" s="935"/>
      <c r="R203" s="935"/>
      <c r="S203" s="935"/>
      <c r="T203" s="935"/>
      <c r="U203" s="935"/>
      <c r="V203" s="935"/>
      <c r="W203" s="935"/>
      <c r="X203" s="935"/>
      <c r="Y203" s="935"/>
      <c r="Z203" s="935"/>
      <c r="AA203" s="935"/>
      <c r="AB203" s="935"/>
      <c r="AC203" s="935"/>
      <c r="AD203" s="935"/>
      <c r="AE203" s="935"/>
      <c r="AF203" s="935"/>
      <c r="AG203" s="935"/>
      <c r="AH203" s="935"/>
      <c r="AI203" s="935"/>
      <c r="AJ203" s="935"/>
      <c r="AK203" s="935"/>
      <c r="AL203" s="935"/>
      <c r="AM203" s="935"/>
      <c r="AN203" s="935"/>
      <c r="AO203" s="935"/>
      <c r="AP203" s="935"/>
      <c r="AQ203" s="935"/>
      <c r="AR203" s="935"/>
      <c r="AS203" s="935"/>
      <c r="AT203" s="935"/>
      <c r="AU203" s="935"/>
      <c r="AV203" s="935"/>
      <c r="AW203" s="935"/>
      <c r="AX203" s="935"/>
      <c r="AY203" s="935"/>
      <c r="AZ203" s="935"/>
      <c r="BA203" s="935"/>
      <c r="BB203" s="935"/>
      <c r="BC203" s="935"/>
      <c r="BD203" s="935"/>
      <c r="BE203" s="935"/>
      <c r="BF203" s="935"/>
      <c r="BG203" s="935"/>
      <c r="BH203" s="935"/>
      <c r="BI203" s="935"/>
      <c r="BJ203" s="935"/>
      <c r="BK203" s="935"/>
      <c r="BL203" s="935"/>
      <c r="BM203" s="935"/>
      <c r="BN203" s="935"/>
      <c r="BO203" s="935"/>
      <c r="BP203" s="935"/>
      <c r="BQ203" s="936">
        <f t="shared" si="17"/>
        <v>0</v>
      </c>
      <c r="BR203" s="264"/>
      <c r="BS203" s="264"/>
      <c r="BT203" s="264"/>
      <c r="BU203" s="262">
        <f t="shared" si="18"/>
        <v>0</v>
      </c>
      <c r="BV203" s="263">
        <f t="shared" si="19"/>
        <v>0</v>
      </c>
      <c r="IV203" s="450"/>
    </row>
    <row r="204" spans="1:256" s="249" customFormat="1" ht="21" customHeight="1">
      <c r="A204" s="1637"/>
      <c r="B204" s="255">
        <v>91</v>
      </c>
      <c r="C204" s="970"/>
      <c r="D204" s="257"/>
      <c r="E204" s="258"/>
      <c r="F204" s="258"/>
      <c r="G204" s="257"/>
      <c r="H204" s="260"/>
      <c r="I204" s="935"/>
      <c r="J204" s="935"/>
      <c r="K204" s="935"/>
      <c r="L204" s="935"/>
      <c r="M204" s="935"/>
      <c r="N204" s="935"/>
      <c r="O204" s="935"/>
      <c r="P204" s="935"/>
      <c r="Q204" s="935"/>
      <c r="R204" s="935"/>
      <c r="S204" s="935"/>
      <c r="T204" s="935"/>
      <c r="U204" s="935"/>
      <c r="V204" s="935"/>
      <c r="W204" s="935"/>
      <c r="X204" s="935"/>
      <c r="Y204" s="935"/>
      <c r="Z204" s="935"/>
      <c r="AA204" s="935"/>
      <c r="AB204" s="935"/>
      <c r="AC204" s="935"/>
      <c r="AD204" s="935"/>
      <c r="AE204" s="935"/>
      <c r="AF204" s="935"/>
      <c r="AG204" s="935"/>
      <c r="AH204" s="935"/>
      <c r="AI204" s="935"/>
      <c r="AJ204" s="935"/>
      <c r="AK204" s="935"/>
      <c r="AL204" s="935"/>
      <c r="AM204" s="935"/>
      <c r="AN204" s="935"/>
      <c r="AO204" s="935"/>
      <c r="AP204" s="935"/>
      <c r="AQ204" s="935"/>
      <c r="AR204" s="935"/>
      <c r="AS204" s="935"/>
      <c r="AT204" s="935"/>
      <c r="AU204" s="935"/>
      <c r="AV204" s="935"/>
      <c r="AW204" s="935"/>
      <c r="AX204" s="935"/>
      <c r="AY204" s="935"/>
      <c r="AZ204" s="935"/>
      <c r="BA204" s="935"/>
      <c r="BB204" s="935"/>
      <c r="BC204" s="935"/>
      <c r="BD204" s="935"/>
      <c r="BE204" s="935"/>
      <c r="BF204" s="935"/>
      <c r="BG204" s="935"/>
      <c r="BH204" s="935"/>
      <c r="BI204" s="935"/>
      <c r="BJ204" s="935"/>
      <c r="BK204" s="935"/>
      <c r="BL204" s="935"/>
      <c r="BM204" s="935"/>
      <c r="BN204" s="935"/>
      <c r="BO204" s="935"/>
      <c r="BP204" s="935"/>
      <c r="BQ204" s="936">
        <f t="shared" si="17"/>
        <v>0</v>
      </c>
      <c r="BR204" s="264"/>
      <c r="BS204" s="264"/>
      <c r="BT204" s="264"/>
      <c r="BU204" s="262">
        <f t="shared" si="18"/>
        <v>0</v>
      </c>
      <c r="BV204" s="263">
        <f t="shared" si="19"/>
        <v>0</v>
      </c>
      <c r="IV204" s="450"/>
    </row>
    <row r="205" spans="1:256" s="249" customFormat="1" ht="21" customHeight="1">
      <c r="A205" s="1637"/>
      <c r="B205" s="255">
        <v>92</v>
      </c>
      <c r="C205" s="970"/>
      <c r="D205" s="257"/>
      <c r="E205" s="258"/>
      <c r="F205" s="258"/>
      <c r="G205" s="257"/>
      <c r="H205" s="260"/>
      <c r="I205" s="935"/>
      <c r="J205" s="935"/>
      <c r="K205" s="935"/>
      <c r="L205" s="935"/>
      <c r="M205" s="935"/>
      <c r="N205" s="935"/>
      <c r="O205" s="935"/>
      <c r="P205" s="935"/>
      <c r="Q205" s="935"/>
      <c r="R205" s="935"/>
      <c r="S205" s="935"/>
      <c r="T205" s="935"/>
      <c r="U205" s="935"/>
      <c r="V205" s="935"/>
      <c r="W205" s="935"/>
      <c r="X205" s="935"/>
      <c r="Y205" s="935"/>
      <c r="Z205" s="935"/>
      <c r="AA205" s="935"/>
      <c r="AB205" s="935"/>
      <c r="AC205" s="935"/>
      <c r="AD205" s="935"/>
      <c r="AE205" s="935"/>
      <c r="AF205" s="935"/>
      <c r="AG205" s="935"/>
      <c r="AH205" s="935"/>
      <c r="AI205" s="935"/>
      <c r="AJ205" s="935"/>
      <c r="AK205" s="935"/>
      <c r="AL205" s="935"/>
      <c r="AM205" s="935"/>
      <c r="AN205" s="935"/>
      <c r="AO205" s="935"/>
      <c r="AP205" s="935"/>
      <c r="AQ205" s="935"/>
      <c r="AR205" s="935"/>
      <c r="AS205" s="935"/>
      <c r="AT205" s="935"/>
      <c r="AU205" s="935"/>
      <c r="AV205" s="935"/>
      <c r="AW205" s="935"/>
      <c r="AX205" s="935"/>
      <c r="AY205" s="935"/>
      <c r="AZ205" s="935"/>
      <c r="BA205" s="935"/>
      <c r="BB205" s="935"/>
      <c r="BC205" s="935"/>
      <c r="BD205" s="935"/>
      <c r="BE205" s="935"/>
      <c r="BF205" s="935"/>
      <c r="BG205" s="935"/>
      <c r="BH205" s="935"/>
      <c r="BI205" s="935"/>
      <c r="BJ205" s="935"/>
      <c r="BK205" s="935"/>
      <c r="BL205" s="935"/>
      <c r="BM205" s="935"/>
      <c r="BN205" s="935"/>
      <c r="BO205" s="935"/>
      <c r="BP205" s="935"/>
      <c r="BQ205" s="936">
        <f t="shared" si="17"/>
        <v>0</v>
      </c>
      <c r="BR205" s="264"/>
      <c r="BS205" s="264"/>
      <c r="BT205" s="264"/>
      <c r="BU205" s="262">
        <f t="shared" si="18"/>
        <v>0</v>
      </c>
      <c r="BV205" s="263">
        <f t="shared" si="19"/>
        <v>0</v>
      </c>
      <c r="IV205" s="450"/>
    </row>
    <row r="206" spans="1:256" s="249" customFormat="1" ht="21" customHeight="1">
      <c r="A206" s="1637"/>
      <c r="B206" s="255">
        <v>93</v>
      </c>
      <c r="C206" s="970"/>
      <c r="D206" s="257"/>
      <c r="E206" s="258"/>
      <c r="F206" s="258"/>
      <c r="G206" s="257"/>
      <c r="H206" s="260"/>
      <c r="I206" s="935"/>
      <c r="J206" s="935"/>
      <c r="K206" s="935"/>
      <c r="L206" s="935"/>
      <c r="M206" s="935"/>
      <c r="N206" s="935"/>
      <c r="O206" s="935"/>
      <c r="P206" s="935"/>
      <c r="Q206" s="935"/>
      <c r="R206" s="935"/>
      <c r="S206" s="935"/>
      <c r="T206" s="935"/>
      <c r="U206" s="935"/>
      <c r="V206" s="935"/>
      <c r="W206" s="935"/>
      <c r="X206" s="935"/>
      <c r="Y206" s="935"/>
      <c r="Z206" s="935"/>
      <c r="AA206" s="935"/>
      <c r="AB206" s="935"/>
      <c r="AC206" s="935"/>
      <c r="AD206" s="935"/>
      <c r="AE206" s="935"/>
      <c r="AF206" s="935"/>
      <c r="AG206" s="935"/>
      <c r="AH206" s="935"/>
      <c r="AI206" s="935"/>
      <c r="AJ206" s="935"/>
      <c r="AK206" s="935"/>
      <c r="AL206" s="935"/>
      <c r="AM206" s="935"/>
      <c r="AN206" s="935"/>
      <c r="AO206" s="935"/>
      <c r="AP206" s="935"/>
      <c r="AQ206" s="935"/>
      <c r="AR206" s="935"/>
      <c r="AS206" s="935"/>
      <c r="AT206" s="935"/>
      <c r="AU206" s="935"/>
      <c r="AV206" s="935"/>
      <c r="AW206" s="935"/>
      <c r="AX206" s="935"/>
      <c r="AY206" s="935"/>
      <c r="AZ206" s="935"/>
      <c r="BA206" s="935"/>
      <c r="BB206" s="935"/>
      <c r="BC206" s="935"/>
      <c r="BD206" s="935"/>
      <c r="BE206" s="935"/>
      <c r="BF206" s="935"/>
      <c r="BG206" s="935"/>
      <c r="BH206" s="935"/>
      <c r="BI206" s="935"/>
      <c r="BJ206" s="935"/>
      <c r="BK206" s="935"/>
      <c r="BL206" s="935"/>
      <c r="BM206" s="935"/>
      <c r="BN206" s="935"/>
      <c r="BO206" s="935"/>
      <c r="BP206" s="935"/>
      <c r="BQ206" s="936">
        <f t="shared" si="17"/>
        <v>0</v>
      </c>
      <c r="BR206" s="264"/>
      <c r="BS206" s="264"/>
      <c r="BT206" s="264"/>
      <c r="BU206" s="262">
        <f t="shared" si="18"/>
        <v>0</v>
      </c>
      <c r="BV206" s="263">
        <f t="shared" si="19"/>
        <v>0</v>
      </c>
      <c r="IV206" s="450"/>
    </row>
    <row r="207" spans="1:256" s="249" customFormat="1" ht="21" customHeight="1">
      <c r="A207" s="1637"/>
      <c r="B207" s="255">
        <v>94</v>
      </c>
      <c r="C207" s="970"/>
      <c r="D207" s="257"/>
      <c r="E207" s="258"/>
      <c r="F207" s="258"/>
      <c r="G207" s="257"/>
      <c r="H207" s="260"/>
      <c r="I207" s="935"/>
      <c r="J207" s="935"/>
      <c r="K207" s="935"/>
      <c r="L207" s="935"/>
      <c r="M207" s="935"/>
      <c r="N207" s="935"/>
      <c r="O207" s="935"/>
      <c r="P207" s="935"/>
      <c r="Q207" s="935"/>
      <c r="R207" s="935"/>
      <c r="S207" s="935"/>
      <c r="T207" s="935"/>
      <c r="U207" s="935"/>
      <c r="V207" s="935"/>
      <c r="W207" s="935"/>
      <c r="X207" s="935"/>
      <c r="Y207" s="935"/>
      <c r="Z207" s="935"/>
      <c r="AA207" s="935"/>
      <c r="AB207" s="935"/>
      <c r="AC207" s="935"/>
      <c r="AD207" s="935"/>
      <c r="AE207" s="935"/>
      <c r="AF207" s="935"/>
      <c r="AG207" s="935"/>
      <c r="AH207" s="935"/>
      <c r="AI207" s="935"/>
      <c r="AJ207" s="935"/>
      <c r="AK207" s="935"/>
      <c r="AL207" s="935"/>
      <c r="AM207" s="935"/>
      <c r="AN207" s="935"/>
      <c r="AO207" s="935"/>
      <c r="AP207" s="935"/>
      <c r="AQ207" s="935"/>
      <c r="AR207" s="935"/>
      <c r="AS207" s="935"/>
      <c r="AT207" s="935"/>
      <c r="AU207" s="935"/>
      <c r="AV207" s="935"/>
      <c r="AW207" s="935"/>
      <c r="AX207" s="935"/>
      <c r="AY207" s="935"/>
      <c r="AZ207" s="935"/>
      <c r="BA207" s="935"/>
      <c r="BB207" s="935"/>
      <c r="BC207" s="935"/>
      <c r="BD207" s="935"/>
      <c r="BE207" s="935"/>
      <c r="BF207" s="935"/>
      <c r="BG207" s="935"/>
      <c r="BH207" s="935"/>
      <c r="BI207" s="935"/>
      <c r="BJ207" s="935"/>
      <c r="BK207" s="935"/>
      <c r="BL207" s="935"/>
      <c r="BM207" s="935"/>
      <c r="BN207" s="935"/>
      <c r="BO207" s="935"/>
      <c r="BP207" s="935"/>
      <c r="BQ207" s="936">
        <f t="shared" si="17"/>
        <v>0</v>
      </c>
      <c r="BR207" s="264"/>
      <c r="BS207" s="264"/>
      <c r="BT207" s="264"/>
      <c r="BU207" s="262">
        <f t="shared" si="18"/>
        <v>0</v>
      </c>
      <c r="BV207" s="263">
        <f t="shared" si="19"/>
        <v>0</v>
      </c>
      <c r="IV207" s="450"/>
    </row>
    <row r="208" spans="1:256" s="249" customFormat="1" ht="21" customHeight="1">
      <c r="A208" s="1637"/>
      <c r="B208" s="255">
        <v>95</v>
      </c>
      <c r="C208" s="970"/>
      <c r="D208" s="257"/>
      <c r="E208" s="258"/>
      <c r="F208" s="258"/>
      <c r="G208" s="257"/>
      <c r="H208" s="260"/>
      <c r="I208" s="935"/>
      <c r="J208" s="935"/>
      <c r="K208" s="935"/>
      <c r="L208" s="935"/>
      <c r="M208" s="935"/>
      <c r="N208" s="935"/>
      <c r="O208" s="935"/>
      <c r="P208" s="935"/>
      <c r="Q208" s="935"/>
      <c r="R208" s="935"/>
      <c r="S208" s="935"/>
      <c r="T208" s="935"/>
      <c r="U208" s="935"/>
      <c r="V208" s="935"/>
      <c r="W208" s="935"/>
      <c r="X208" s="935"/>
      <c r="Y208" s="935"/>
      <c r="Z208" s="935"/>
      <c r="AA208" s="935"/>
      <c r="AB208" s="935"/>
      <c r="AC208" s="935"/>
      <c r="AD208" s="935"/>
      <c r="AE208" s="935"/>
      <c r="AF208" s="935"/>
      <c r="AG208" s="935"/>
      <c r="AH208" s="935"/>
      <c r="AI208" s="935"/>
      <c r="AJ208" s="935"/>
      <c r="AK208" s="935"/>
      <c r="AL208" s="935"/>
      <c r="AM208" s="935"/>
      <c r="AN208" s="935"/>
      <c r="AO208" s="935"/>
      <c r="AP208" s="935"/>
      <c r="AQ208" s="935"/>
      <c r="AR208" s="935"/>
      <c r="AS208" s="935"/>
      <c r="AT208" s="935"/>
      <c r="AU208" s="935"/>
      <c r="AV208" s="935"/>
      <c r="AW208" s="935"/>
      <c r="AX208" s="935"/>
      <c r="AY208" s="935"/>
      <c r="AZ208" s="935"/>
      <c r="BA208" s="935"/>
      <c r="BB208" s="935"/>
      <c r="BC208" s="935"/>
      <c r="BD208" s="935"/>
      <c r="BE208" s="935"/>
      <c r="BF208" s="935"/>
      <c r="BG208" s="935"/>
      <c r="BH208" s="935"/>
      <c r="BI208" s="935"/>
      <c r="BJ208" s="935"/>
      <c r="BK208" s="935"/>
      <c r="BL208" s="935"/>
      <c r="BM208" s="935"/>
      <c r="BN208" s="935"/>
      <c r="BO208" s="935"/>
      <c r="BP208" s="935"/>
      <c r="BQ208" s="936">
        <f t="shared" si="17"/>
        <v>0</v>
      </c>
      <c r="BR208" s="264"/>
      <c r="BS208" s="264"/>
      <c r="BT208" s="264"/>
      <c r="BU208" s="262">
        <f t="shared" si="18"/>
        <v>0</v>
      </c>
      <c r="BV208" s="263">
        <f t="shared" si="19"/>
        <v>0</v>
      </c>
      <c r="IV208" s="450"/>
    </row>
    <row r="209" spans="1:256" s="249" customFormat="1" ht="21" customHeight="1">
      <c r="A209" s="1637"/>
      <c r="B209" s="255">
        <v>96</v>
      </c>
      <c r="C209" s="970"/>
      <c r="D209" s="257"/>
      <c r="E209" s="258"/>
      <c r="F209" s="258"/>
      <c r="G209" s="257"/>
      <c r="H209" s="260"/>
      <c r="I209" s="935"/>
      <c r="J209" s="935"/>
      <c r="K209" s="935"/>
      <c r="L209" s="935"/>
      <c r="M209" s="935"/>
      <c r="N209" s="935"/>
      <c r="O209" s="935"/>
      <c r="P209" s="935"/>
      <c r="Q209" s="935"/>
      <c r="R209" s="935"/>
      <c r="S209" s="935"/>
      <c r="T209" s="935"/>
      <c r="U209" s="935"/>
      <c r="V209" s="935"/>
      <c r="W209" s="935"/>
      <c r="X209" s="935"/>
      <c r="Y209" s="935"/>
      <c r="Z209" s="935"/>
      <c r="AA209" s="935"/>
      <c r="AB209" s="935"/>
      <c r="AC209" s="935"/>
      <c r="AD209" s="935"/>
      <c r="AE209" s="935"/>
      <c r="AF209" s="935"/>
      <c r="AG209" s="935"/>
      <c r="AH209" s="935"/>
      <c r="AI209" s="935"/>
      <c r="AJ209" s="935"/>
      <c r="AK209" s="935"/>
      <c r="AL209" s="935"/>
      <c r="AM209" s="935"/>
      <c r="AN209" s="935"/>
      <c r="AO209" s="935"/>
      <c r="AP209" s="935"/>
      <c r="AQ209" s="935"/>
      <c r="AR209" s="935"/>
      <c r="AS209" s="935"/>
      <c r="AT209" s="935"/>
      <c r="AU209" s="935"/>
      <c r="AV209" s="935"/>
      <c r="AW209" s="935"/>
      <c r="AX209" s="935"/>
      <c r="AY209" s="935"/>
      <c r="AZ209" s="935"/>
      <c r="BA209" s="935"/>
      <c r="BB209" s="935"/>
      <c r="BC209" s="935"/>
      <c r="BD209" s="935"/>
      <c r="BE209" s="935"/>
      <c r="BF209" s="935"/>
      <c r="BG209" s="935"/>
      <c r="BH209" s="935"/>
      <c r="BI209" s="935"/>
      <c r="BJ209" s="935"/>
      <c r="BK209" s="935"/>
      <c r="BL209" s="935"/>
      <c r="BM209" s="935"/>
      <c r="BN209" s="935"/>
      <c r="BO209" s="935"/>
      <c r="BP209" s="935"/>
      <c r="BQ209" s="936">
        <f t="shared" si="17"/>
        <v>0</v>
      </c>
      <c r="BR209" s="264"/>
      <c r="BS209" s="264"/>
      <c r="BT209" s="264"/>
      <c r="BU209" s="262">
        <f t="shared" si="18"/>
        <v>0</v>
      </c>
      <c r="BV209" s="263">
        <f t="shared" si="19"/>
        <v>0</v>
      </c>
      <c r="IV209" s="450"/>
    </row>
    <row r="210" spans="1:256" s="249" customFormat="1" ht="21" customHeight="1">
      <c r="A210" s="1637"/>
      <c r="B210" s="255">
        <v>97</v>
      </c>
      <c r="C210" s="970"/>
      <c r="D210" s="257"/>
      <c r="E210" s="258"/>
      <c r="F210" s="258"/>
      <c r="G210" s="257"/>
      <c r="H210" s="260"/>
      <c r="I210" s="935"/>
      <c r="J210" s="935"/>
      <c r="K210" s="935"/>
      <c r="L210" s="935"/>
      <c r="M210" s="935"/>
      <c r="N210" s="935"/>
      <c r="O210" s="935"/>
      <c r="P210" s="935"/>
      <c r="Q210" s="935"/>
      <c r="R210" s="935"/>
      <c r="S210" s="935"/>
      <c r="T210" s="935"/>
      <c r="U210" s="935"/>
      <c r="V210" s="935"/>
      <c r="W210" s="935"/>
      <c r="X210" s="935"/>
      <c r="Y210" s="935"/>
      <c r="Z210" s="935"/>
      <c r="AA210" s="935"/>
      <c r="AB210" s="935"/>
      <c r="AC210" s="935"/>
      <c r="AD210" s="935"/>
      <c r="AE210" s="935"/>
      <c r="AF210" s="935"/>
      <c r="AG210" s="935"/>
      <c r="AH210" s="935"/>
      <c r="AI210" s="935"/>
      <c r="AJ210" s="935"/>
      <c r="AK210" s="935"/>
      <c r="AL210" s="935"/>
      <c r="AM210" s="935"/>
      <c r="AN210" s="935"/>
      <c r="AO210" s="935"/>
      <c r="AP210" s="935"/>
      <c r="AQ210" s="935"/>
      <c r="AR210" s="935"/>
      <c r="AS210" s="935"/>
      <c r="AT210" s="935"/>
      <c r="AU210" s="935"/>
      <c r="AV210" s="935"/>
      <c r="AW210" s="935"/>
      <c r="AX210" s="935"/>
      <c r="AY210" s="935"/>
      <c r="AZ210" s="935"/>
      <c r="BA210" s="935"/>
      <c r="BB210" s="935"/>
      <c r="BC210" s="935"/>
      <c r="BD210" s="935"/>
      <c r="BE210" s="935"/>
      <c r="BF210" s="935"/>
      <c r="BG210" s="935"/>
      <c r="BH210" s="935"/>
      <c r="BI210" s="935"/>
      <c r="BJ210" s="935"/>
      <c r="BK210" s="935"/>
      <c r="BL210" s="935"/>
      <c r="BM210" s="935"/>
      <c r="BN210" s="935"/>
      <c r="BO210" s="935"/>
      <c r="BP210" s="935"/>
      <c r="BQ210" s="936">
        <f t="shared" si="17"/>
        <v>0</v>
      </c>
      <c r="BR210" s="264"/>
      <c r="BS210" s="264"/>
      <c r="BT210" s="264"/>
      <c r="BU210" s="262">
        <f t="shared" ref="BU210:BU213" si="20">BR210+BS210+BT210</f>
        <v>0</v>
      </c>
      <c r="BV210" s="263">
        <f t="shared" ref="BV210:BV213" si="21">ROUND(BQ210*BU210,0)</f>
        <v>0</v>
      </c>
      <c r="IV210" s="450"/>
    </row>
    <row r="211" spans="1:256" s="249" customFormat="1" ht="21" customHeight="1">
      <c r="A211" s="1637"/>
      <c r="B211" s="255">
        <v>98</v>
      </c>
      <c r="C211" s="970"/>
      <c r="D211" s="257"/>
      <c r="E211" s="258"/>
      <c r="F211" s="258"/>
      <c r="G211" s="257"/>
      <c r="H211" s="260"/>
      <c r="I211" s="935"/>
      <c r="J211" s="935"/>
      <c r="K211" s="935"/>
      <c r="L211" s="935"/>
      <c r="M211" s="935"/>
      <c r="N211" s="935"/>
      <c r="O211" s="935"/>
      <c r="P211" s="935"/>
      <c r="Q211" s="935"/>
      <c r="R211" s="935"/>
      <c r="S211" s="935"/>
      <c r="T211" s="935"/>
      <c r="U211" s="935"/>
      <c r="V211" s="935"/>
      <c r="W211" s="935"/>
      <c r="X211" s="935"/>
      <c r="Y211" s="935"/>
      <c r="Z211" s="935"/>
      <c r="AA211" s="935"/>
      <c r="AB211" s="935"/>
      <c r="AC211" s="935"/>
      <c r="AD211" s="935"/>
      <c r="AE211" s="935"/>
      <c r="AF211" s="935"/>
      <c r="AG211" s="935"/>
      <c r="AH211" s="935"/>
      <c r="AI211" s="935"/>
      <c r="AJ211" s="935"/>
      <c r="AK211" s="935"/>
      <c r="AL211" s="935"/>
      <c r="AM211" s="935"/>
      <c r="AN211" s="935"/>
      <c r="AO211" s="935"/>
      <c r="AP211" s="935"/>
      <c r="AQ211" s="935"/>
      <c r="AR211" s="935"/>
      <c r="AS211" s="935"/>
      <c r="AT211" s="935"/>
      <c r="AU211" s="935"/>
      <c r="AV211" s="935"/>
      <c r="AW211" s="935"/>
      <c r="AX211" s="935"/>
      <c r="AY211" s="935"/>
      <c r="AZ211" s="935"/>
      <c r="BA211" s="935"/>
      <c r="BB211" s="935"/>
      <c r="BC211" s="935"/>
      <c r="BD211" s="935"/>
      <c r="BE211" s="935"/>
      <c r="BF211" s="935"/>
      <c r="BG211" s="935"/>
      <c r="BH211" s="935"/>
      <c r="BI211" s="935"/>
      <c r="BJ211" s="935"/>
      <c r="BK211" s="935"/>
      <c r="BL211" s="935"/>
      <c r="BM211" s="935"/>
      <c r="BN211" s="935"/>
      <c r="BO211" s="935"/>
      <c r="BP211" s="935"/>
      <c r="BQ211" s="936">
        <f t="shared" si="17"/>
        <v>0</v>
      </c>
      <c r="BR211" s="264"/>
      <c r="BS211" s="264"/>
      <c r="BT211" s="264"/>
      <c r="BU211" s="262">
        <f t="shared" si="20"/>
        <v>0</v>
      </c>
      <c r="BV211" s="263">
        <f t="shared" si="21"/>
        <v>0</v>
      </c>
      <c r="IV211" s="450"/>
    </row>
    <row r="212" spans="1:256" s="249" customFormat="1" ht="21" customHeight="1">
      <c r="A212" s="1637"/>
      <c r="B212" s="255">
        <v>99</v>
      </c>
      <c r="C212" s="970"/>
      <c r="D212" s="257"/>
      <c r="E212" s="258"/>
      <c r="F212" s="258"/>
      <c r="G212" s="257"/>
      <c r="H212" s="260"/>
      <c r="I212" s="935"/>
      <c r="J212" s="935"/>
      <c r="K212" s="935"/>
      <c r="L212" s="935"/>
      <c r="M212" s="935"/>
      <c r="N212" s="935"/>
      <c r="O212" s="935"/>
      <c r="P212" s="935"/>
      <c r="Q212" s="935"/>
      <c r="R212" s="935"/>
      <c r="S212" s="935"/>
      <c r="T212" s="935"/>
      <c r="U212" s="935"/>
      <c r="V212" s="935"/>
      <c r="W212" s="935"/>
      <c r="X212" s="935"/>
      <c r="Y212" s="935"/>
      <c r="Z212" s="935"/>
      <c r="AA212" s="935"/>
      <c r="AB212" s="935"/>
      <c r="AC212" s="935"/>
      <c r="AD212" s="935"/>
      <c r="AE212" s="935"/>
      <c r="AF212" s="935"/>
      <c r="AG212" s="935"/>
      <c r="AH212" s="935"/>
      <c r="AI212" s="935"/>
      <c r="AJ212" s="935"/>
      <c r="AK212" s="935"/>
      <c r="AL212" s="935"/>
      <c r="AM212" s="935"/>
      <c r="AN212" s="935"/>
      <c r="AO212" s="935"/>
      <c r="AP212" s="935"/>
      <c r="AQ212" s="935"/>
      <c r="AR212" s="935"/>
      <c r="AS212" s="935"/>
      <c r="AT212" s="935"/>
      <c r="AU212" s="935"/>
      <c r="AV212" s="935"/>
      <c r="AW212" s="935"/>
      <c r="AX212" s="935"/>
      <c r="AY212" s="935"/>
      <c r="AZ212" s="935"/>
      <c r="BA212" s="935"/>
      <c r="BB212" s="935"/>
      <c r="BC212" s="935"/>
      <c r="BD212" s="935"/>
      <c r="BE212" s="935"/>
      <c r="BF212" s="935"/>
      <c r="BG212" s="935"/>
      <c r="BH212" s="935"/>
      <c r="BI212" s="935"/>
      <c r="BJ212" s="935"/>
      <c r="BK212" s="935"/>
      <c r="BL212" s="935"/>
      <c r="BM212" s="935"/>
      <c r="BN212" s="935"/>
      <c r="BO212" s="935"/>
      <c r="BP212" s="935"/>
      <c r="BQ212" s="936">
        <f t="shared" si="17"/>
        <v>0</v>
      </c>
      <c r="BR212" s="264"/>
      <c r="BS212" s="264"/>
      <c r="BT212" s="264"/>
      <c r="BU212" s="262">
        <f t="shared" si="20"/>
        <v>0</v>
      </c>
      <c r="BV212" s="263">
        <f t="shared" si="21"/>
        <v>0</v>
      </c>
      <c r="IV212" s="450"/>
    </row>
    <row r="213" spans="1:256" s="249" customFormat="1" ht="21" customHeight="1">
      <c r="A213" s="1637"/>
      <c r="B213" s="255">
        <v>100</v>
      </c>
      <c r="C213" s="970"/>
      <c r="D213" s="257"/>
      <c r="E213" s="258"/>
      <c r="F213" s="258"/>
      <c r="G213" s="257"/>
      <c r="H213" s="260"/>
      <c r="I213" s="935"/>
      <c r="J213" s="935"/>
      <c r="K213" s="935"/>
      <c r="L213" s="935"/>
      <c r="M213" s="935"/>
      <c r="N213" s="935"/>
      <c r="O213" s="935"/>
      <c r="P213" s="935"/>
      <c r="Q213" s="935"/>
      <c r="R213" s="935"/>
      <c r="S213" s="935"/>
      <c r="T213" s="935"/>
      <c r="U213" s="935"/>
      <c r="V213" s="935"/>
      <c r="W213" s="935"/>
      <c r="X213" s="935"/>
      <c r="Y213" s="935"/>
      <c r="Z213" s="935"/>
      <c r="AA213" s="935"/>
      <c r="AB213" s="935"/>
      <c r="AC213" s="935"/>
      <c r="AD213" s="935"/>
      <c r="AE213" s="935"/>
      <c r="AF213" s="935"/>
      <c r="AG213" s="935"/>
      <c r="AH213" s="935"/>
      <c r="AI213" s="935"/>
      <c r="AJ213" s="935"/>
      <c r="AK213" s="935"/>
      <c r="AL213" s="935"/>
      <c r="AM213" s="935"/>
      <c r="AN213" s="935"/>
      <c r="AO213" s="935"/>
      <c r="AP213" s="935"/>
      <c r="AQ213" s="935"/>
      <c r="AR213" s="935"/>
      <c r="AS213" s="935"/>
      <c r="AT213" s="935"/>
      <c r="AU213" s="935"/>
      <c r="AV213" s="935"/>
      <c r="AW213" s="935"/>
      <c r="AX213" s="935"/>
      <c r="AY213" s="935"/>
      <c r="AZ213" s="935"/>
      <c r="BA213" s="935"/>
      <c r="BB213" s="935"/>
      <c r="BC213" s="935"/>
      <c r="BD213" s="935"/>
      <c r="BE213" s="935"/>
      <c r="BF213" s="935"/>
      <c r="BG213" s="935"/>
      <c r="BH213" s="935"/>
      <c r="BI213" s="935"/>
      <c r="BJ213" s="935"/>
      <c r="BK213" s="935"/>
      <c r="BL213" s="935"/>
      <c r="BM213" s="935"/>
      <c r="BN213" s="935"/>
      <c r="BO213" s="935"/>
      <c r="BP213" s="935"/>
      <c r="BQ213" s="936">
        <f t="shared" si="17"/>
        <v>0</v>
      </c>
      <c r="BR213" s="264"/>
      <c r="BS213" s="264"/>
      <c r="BT213" s="264"/>
      <c r="BU213" s="262">
        <f t="shared" si="20"/>
        <v>0</v>
      </c>
      <c r="BV213" s="263">
        <f t="shared" si="21"/>
        <v>0</v>
      </c>
      <c r="IV213" s="450"/>
    </row>
    <row r="214" spans="1:256" s="249" customFormat="1" ht="21" customHeight="1" thickBot="1">
      <c r="A214" s="1638"/>
      <c r="B214" s="267"/>
      <c r="C214" s="267"/>
      <c r="D214" s="268"/>
      <c r="E214" s="269"/>
      <c r="F214" s="1631" t="str">
        <f>'1_一般事項'!C9+1&amp;"次下請負業者計"</f>
        <v>2次下請負業者計</v>
      </c>
      <c r="G214" s="1632"/>
      <c r="H214" s="270"/>
      <c r="I214" s="937">
        <f t="shared" ref="I214:AN214" si="22">SUM(I114:I213)</f>
        <v>0</v>
      </c>
      <c r="J214" s="937">
        <f t="shared" si="22"/>
        <v>0</v>
      </c>
      <c r="K214" s="937">
        <f t="shared" si="22"/>
        <v>0</v>
      </c>
      <c r="L214" s="937">
        <f t="shared" si="22"/>
        <v>0</v>
      </c>
      <c r="M214" s="937">
        <f t="shared" si="22"/>
        <v>0</v>
      </c>
      <c r="N214" s="937">
        <f t="shared" si="22"/>
        <v>0</v>
      </c>
      <c r="O214" s="937">
        <f t="shared" si="22"/>
        <v>0</v>
      </c>
      <c r="P214" s="937">
        <f t="shared" si="22"/>
        <v>0</v>
      </c>
      <c r="Q214" s="937">
        <f t="shared" si="22"/>
        <v>0</v>
      </c>
      <c r="R214" s="937">
        <f t="shared" si="22"/>
        <v>0</v>
      </c>
      <c r="S214" s="937">
        <f t="shared" si="22"/>
        <v>0</v>
      </c>
      <c r="T214" s="937">
        <f t="shared" si="22"/>
        <v>0</v>
      </c>
      <c r="U214" s="937">
        <f t="shared" si="22"/>
        <v>0</v>
      </c>
      <c r="V214" s="937">
        <f t="shared" si="22"/>
        <v>0</v>
      </c>
      <c r="W214" s="937">
        <f t="shared" si="22"/>
        <v>0</v>
      </c>
      <c r="X214" s="937">
        <f t="shared" si="22"/>
        <v>0</v>
      </c>
      <c r="Y214" s="937">
        <f t="shared" si="22"/>
        <v>0</v>
      </c>
      <c r="Z214" s="937">
        <f t="shared" si="22"/>
        <v>0</v>
      </c>
      <c r="AA214" s="937">
        <f t="shared" si="22"/>
        <v>0</v>
      </c>
      <c r="AB214" s="937">
        <f t="shared" si="22"/>
        <v>0</v>
      </c>
      <c r="AC214" s="937">
        <f t="shared" si="22"/>
        <v>0</v>
      </c>
      <c r="AD214" s="937">
        <f t="shared" si="22"/>
        <v>0</v>
      </c>
      <c r="AE214" s="937">
        <f t="shared" si="22"/>
        <v>0</v>
      </c>
      <c r="AF214" s="937">
        <f t="shared" si="22"/>
        <v>0</v>
      </c>
      <c r="AG214" s="937">
        <f t="shared" si="22"/>
        <v>0</v>
      </c>
      <c r="AH214" s="937">
        <f t="shared" si="22"/>
        <v>0</v>
      </c>
      <c r="AI214" s="937">
        <f t="shared" si="22"/>
        <v>0</v>
      </c>
      <c r="AJ214" s="937">
        <f t="shared" si="22"/>
        <v>0</v>
      </c>
      <c r="AK214" s="937">
        <f t="shared" si="22"/>
        <v>0</v>
      </c>
      <c r="AL214" s="937">
        <f t="shared" si="22"/>
        <v>0</v>
      </c>
      <c r="AM214" s="937">
        <f t="shared" si="22"/>
        <v>0</v>
      </c>
      <c r="AN214" s="937">
        <f t="shared" si="22"/>
        <v>0</v>
      </c>
      <c r="AO214" s="937">
        <f t="shared" ref="AO214:BP214" si="23">SUM(AO114:AO213)</f>
        <v>0</v>
      </c>
      <c r="AP214" s="937">
        <f t="shared" si="23"/>
        <v>0</v>
      </c>
      <c r="AQ214" s="937">
        <f t="shared" si="23"/>
        <v>0</v>
      </c>
      <c r="AR214" s="937">
        <f t="shared" si="23"/>
        <v>0</v>
      </c>
      <c r="AS214" s="937">
        <f t="shared" si="23"/>
        <v>0</v>
      </c>
      <c r="AT214" s="937">
        <f t="shared" si="23"/>
        <v>0</v>
      </c>
      <c r="AU214" s="937">
        <f t="shared" si="23"/>
        <v>0</v>
      </c>
      <c r="AV214" s="937">
        <f t="shared" si="23"/>
        <v>0</v>
      </c>
      <c r="AW214" s="937">
        <f t="shared" si="23"/>
        <v>0</v>
      </c>
      <c r="AX214" s="937">
        <f t="shared" si="23"/>
        <v>0</v>
      </c>
      <c r="AY214" s="937">
        <f t="shared" si="23"/>
        <v>0</v>
      </c>
      <c r="AZ214" s="937">
        <f t="shared" si="23"/>
        <v>0</v>
      </c>
      <c r="BA214" s="937">
        <f t="shared" si="23"/>
        <v>0</v>
      </c>
      <c r="BB214" s="937">
        <f t="shared" si="23"/>
        <v>0</v>
      </c>
      <c r="BC214" s="937">
        <f t="shared" si="23"/>
        <v>0</v>
      </c>
      <c r="BD214" s="937">
        <f t="shared" si="23"/>
        <v>0</v>
      </c>
      <c r="BE214" s="937">
        <f t="shared" si="23"/>
        <v>0</v>
      </c>
      <c r="BF214" s="937">
        <f t="shared" si="23"/>
        <v>0</v>
      </c>
      <c r="BG214" s="937">
        <f t="shared" si="23"/>
        <v>0</v>
      </c>
      <c r="BH214" s="937">
        <f t="shared" si="23"/>
        <v>0</v>
      </c>
      <c r="BI214" s="937">
        <f t="shared" si="23"/>
        <v>0</v>
      </c>
      <c r="BJ214" s="937">
        <f t="shared" si="23"/>
        <v>0</v>
      </c>
      <c r="BK214" s="937">
        <f t="shared" si="23"/>
        <v>0</v>
      </c>
      <c r="BL214" s="937">
        <f t="shared" si="23"/>
        <v>0</v>
      </c>
      <c r="BM214" s="937">
        <f t="shared" si="23"/>
        <v>0</v>
      </c>
      <c r="BN214" s="937">
        <f t="shared" si="23"/>
        <v>0</v>
      </c>
      <c r="BO214" s="937">
        <f t="shared" si="23"/>
        <v>0</v>
      </c>
      <c r="BP214" s="937">
        <f t="shared" si="23"/>
        <v>0</v>
      </c>
      <c r="BQ214" s="938">
        <f t="shared" ref="BQ214" si="24">SUM(I214:BP214)</f>
        <v>0</v>
      </c>
      <c r="BR214" s="271"/>
      <c r="BS214" s="272"/>
      <c r="BT214" s="272"/>
      <c r="BU214" s="272"/>
      <c r="BV214" s="273">
        <f>SUM(BV114:BV213)</f>
        <v>0</v>
      </c>
      <c r="IV214" s="274"/>
    </row>
    <row r="215" spans="1:256" s="249" customFormat="1" ht="37.5" customHeight="1" thickTop="1" thickBot="1">
      <c r="A215" s="1624" t="s">
        <v>1340</v>
      </c>
      <c r="B215" s="1624"/>
      <c r="C215" s="1624"/>
      <c r="D215" s="1624"/>
      <c r="E215" s="1625"/>
      <c r="F215" s="276" t="s">
        <v>215</v>
      </c>
      <c r="G215" s="277"/>
      <c r="H215" s="277"/>
      <c r="I215" s="947">
        <f t="shared" ref="I215:AN215" si="25">I113+I214</f>
        <v>0</v>
      </c>
      <c r="J215" s="947">
        <f t="shared" si="25"/>
        <v>0</v>
      </c>
      <c r="K215" s="947">
        <f t="shared" si="25"/>
        <v>0</v>
      </c>
      <c r="L215" s="947">
        <f t="shared" si="25"/>
        <v>0</v>
      </c>
      <c r="M215" s="947">
        <f t="shared" si="25"/>
        <v>0</v>
      </c>
      <c r="N215" s="947">
        <f t="shared" si="25"/>
        <v>0</v>
      </c>
      <c r="O215" s="947">
        <f t="shared" si="25"/>
        <v>0</v>
      </c>
      <c r="P215" s="947">
        <f t="shared" si="25"/>
        <v>0</v>
      </c>
      <c r="Q215" s="947">
        <f t="shared" si="25"/>
        <v>0</v>
      </c>
      <c r="R215" s="947">
        <f t="shared" si="25"/>
        <v>0</v>
      </c>
      <c r="S215" s="947">
        <f t="shared" si="25"/>
        <v>0</v>
      </c>
      <c r="T215" s="947">
        <f t="shared" si="25"/>
        <v>0</v>
      </c>
      <c r="U215" s="947">
        <f t="shared" si="25"/>
        <v>0</v>
      </c>
      <c r="V215" s="947">
        <f t="shared" si="25"/>
        <v>0</v>
      </c>
      <c r="W215" s="947">
        <f t="shared" si="25"/>
        <v>0</v>
      </c>
      <c r="X215" s="947">
        <f t="shared" si="25"/>
        <v>0</v>
      </c>
      <c r="Y215" s="947">
        <f t="shared" si="25"/>
        <v>0</v>
      </c>
      <c r="Z215" s="947">
        <f t="shared" si="25"/>
        <v>0</v>
      </c>
      <c r="AA215" s="947">
        <f t="shared" si="25"/>
        <v>0</v>
      </c>
      <c r="AB215" s="947">
        <f t="shared" si="25"/>
        <v>0</v>
      </c>
      <c r="AC215" s="947">
        <f t="shared" si="25"/>
        <v>0</v>
      </c>
      <c r="AD215" s="947">
        <f t="shared" si="25"/>
        <v>0</v>
      </c>
      <c r="AE215" s="947">
        <f t="shared" si="25"/>
        <v>0</v>
      </c>
      <c r="AF215" s="947">
        <f t="shared" si="25"/>
        <v>0</v>
      </c>
      <c r="AG215" s="947">
        <f t="shared" si="25"/>
        <v>0</v>
      </c>
      <c r="AH215" s="947">
        <f t="shared" si="25"/>
        <v>0</v>
      </c>
      <c r="AI215" s="947">
        <f t="shared" si="25"/>
        <v>0</v>
      </c>
      <c r="AJ215" s="947">
        <f t="shared" si="25"/>
        <v>0</v>
      </c>
      <c r="AK215" s="947">
        <f t="shared" si="25"/>
        <v>0</v>
      </c>
      <c r="AL215" s="947">
        <f t="shared" si="25"/>
        <v>0</v>
      </c>
      <c r="AM215" s="947">
        <f t="shared" si="25"/>
        <v>0</v>
      </c>
      <c r="AN215" s="947">
        <f t="shared" si="25"/>
        <v>0</v>
      </c>
      <c r="AO215" s="948">
        <f t="shared" ref="AO215:BP215" si="26">AO113+AO214</f>
        <v>0</v>
      </c>
      <c r="AP215" s="948">
        <f t="shared" si="26"/>
        <v>0</v>
      </c>
      <c r="AQ215" s="948">
        <f t="shared" si="26"/>
        <v>0</v>
      </c>
      <c r="AR215" s="947">
        <f t="shared" si="26"/>
        <v>0</v>
      </c>
      <c r="AS215" s="947">
        <f t="shared" si="26"/>
        <v>0</v>
      </c>
      <c r="AT215" s="948">
        <f t="shared" si="26"/>
        <v>0</v>
      </c>
      <c r="AU215" s="948">
        <f t="shared" si="26"/>
        <v>0</v>
      </c>
      <c r="AV215" s="948">
        <f t="shared" si="26"/>
        <v>0</v>
      </c>
      <c r="AW215" s="947">
        <f t="shared" si="26"/>
        <v>0</v>
      </c>
      <c r="AX215" s="947">
        <f t="shared" si="26"/>
        <v>0</v>
      </c>
      <c r="AY215" s="947">
        <f t="shared" si="26"/>
        <v>0</v>
      </c>
      <c r="AZ215" s="947">
        <f t="shared" si="26"/>
        <v>0</v>
      </c>
      <c r="BA215" s="948">
        <f t="shared" si="26"/>
        <v>0</v>
      </c>
      <c r="BB215" s="948">
        <f t="shared" si="26"/>
        <v>0</v>
      </c>
      <c r="BC215" s="948">
        <f t="shared" si="26"/>
        <v>0</v>
      </c>
      <c r="BD215" s="947">
        <f t="shared" si="26"/>
        <v>0</v>
      </c>
      <c r="BE215" s="947">
        <f t="shared" si="26"/>
        <v>0</v>
      </c>
      <c r="BF215" s="948">
        <f t="shared" si="26"/>
        <v>0</v>
      </c>
      <c r="BG215" s="948">
        <f t="shared" si="26"/>
        <v>0</v>
      </c>
      <c r="BH215" s="948">
        <f t="shared" si="26"/>
        <v>0</v>
      </c>
      <c r="BI215" s="947">
        <f t="shared" si="26"/>
        <v>0</v>
      </c>
      <c r="BJ215" s="947">
        <f t="shared" si="26"/>
        <v>0</v>
      </c>
      <c r="BK215" s="947">
        <f t="shared" si="26"/>
        <v>0</v>
      </c>
      <c r="BL215" s="947">
        <f t="shared" si="26"/>
        <v>0</v>
      </c>
      <c r="BM215" s="948">
        <f t="shared" si="26"/>
        <v>0</v>
      </c>
      <c r="BN215" s="948">
        <f t="shared" si="26"/>
        <v>0</v>
      </c>
      <c r="BO215" s="948">
        <f t="shared" si="26"/>
        <v>0</v>
      </c>
      <c r="BP215" s="948">
        <f t="shared" si="26"/>
        <v>0</v>
      </c>
      <c r="BQ215" s="949">
        <f>ROUND(BQ113+BQ214,2)</f>
        <v>0</v>
      </c>
      <c r="BR215" s="1626" t="s">
        <v>1341</v>
      </c>
      <c r="BS215" s="1627"/>
      <c r="BT215" s="1627"/>
      <c r="BU215" s="1628"/>
      <c r="BV215" s="278">
        <f>BV113+BV214</f>
        <v>0</v>
      </c>
      <c r="IV215" s="274"/>
    </row>
    <row r="216" spans="1:256" s="249" customFormat="1" ht="11.25" customHeight="1" thickTop="1">
      <c r="B216" s="274"/>
      <c r="C216" s="275"/>
      <c r="D216" s="275"/>
      <c r="E216" s="381"/>
      <c r="F216" s="293"/>
      <c r="G216" s="293"/>
      <c r="H216" s="293"/>
      <c r="I216" s="294"/>
      <c r="J216" s="294"/>
      <c r="K216" s="294"/>
      <c r="L216" s="294"/>
      <c r="M216" s="294"/>
      <c r="N216" s="294"/>
      <c r="O216" s="294"/>
      <c r="P216" s="294"/>
      <c r="Q216" s="294"/>
      <c r="R216" s="294"/>
      <c r="S216" s="294"/>
      <c r="T216" s="294"/>
      <c r="U216" s="294"/>
      <c r="V216" s="294"/>
      <c r="W216" s="294"/>
      <c r="X216" s="294"/>
      <c r="Y216" s="294"/>
      <c r="Z216" s="294"/>
      <c r="AA216" s="294"/>
      <c r="AB216" s="294"/>
      <c r="AC216" s="294"/>
      <c r="AD216" s="294"/>
      <c r="AE216" s="294"/>
      <c r="AF216" s="294"/>
      <c r="AG216" s="294"/>
      <c r="AH216" s="294"/>
      <c r="AI216" s="294"/>
      <c r="AJ216" s="294"/>
      <c r="AK216" s="294"/>
      <c r="AL216" s="294"/>
      <c r="AM216" s="294"/>
      <c r="AN216" s="294"/>
      <c r="AO216" s="294"/>
      <c r="AP216" s="294"/>
      <c r="AQ216" s="294"/>
      <c r="AR216" s="294"/>
      <c r="AS216" s="294"/>
      <c r="AT216" s="294"/>
      <c r="AU216" s="294"/>
      <c r="AV216" s="294"/>
      <c r="AW216" s="294"/>
      <c r="AX216" s="294"/>
      <c r="AY216" s="294"/>
      <c r="AZ216" s="294"/>
      <c r="BA216" s="294"/>
      <c r="BB216" s="294"/>
      <c r="BC216" s="294"/>
      <c r="BD216" s="294"/>
      <c r="BE216" s="294"/>
      <c r="BF216" s="294"/>
      <c r="BG216" s="294"/>
      <c r="BH216" s="294"/>
      <c r="BI216" s="294"/>
      <c r="BJ216" s="294"/>
      <c r="BK216" s="294"/>
      <c r="BL216" s="294"/>
      <c r="BM216" s="294"/>
      <c r="BN216" s="294"/>
      <c r="BO216" s="294"/>
      <c r="BP216" s="294"/>
      <c r="BQ216" s="295"/>
      <c r="BR216" s="176"/>
      <c r="BS216" s="176"/>
      <c r="BT216" s="176"/>
      <c r="BU216" s="292"/>
      <c r="BV216" s="296"/>
      <c r="IV216" s="274"/>
    </row>
    <row r="217" spans="1:256" s="31" customFormat="1" ht="13.5" hidden="1">
      <c r="B217" s="455" t="s">
        <v>360</v>
      </c>
      <c r="C217" s="31" t="str">
        <f>"「上段」に自社分（" &amp; A13 &amp; "）を記入し、「下段」に" &amp; '1_一般事項'!C9+1 &amp; "次下請以降の管理業務従事者全員を記入してください。"</f>
        <v>「上段」に自社分（1次下請）を記入し、「下段」に2次下請以降の管理業務従事者全員を記入してください。</v>
      </c>
      <c r="D217" s="290"/>
      <c r="E217" s="290"/>
      <c r="F217" s="282"/>
      <c r="G217" s="282"/>
      <c r="H217" s="283"/>
      <c r="IV217" s="451"/>
    </row>
    <row r="218" spans="1:256" s="31" customFormat="1" ht="13.5" hidden="1">
      <c r="B218" s="455" t="s">
        <v>361</v>
      </c>
      <c r="C218" s="31" t="str">
        <f>'1_一般事項'!C9+2&amp;"次下請以降がある場合には、下段に"&amp;'1_一般事項'!C9+1&amp;"次と"&amp;'1_一般事項'!C9+2&amp;"次以降の管理業務従事者全員を記入してください。"</f>
        <v>3次下請以降がある場合には、下段に2次と3次以降の管理業務従事者全員を記入してください。</v>
      </c>
      <c r="F218" s="282"/>
      <c r="G218" s="282"/>
      <c r="H218" s="283"/>
      <c r="IV218" s="284"/>
    </row>
    <row r="219" spans="1:256" s="31" customFormat="1" ht="13.5" hidden="1">
      <c r="B219" s="455" t="s">
        <v>362</v>
      </c>
      <c r="C219" s="759" t="str">
        <f>'1_一般事項'!C9+2&amp;"次下請以降の管理業務従事者の会社名は、" &amp; '1_一般事項'!C9+1 &amp; "次下請の会社名を選択して下さい。"</f>
        <v>3次下請以降の管理業務従事者の会社名は、2次下請の会社名を選択して下さい。</v>
      </c>
      <c r="F219" s="282"/>
      <c r="G219" s="282"/>
      <c r="H219" s="283"/>
      <c r="IV219" s="284"/>
    </row>
    <row r="220" spans="1:256" s="31" customFormat="1" ht="13.5" hidden="1">
      <c r="B220" s="453" t="s">
        <v>363</v>
      </c>
      <c r="F220" s="282"/>
      <c r="G220" s="282"/>
      <c r="H220" s="283"/>
      <c r="IV220" s="284"/>
    </row>
    <row r="221" spans="1:256" s="31" customFormat="1" ht="13.5" hidden="1">
      <c r="B221" s="453" t="s">
        <v>1132</v>
      </c>
      <c r="D221" s="282"/>
      <c r="E221" s="282"/>
      <c r="F221" s="282"/>
      <c r="G221" s="282"/>
      <c r="H221" s="283"/>
      <c r="IV221" s="284"/>
    </row>
    <row r="222" spans="1:256" s="31" customFormat="1" ht="15" hidden="1" customHeight="1">
      <c r="B222" s="453" t="s">
        <v>1543</v>
      </c>
      <c r="D222" s="282"/>
      <c r="E222" s="282"/>
      <c r="F222" s="282"/>
      <c r="G222" s="282"/>
      <c r="H222" s="283"/>
      <c r="IV222" s="284"/>
    </row>
    <row r="223" spans="1:256" s="31" customFormat="1" ht="15" hidden="1" customHeight="1">
      <c r="B223" s="453"/>
      <c r="D223" s="282"/>
      <c r="E223" s="282"/>
      <c r="F223" s="282"/>
      <c r="G223" s="282"/>
      <c r="H223" s="283"/>
      <c r="IV223" s="284"/>
    </row>
    <row r="224" spans="1:256" s="31" customFormat="1" ht="15" customHeight="1">
      <c r="B224" s="457" t="s">
        <v>689</v>
      </c>
      <c r="D224" s="282"/>
      <c r="E224" s="282"/>
      <c r="F224" s="282"/>
      <c r="G224" s="282"/>
      <c r="H224" s="283"/>
      <c r="IV224" s="284"/>
    </row>
    <row r="225" spans="1:256" s="178" customFormat="1" ht="13.5">
      <c r="B225" s="453" t="s">
        <v>1135</v>
      </c>
      <c r="D225" s="182"/>
      <c r="E225" s="182"/>
      <c r="F225" s="182"/>
      <c r="G225" s="182"/>
      <c r="H225" s="291"/>
      <c r="IV225" s="183"/>
    </row>
    <row r="226" spans="1:256" s="31" customFormat="1" ht="13.5">
      <c r="B226" s="453" t="s">
        <v>162</v>
      </c>
      <c r="D226" s="282"/>
      <c r="E226" s="282"/>
      <c r="F226" s="282"/>
      <c r="G226" s="282"/>
      <c r="H226" s="283"/>
      <c r="IV226" s="452"/>
    </row>
    <row r="227" spans="1:256" s="31" customFormat="1" ht="13.5">
      <c r="A227" s="31" t="s">
        <v>292</v>
      </c>
      <c r="B227" s="453" t="s">
        <v>807</v>
      </c>
      <c r="D227" s="282"/>
      <c r="E227" s="282"/>
      <c r="F227" s="282"/>
      <c r="G227" s="282"/>
      <c r="H227" s="283"/>
      <c r="IV227" s="284"/>
    </row>
    <row r="228" spans="1:256" s="31" customFormat="1" ht="13.5">
      <c r="A228" s="31" t="s">
        <v>292</v>
      </c>
      <c r="D228" s="282"/>
      <c r="E228" s="282"/>
      <c r="F228" s="282"/>
      <c r="G228" s="282"/>
      <c r="H228" s="283"/>
      <c r="IV228" s="284"/>
    </row>
    <row r="229" spans="1:256" s="31" customFormat="1" ht="13.5">
      <c r="D229" s="282"/>
      <c r="E229" s="282"/>
      <c r="F229" s="282"/>
      <c r="G229" s="282"/>
      <c r="H229" s="283"/>
      <c r="IV229" s="284"/>
    </row>
  </sheetData>
  <sheetProtection algorithmName="SHA-512" hashValue="3YdcBzoeJpT9YFeyp4dk0E7FvmxGVuf17YoGFCcy/HJc9PdxMs6azsRaESlhxD9HWn9xDtmB2xB/BdKr+B8FrA==" saltValue="NiEdtnMxVkkRW56XU9jSew==" spinCount="100000" sheet="1" objects="1" scenarios="1"/>
  <mergeCells count="19">
    <mergeCell ref="BV9:BV11"/>
    <mergeCell ref="A10:C11"/>
    <mergeCell ref="BR9:BR11"/>
    <mergeCell ref="H9:AS10"/>
    <mergeCell ref="BT9:BT11"/>
    <mergeCell ref="G9:G11"/>
    <mergeCell ref="F9:F11"/>
    <mergeCell ref="BQ9:BQ11"/>
    <mergeCell ref="D9:D11"/>
    <mergeCell ref="A2:C2"/>
    <mergeCell ref="A215:E215"/>
    <mergeCell ref="BR215:BU215"/>
    <mergeCell ref="BU9:BU11"/>
    <mergeCell ref="E9:E11"/>
    <mergeCell ref="F113:G113"/>
    <mergeCell ref="F214:G214"/>
    <mergeCell ref="BS9:BS11"/>
    <mergeCell ref="A13:A113"/>
    <mergeCell ref="A114:A214"/>
  </mergeCells>
  <phoneticPr fontId="2"/>
  <dataValidations count="10">
    <dataValidation type="list" showInputMessage="1" showErrorMessage="1" sqref="F114:F213 F13:F112" xr:uid="{00000000-0002-0000-0200-000000000000}">
      <formula1>S2_職種</formula1>
    </dataValidation>
    <dataValidation type="whole" allowBlank="1" showInputMessage="1" showErrorMessage="1" error="整数値を入力してください" promptTitle="月数の入力" prompt="（例）_x000a_１月を入力する場合、『1』を入力して下さい。" sqref="I12:BP12" xr:uid="{00000000-0002-0000-0200-000001000000}">
      <formula1>1</formula1>
      <formula2>12</formula2>
    </dataValidation>
    <dataValidation type="decimal" allowBlank="1" showInputMessage="1" showErrorMessage="1" errorTitle="月別社員数について" error="０から１までの数値を入力してください" sqref="J13:BP112 J114:BP213" xr:uid="{00000000-0002-0000-0200-000002000000}">
      <formula1>0</formula1>
      <formula2>1</formula2>
    </dataValidation>
    <dataValidation type="whole" operator="greaterThanOrEqual" allowBlank="1" showInputMessage="1" showErrorMessage="1" errorTitle="年齢について" error="整数値を入力してください" sqref="E13:E112 E114:E213" xr:uid="{00000000-0002-0000-0200-000003000000}">
      <formula1>0</formula1>
    </dataValidation>
    <dataValidation type="decimal" operator="greaterThanOrEqual" allowBlank="1" showInputMessage="1" showErrorMessage="1" errorTitle="給料手当について" error="数値を入力してください" promptTitle="給料について" prompt="数値を入力してください" sqref="BR13:BT112" xr:uid="{00000000-0002-0000-0200-000004000000}">
      <formula1>0</formula1>
    </dataValidation>
    <dataValidation type="decimal" operator="greaterThanOrEqual" allowBlank="1" showInputMessage="1" showErrorMessage="1" errorTitle="給料手当について" error="数値を入力してください" sqref="BR114:BT213" xr:uid="{00000000-0002-0000-0200-000005000000}">
      <formula1>0</formula1>
    </dataValidation>
    <dataValidation type="list" operator="greaterThan" allowBlank="1" showErrorMessage="1" error="整数値を入力してください" promptTitle="月数の入力" prompt="（例）_x000a_2019年を入力する場合、『2019』を入力して下さい。" sqref="I11:BP11" xr:uid="{00000000-0002-0000-0200-000006000000}">
      <formula1>年</formula1>
    </dataValidation>
    <dataValidation allowBlank="1" showErrorMessage="1" promptTitle="下請けの次数の選択 " prompt="元請負者からみた場合に、何次の下請負者かを選択してください。" sqref="A13" xr:uid="{00000000-0002-0000-0200-000007000000}"/>
    <dataValidation type="list" showInputMessage="1" showErrorMessage="1" sqref="C114:C213" xr:uid="{00000000-0002-0000-0200-000008000000}">
      <formula1>再下請</formula1>
    </dataValidation>
    <dataValidation type="decimal" allowBlank="1" showInputMessage="1" showErrorMessage="1" errorTitle="月別社員数について" error="０から１までの数値を入力してください" promptTitle="月別社員数について" prompt="①１ケ月すべて従事した場合を100％とし、1.00(人/月)とします_x000a_②転勤などでその月の途中から従事した場合は、日割りで計算します（例）２０日から勤務した場合１０/３０=０．３０（人/月）_x000a_③他の工事と兼務している場合、対象工事の勤務割合で按分してください（例）対象工事に７０％程度従事した場合７０/１００=０．７０（人/月）_x000a_④小数点以下２桁まで記入してください" sqref="I13:I112 I114:I213" xr:uid="{00000000-0002-0000-0200-000009000000}">
      <formula1>0</formula1>
      <formula2>1</formula2>
    </dataValidation>
  </dataValidations>
  <printOptions gridLinesSet="0"/>
  <pageMargins left="0.36" right="0.2" top="0.48" bottom="0.19685039370078741" header="0.35" footer="0.35"/>
  <pageSetup paperSize="9" scale="77" orientation="landscape" horizontalDpi="4294967292" verticalDpi="4294967292" r:id="rId1"/>
  <headerFooter alignWithMargins="0">
    <oddFooter>&amp;C&amp;P/&amp;N</oddFooter>
  </headerFooter>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385B5-4EC3-47ED-A8E1-6F4CABCACD84}">
  <sheetPr codeName="Sheet20"/>
  <dimension ref="A1:X519"/>
  <sheetViews>
    <sheetView zoomScale="85" zoomScaleNormal="85" workbookViewId="0">
      <pane ySplit="11" topLeftCell="A12" activePane="bottomLeft" state="frozen"/>
      <selection activeCell="E3" sqref="E3:H3"/>
      <selection pane="bottomLeft" activeCell="I33" sqref="I33:I34"/>
    </sheetView>
  </sheetViews>
  <sheetFormatPr defaultRowHeight="11.25"/>
  <cols>
    <col min="1" max="1" width="5.875" style="1282" customWidth="1"/>
    <col min="2" max="2" width="14.875" style="1282" customWidth="1"/>
    <col min="3" max="3" width="16.125" style="1282" bestFit="1" customWidth="1"/>
    <col min="4" max="4" width="9" style="1282"/>
    <col min="5" max="5" width="9.625" style="1282" bestFit="1" customWidth="1"/>
    <col min="6" max="6" width="15.125" style="1282" customWidth="1"/>
    <col min="7" max="7" width="26.75" style="1282" bestFit="1" customWidth="1"/>
    <col min="8" max="8" width="9" style="1282"/>
    <col min="9" max="9" width="12.25" style="1282" customWidth="1"/>
    <col min="10" max="10" width="14.25" style="1282" customWidth="1"/>
    <col min="11" max="16" width="9" style="1282"/>
    <col min="17" max="17" width="27.625" style="1282" bestFit="1" customWidth="1"/>
    <col min="18" max="18" width="9" style="1282"/>
    <col min="19" max="19" width="22" style="1282" customWidth="1"/>
    <col min="20" max="20" width="9" style="1282"/>
    <col min="21" max="21" width="4.625" style="1282" customWidth="1"/>
    <col min="22" max="22" width="19.125" style="1282" customWidth="1"/>
    <col min="23" max="23" width="4.625" style="1282" customWidth="1"/>
    <col min="24" max="24" width="17.375" style="1282" customWidth="1"/>
    <col min="25" max="16384" width="9" style="1282"/>
  </cols>
  <sheetData>
    <row r="1" spans="2:24">
      <c r="B1" s="1282" t="s">
        <v>1666</v>
      </c>
      <c r="I1" s="1282" t="s">
        <v>1665</v>
      </c>
      <c r="Q1" s="1282" t="s">
        <v>1664</v>
      </c>
      <c r="S1" s="1282" t="s">
        <v>1663</v>
      </c>
      <c r="V1" s="1282" t="s">
        <v>1662</v>
      </c>
    </row>
    <row r="2" spans="2:24" s="1283" customFormat="1"/>
    <row r="3" spans="2:24" s="1283" customFormat="1"/>
    <row r="4" spans="2:24" s="1283" customFormat="1"/>
    <row r="5" spans="2:24" s="1283" customFormat="1" ht="14.25" customHeight="1">
      <c r="B5" s="1290" t="s">
        <v>1661</v>
      </c>
      <c r="C5" s="1290" t="s">
        <v>1288</v>
      </c>
      <c r="D5" s="1291" t="s">
        <v>1289</v>
      </c>
      <c r="E5" s="1109" t="s">
        <v>1647</v>
      </c>
      <c r="F5" s="1109" t="s">
        <v>1644</v>
      </c>
      <c r="G5" s="1109" t="s">
        <v>1643</v>
      </c>
      <c r="I5" s="1290" t="s">
        <v>1660</v>
      </c>
      <c r="J5" s="1290" t="s">
        <v>1073</v>
      </c>
      <c r="K5" s="1291" t="s">
        <v>1659</v>
      </c>
      <c r="L5" s="1109" t="s">
        <v>1658</v>
      </c>
      <c r="M5" s="1109" t="s">
        <v>1657</v>
      </c>
      <c r="N5" s="1109" t="s">
        <v>1656</v>
      </c>
      <c r="O5" s="995" t="s">
        <v>1655</v>
      </c>
      <c r="Q5" s="995" t="s">
        <v>1654</v>
      </c>
      <c r="S5" s="1298" t="s">
        <v>1653</v>
      </c>
      <c r="U5" s="1293"/>
      <c r="V5" s="995" t="s">
        <v>1652</v>
      </c>
    </row>
    <row r="6" spans="2:24" s="1283" customFormat="1" ht="13.5">
      <c r="B6" s="1290" t="s">
        <v>1288</v>
      </c>
      <c r="C6" s="1290"/>
      <c r="D6" s="1297"/>
      <c r="E6" s="1290"/>
      <c r="F6" s="1109" t="s">
        <v>1651</v>
      </c>
      <c r="G6" s="1109" t="s">
        <v>1072</v>
      </c>
      <c r="I6" s="996" t="s">
        <v>1073</v>
      </c>
      <c r="J6" s="1295"/>
      <c r="K6" s="1296"/>
      <c r="L6" s="1295"/>
      <c r="M6" s="1294"/>
      <c r="N6" s="1109"/>
      <c r="Q6" s="995" t="s">
        <v>1075</v>
      </c>
      <c r="S6" s="995" t="s">
        <v>583</v>
      </c>
      <c r="U6" s="1293"/>
      <c r="V6" s="1292" t="s">
        <v>1587</v>
      </c>
    </row>
    <row r="7" spans="2:24" s="1283" customFormat="1" ht="101.25">
      <c r="B7" s="1109" t="s">
        <v>1289</v>
      </c>
      <c r="C7" s="1290" t="s">
        <v>216</v>
      </c>
      <c r="D7" s="1291" t="s">
        <v>1650</v>
      </c>
      <c r="E7" s="1109" t="s">
        <v>1649</v>
      </c>
      <c r="F7" s="1077"/>
      <c r="G7" s="1077"/>
      <c r="I7" s="996" t="s">
        <v>1422</v>
      </c>
      <c r="J7" s="996" t="s">
        <v>1074</v>
      </c>
      <c r="K7" s="996" t="s">
        <v>1425</v>
      </c>
      <c r="L7" s="996" t="s">
        <v>1383</v>
      </c>
      <c r="M7" s="996" t="s">
        <v>857</v>
      </c>
      <c r="N7" s="996" t="s">
        <v>857</v>
      </c>
      <c r="O7" s="996" t="s">
        <v>1536</v>
      </c>
      <c r="Q7" s="995" t="s">
        <v>1648</v>
      </c>
      <c r="S7" s="995" t="s">
        <v>584</v>
      </c>
      <c r="U7" s="1285"/>
      <c r="V7" s="1109" t="s">
        <v>1588</v>
      </c>
    </row>
    <row r="8" spans="2:24" s="1283" customFormat="1" ht="22.5">
      <c r="B8" s="1109" t="s">
        <v>1647</v>
      </c>
      <c r="C8" s="1290" t="s">
        <v>1070</v>
      </c>
      <c r="D8" s="1077"/>
      <c r="E8" s="1109" t="s">
        <v>1646</v>
      </c>
      <c r="F8" s="1076"/>
      <c r="G8" s="1076"/>
      <c r="I8" s="996" t="s">
        <v>1382</v>
      </c>
      <c r="J8" s="1042"/>
      <c r="K8" s="1077"/>
      <c r="L8" s="996" t="s">
        <v>1384</v>
      </c>
      <c r="M8" s="1076"/>
      <c r="N8" s="1076"/>
      <c r="Q8" s="995" t="s">
        <v>1645</v>
      </c>
      <c r="S8" s="995" t="s">
        <v>585</v>
      </c>
      <c r="U8" s="1285"/>
      <c r="V8" s="1109" t="s">
        <v>1589</v>
      </c>
    </row>
    <row r="9" spans="2:24" s="1283" customFormat="1" ht="56.25">
      <c r="B9" s="1109" t="s">
        <v>1644</v>
      </c>
      <c r="C9" s="1109" t="s">
        <v>1071</v>
      </c>
      <c r="D9" s="1076"/>
      <c r="E9" s="1076"/>
      <c r="F9" s="1077"/>
      <c r="G9" s="1077"/>
      <c r="I9" s="996" t="s">
        <v>141</v>
      </c>
      <c r="J9" s="1077"/>
      <c r="K9" s="1076"/>
      <c r="L9" s="1076"/>
      <c r="M9" s="1077"/>
      <c r="N9" s="1077"/>
      <c r="S9" s="995" t="s">
        <v>586</v>
      </c>
      <c r="U9" s="1285"/>
      <c r="V9" s="1109" t="s">
        <v>1590</v>
      </c>
    </row>
    <row r="10" spans="2:24" s="1283" customFormat="1" ht="45">
      <c r="B10" s="1109" t="s">
        <v>1643</v>
      </c>
      <c r="C10" s="1289"/>
      <c r="D10" s="1288"/>
      <c r="E10" s="1289"/>
      <c r="F10" s="1287"/>
      <c r="G10" s="1289"/>
      <c r="I10" s="996" t="s">
        <v>476</v>
      </c>
      <c r="J10" s="1289"/>
      <c r="K10" s="1288"/>
      <c r="L10" s="1289"/>
      <c r="M10" s="1287"/>
      <c r="N10" s="1289"/>
      <c r="S10" s="995" t="s">
        <v>587</v>
      </c>
      <c r="U10" s="1285"/>
      <c r="V10" s="1109" t="s">
        <v>1591</v>
      </c>
    </row>
    <row r="11" spans="2:24" s="1283" customFormat="1" ht="22.5">
      <c r="B11" s="1287"/>
      <c r="D11" s="1287"/>
      <c r="F11" s="1287"/>
      <c r="I11" s="996" t="s">
        <v>1421</v>
      </c>
      <c r="S11" s="995" t="s">
        <v>588</v>
      </c>
      <c r="U11" s="1285"/>
    </row>
    <row r="12" spans="2:24" s="1283" customFormat="1" ht="13.5">
      <c r="B12" s="1287"/>
      <c r="D12" s="1287"/>
      <c r="F12" s="1287"/>
      <c r="I12" s="996" t="s">
        <v>357</v>
      </c>
      <c r="S12" s="995" t="s">
        <v>589</v>
      </c>
      <c r="U12" s="1285"/>
      <c r="V12" s="1285"/>
      <c r="W12" s="1285"/>
      <c r="X12" s="1285"/>
    </row>
    <row r="13" spans="2:24" s="1283" customFormat="1" ht="13.5">
      <c r="B13" s="1287"/>
      <c r="D13" s="1287"/>
      <c r="F13" s="1288"/>
      <c r="S13" s="995" t="s">
        <v>1076</v>
      </c>
      <c r="U13" s="1285"/>
      <c r="V13" s="1285"/>
      <c r="W13" s="1285"/>
      <c r="X13" s="1285"/>
    </row>
    <row r="14" spans="2:24" s="1283" customFormat="1" ht="13.5">
      <c r="B14" s="1287"/>
      <c r="D14" s="1287"/>
      <c r="F14" s="1286"/>
      <c r="U14" s="1285"/>
      <c r="V14" s="1285"/>
      <c r="W14" s="1285"/>
      <c r="X14" s="1285"/>
    </row>
    <row r="15" spans="2:24" s="1283" customFormat="1">
      <c r="U15" s="1285"/>
      <c r="V15" s="1285"/>
      <c r="W15" s="1285"/>
      <c r="X15" s="1285"/>
    </row>
    <row r="16" spans="2:24" s="1283" customFormat="1"/>
    <row r="17" s="1283" customFormat="1"/>
    <row r="18" s="1283" customFormat="1"/>
    <row r="19" s="1283" customFormat="1"/>
    <row r="20" s="1283" customFormat="1"/>
    <row r="21" s="1283" customFormat="1"/>
    <row r="22" s="1283" customFormat="1"/>
    <row r="23" s="1283" customFormat="1"/>
    <row r="24" s="1283" customFormat="1"/>
    <row r="25" s="1283" customFormat="1"/>
    <row r="26" s="1283" customFormat="1"/>
    <row r="27" s="1283" customFormat="1"/>
    <row r="28" s="1283" customFormat="1"/>
    <row r="29" s="1283" customFormat="1"/>
    <row r="30" s="1283" customFormat="1"/>
    <row r="31" s="1283" customFormat="1"/>
    <row r="32" s="1283" customFormat="1"/>
    <row r="33" s="1283" customFormat="1"/>
    <row r="34" s="1283" customFormat="1"/>
    <row r="35" s="1283" customFormat="1"/>
    <row r="36" s="1283" customFormat="1"/>
    <row r="37" s="1283" customFormat="1"/>
    <row r="38" s="1283" customFormat="1"/>
    <row r="39" s="1283" customFormat="1"/>
    <row r="40" s="1283" customFormat="1"/>
    <row r="41" s="1283" customFormat="1"/>
    <row r="42" s="1283" customFormat="1"/>
    <row r="43" s="1283" customFormat="1"/>
    <row r="44" s="1283" customFormat="1"/>
    <row r="45" s="1283" customFormat="1"/>
    <row r="46" s="1283" customFormat="1"/>
    <row r="47" s="1283" customFormat="1"/>
    <row r="48" s="1283" customFormat="1"/>
    <row r="49" s="1283" customFormat="1"/>
    <row r="50" s="1283" customFormat="1"/>
    <row r="51" s="1283" customFormat="1"/>
    <row r="52" s="1283" customFormat="1"/>
    <row r="53" s="1283" customFormat="1"/>
    <row r="54" s="1283" customFormat="1"/>
    <row r="55" s="1283" customFormat="1"/>
    <row r="56" s="1283" customFormat="1"/>
    <row r="57" s="1283" customFormat="1"/>
    <row r="58" s="1283" customFormat="1"/>
    <row r="59" s="1283" customFormat="1"/>
    <row r="60" s="1283" customFormat="1"/>
    <row r="61" s="1283" customFormat="1"/>
    <row r="62" s="1283" customFormat="1"/>
    <row r="63" s="1283" customFormat="1"/>
    <row r="64" s="1283" customFormat="1"/>
    <row r="65" s="1283" customFormat="1"/>
    <row r="66" s="1283" customFormat="1"/>
    <row r="67" s="1283" customFormat="1"/>
    <row r="68" s="1283" customFormat="1"/>
    <row r="69" s="1283" customFormat="1"/>
    <row r="70" s="1283" customFormat="1"/>
    <row r="71" s="1283" customFormat="1"/>
    <row r="72" s="1283" customFormat="1"/>
    <row r="73" s="1283" customFormat="1"/>
    <row r="74" s="1283" customFormat="1"/>
    <row r="75" s="1283" customFormat="1"/>
    <row r="76" s="1283" customFormat="1"/>
    <row r="77" s="1283" customFormat="1"/>
    <row r="78" s="1283" customFormat="1"/>
    <row r="79" s="1283" customFormat="1"/>
    <row r="80" s="1283" customFormat="1"/>
    <row r="81" s="1283" customFormat="1"/>
    <row r="82" s="1283" customFormat="1"/>
    <row r="83" s="1283" customFormat="1"/>
    <row r="84" s="1283" customFormat="1"/>
    <row r="85" s="1283" customFormat="1"/>
    <row r="86" s="1283" customFormat="1"/>
    <row r="87" s="1283" customFormat="1"/>
    <row r="88" s="1283" customFormat="1"/>
    <row r="89" s="1283" customFormat="1"/>
    <row r="90" s="1283" customFormat="1"/>
    <row r="91" s="1283" customFormat="1"/>
    <row r="92" s="1283" customFormat="1"/>
    <row r="93" s="1283" customFormat="1"/>
    <row r="94" s="1283" customFormat="1"/>
    <row r="95" s="1283" customFormat="1"/>
    <row r="96" s="1283" customFormat="1"/>
    <row r="97" s="1283" customFormat="1"/>
    <row r="98" s="1283" customFormat="1"/>
    <row r="99" s="1283" customFormat="1"/>
    <row r="100" s="1283" customFormat="1"/>
    <row r="101" s="1283" customFormat="1"/>
    <row r="102" s="1283" customFormat="1"/>
    <row r="103" s="1283" customFormat="1"/>
    <row r="104" s="1283" customFormat="1"/>
    <row r="105" s="1283" customFormat="1"/>
    <row r="106" s="1283" customFormat="1"/>
    <row r="107" s="1283" customFormat="1"/>
    <row r="108" s="1283" customFormat="1"/>
    <row r="109" s="1283" customFormat="1"/>
    <row r="110" s="1283" customFormat="1"/>
    <row r="111" s="1283" customFormat="1"/>
    <row r="112" s="1283" customFormat="1"/>
    <row r="113" s="1283" customFormat="1"/>
    <row r="114" s="1283" customFormat="1"/>
    <row r="115" s="1283" customFormat="1"/>
    <row r="116" s="1283" customFormat="1"/>
    <row r="117" s="1283" customFormat="1"/>
    <row r="118" s="1283" customFormat="1"/>
    <row r="119" s="1283" customFormat="1"/>
    <row r="120" s="1283" customFormat="1"/>
    <row r="121" s="1283" customFormat="1"/>
    <row r="122" s="1283" customFormat="1"/>
    <row r="123" s="1283" customFormat="1"/>
    <row r="124" s="1283" customFormat="1"/>
    <row r="125" s="1283" customFormat="1"/>
    <row r="126" s="1283" customFormat="1"/>
    <row r="127" s="1283" customFormat="1"/>
    <row r="128" s="1283" customFormat="1"/>
    <row r="129" s="1283" customFormat="1"/>
    <row r="130" s="1283" customFormat="1"/>
    <row r="131" s="1283" customFormat="1"/>
    <row r="132" s="1283" customFormat="1"/>
    <row r="133" s="1283" customFormat="1"/>
    <row r="134" s="1283" customFormat="1"/>
    <row r="135" s="1283" customFormat="1"/>
    <row r="136" s="1283" customFormat="1"/>
    <row r="137" s="1283" customFormat="1"/>
    <row r="138" s="1283" customFormat="1"/>
    <row r="139" s="1283" customFormat="1"/>
    <row r="140" s="1283" customFormat="1"/>
    <row r="141" s="1283" customFormat="1"/>
    <row r="142" s="1283" customFormat="1"/>
    <row r="143" s="1283" customFormat="1"/>
    <row r="144" s="1283" customFormat="1"/>
    <row r="145" s="1283" customFormat="1"/>
    <row r="146" s="1283" customFormat="1"/>
    <row r="147" s="1283" customFormat="1"/>
    <row r="148" s="1283" customFormat="1"/>
    <row r="149" s="1283" customFormat="1"/>
    <row r="150" s="1283" customFormat="1"/>
    <row r="151" s="1283" customFormat="1"/>
    <row r="152" s="1283" customFormat="1"/>
    <row r="153" s="1283" customFormat="1"/>
    <row r="154" s="1283" customFormat="1"/>
    <row r="155" s="1283" customFormat="1"/>
    <row r="156" s="1283" customFormat="1"/>
    <row r="157" s="1283" customFormat="1"/>
    <row r="158" s="1283" customFormat="1"/>
    <row r="159" s="1283" customFormat="1"/>
    <row r="160" s="1283" customFormat="1"/>
    <row r="161" s="1283" customFormat="1"/>
    <row r="162" s="1283" customFormat="1"/>
    <row r="163" s="1283" customFormat="1"/>
    <row r="164" s="1283" customFormat="1"/>
    <row r="165" s="1283" customFormat="1"/>
    <row r="166" s="1283" customFormat="1"/>
    <row r="167" s="1283" customFormat="1"/>
    <row r="168" s="1283" customFormat="1"/>
    <row r="169" s="1283" customFormat="1"/>
    <row r="170" s="1283" customFormat="1"/>
    <row r="171" s="1283" customFormat="1"/>
    <row r="172" s="1283" customFormat="1"/>
    <row r="173" s="1283" customFormat="1"/>
    <row r="174" s="1283" customFormat="1"/>
    <row r="175" s="1283" customFormat="1"/>
    <row r="176" s="1283" customFormat="1"/>
    <row r="177" s="1283" customFormat="1"/>
    <row r="178" s="1283" customFormat="1"/>
    <row r="179" s="1283" customFormat="1"/>
    <row r="180" s="1283" customFormat="1"/>
    <row r="181" s="1283" customFormat="1"/>
    <row r="182" s="1283" customFormat="1"/>
    <row r="183" s="1283" customFormat="1"/>
    <row r="184" s="1283" customFormat="1"/>
    <row r="185" s="1283" customFormat="1"/>
    <row r="186" s="1283" customFormat="1"/>
    <row r="187" s="1283" customFormat="1"/>
    <row r="188" s="1283" customFormat="1"/>
    <row r="189" s="1283" customFormat="1"/>
    <row r="190" s="1283" customFormat="1"/>
    <row r="191" s="1283" customFormat="1"/>
    <row r="192" s="1283" customFormat="1"/>
    <row r="193" s="1283" customFormat="1"/>
    <row r="194" s="1283" customFormat="1"/>
    <row r="195" s="1283" customFormat="1"/>
    <row r="196" s="1283" customFormat="1"/>
    <row r="197" s="1283" customFormat="1"/>
    <row r="198" s="1283" customFormat="1"/>
    <row r="199" s="1283" customFormat="1"/>
    <row r="200" s="1283" customFormat="1"/>
    <row r="201" s="1283" customFormat="1"/>
    <row r="202" s="1283" customFormat="1"/>
    <row r="203" s="1283" customFormat="1"/>
    <row r="204" s="1283" customFormat="1"/>
    <row r="205" s="1283" customFormat="1"/>
    <row r="206" s="1283" customFormat="1"/>
    <row r="207" s="1283" customFormat="1"/>
    <row r="208" s="1283" customFormat="1"/>
    <row r="209" s="1283" customFormat="1"/>
    <row r="210" s="1283" customFormat="1"/>
    <row r="211" s="1283" customFormat="1"/>
    <row r="212" s="1283" customFormat="1"/>
    <row r="213" s="1283" customFormat="1"/>
    <row r="214" s="1283" customFormat="1"/>
    <row r="215" s="1283" customFormat="1"/>
    <row r="216" s="1283" customFormat="1"/>
    <row r="217" s="1283" customFormat="1"/>
    <row r="218" s="1283" customFormat="1"/>
    <row r="219" s="1283" customFormat="1"/>
    <row r="220" s="1283" customFormat="1"/>
    <row r="221" s="1283" customFormat="1"/>
    <row r="222" s="1283" customFormat="1"/>
    <row r="223" s="1283" customFormat="1"/>
    <row r="224" s="1283" customFormat="1"/>
    <row r="225" spans="1:1" s="1283" customFormat="1"/>
    <row r="226" spans="1:1" s="1283" customFormat="1"/>
    <row r="227" spans="1:1" s="1283" customFormat="1"/>
    <row r="228" spans="1:1" s="1283" customFormat="1"/>
    <row r="229" spans="1:1" s="1283" customFormat="1"/>
    <row r="230" spans="1:1" s="1283" customFormat="1"/>
    <row r="231" spans="1:1" s="1283" customFormat="1"/>
    <row r="232" spans="1:1" s="1283" customFormat="1"/>
    <row r="233" spans="1:1" s="1283" customFormat="1"/>
    <row r="234" spans="1:1" s="1283" customFormat="1">
      <c r="A234" s="1284"/>
    </row>
    <row r="235" spans="1:1" s="1283" customFormat="1">
      <c r="A235" s="1284"/>
    </row>
    <row r="236" spans="1:1" s="1283" customFormat="1">
      <c r="A236" s="1284"/>
    </row>
    <row r="237" spans="1:1" s="1283" customFormat="1">
      <c r="A237" s="1284"/>
    </row>
    <row r="238" spans="1:1" s="1283" customFormat="1">
      <c r="A238" s="1284"/>
    </row>
    <row r="239" spans="1:1" s="1283" customFormat="1">
      <c r="A239" s="1284"/>
    </row>
    <row r="240" spans="1:1" s="1283" customFormat="1">
      <c r="A240" s="1284"/>
    </row>
    <row r="241" spans="1:1" s="1283" customFormat="1">
      <c r="A241" s="1284"/>
    </row>
    <row r="242" spans="1:1" s="1283" customFormat="1"/>
    <row r="243" spans="1:1" s="1283" customFormat="1"/>
    <row r="244" spans="1:1" s="1283" customFormat="1"/>
    <row r="245" spans="1:1" s="1283" customFormat="1"/>
    <row r="246" spans="1:1" s="1283" customFormat="1"/>
    <row r="247" spans="1:1" s="1283" customFormat="1"/>
    <row r="248" spans="1:1" s="1283" customFormat="1"/>
    <row r="249" spans="1:1" s="1283" customFormat="1"/>
    <row r="250" spans="1:1" s="1283" customFormat="1"/>
    <row r="251" spans="1:1" s="1283" customFormat="1"/>
    <row r="252" spans="1:1" s="1283" customFormat="1"/>
    <row r="253" spans="1:1" s="1283" customFormat="1"/>
    <row r="254" spans="1:1" s="1283" customFormat="1"/>
    <row r="255" spans="1:1" s="1283" customFormat="1"/>
    <row r="256" spans="1:1" s="1283" customFormat="1"/>
    <row r="257" s="1283" customFormat="1"/>
    <row r="258" s="1283" customFormat="1"/>
    <row r="259" s="1283" customFormat="1"/>
    <row r="260" s="1283" customFormat="1"/>
    <row r="261" s="1283" customFormat="1"/>
    <row r="262" s="1283" customFormat="1"/>
    <row r="263" s="1283" customFormat="1"/>
    <row r="264" s="1283" customFormat="1"/>
    <row r="265" s="1283" customFormat="1"/>
    <row r="266" s="1283" customFormat="1"/>
    <row r="267" s="1283" customFormat="1"/>
    <row r="268" s="1283" customFormat="1"/>
    <row r="269" s="1283" customFormat="1"/>
    <row r="270" s="1283" customFormat="1"/>
    <row r="271" s="1283" customFormat="1"/>
    <row r="272" s="1283" customFormat="1"/>
    <row r="273" s="1283" customFormat="1"/>
    <row r="274" s="1283" customFormat="1"/>
    <row r="275" s="1283" customFormat="1"/>
    <row r="276" s="1283" customFormat="1"/>
    <row r="277" s="1283" customFormat="1"/>
    <row r="278" s="1283" customFormat="1"/>
    <row r="279" s="1283" customFormat="1"/>
    <row r="280" s="1283" customFormat="1"/>
    <row r="281" s="1283" customFormat="1"/>
    <row r="282" s="1283" customFormat="1"/>
    <row r="283" s="1283" customFormat="1"/>
    <row r="284" s="1283" customFormat="1"/>
    <row r="285" s="1283" customFormat="1"/>
    <row r="286" s="1283" customFormat="1"/>
    <row r="287" s="1283" customFormat="1"/>
    <row r="288" s="1283" customFormat="1"/>
    <row r="289" s="1283" customFormat="1"/>
    <row r="290" s="1283" customFormat="1"/>
    <row r="291" s="1283" customFormat="1"/>
    <row r="292" s="1283" customFormat="1"/>
    <row r="293" s="1283" customFormat="1"/>
    <row r="294" s="1283" customFormat="1"/>
    <row r="295" s="1283" customFormat="1"/>
    <row r="296" s="1283" customFormat="1"/>
    <row r="297" s="1283" customFormat="1"/>
    <row r="298" s="1283" customFormat="1"/>
    <row r="299" s="1283" customFormat="1"/>
    <row r="300" s="1283" customFormat="1"/>
    <row r="301" s="1283" customFormat="1"/>
    <row r="302" s="1283" customFormat="1"/>
    <row r="303" s="1283" customFormat="1"/>
    <row r="304" s="1283" customFormat="1"/>
    <row r="305" s="1283" customFormat="1"/>
    <row r="306" s="1283" customFormat="1"/>
    <row r="307" s="1283" customFormat="1"/>
    <row r="308" s="1283" customFormat="1"/>
    <row r="309" s="1283" customFormat="1"/>
    <row r="310" s="1283" customFormat="1"/>
    <row r="311" s="1283" customFormat="1"/>
    <row r="312" s="1283" customFormat="1"/>
    <row r="313" s="1283" customFormat="1"/>
    <row r="314" s="1283" customFormat="1"/>
    <row r="315" s="1283" customFormat="1"/>
    <row r="316" s="1283" customFormat="1"/>
    <row r="317" s="1283" customFormat="1"/>
    <row r="318" s="1283" customFormat="1"/>
    <row r="319" s="1283" customFormat="1"/>
    <row r="320" s="1283" customFormat="1"/>
    <row r="321" s="1283" customFormat="1"/>
    <row r="322" s="1283" customFormat="1"/>
    <row r="323" s="1283" customFormat="1"/>
    <row r="324" s="1283" customFormat="1"/>
    <row r="325" s="1283" customFormat="1"/>
    <row r="326" s="1283" customFormat="1"/>
    <row r="327" s="1283" customFormat="1"/>
    <row r="328" s="1283" customFormat="1"/>
    <row r="329" s="1283" customFormat="1"/>
    <row r="330" s="1283" customFormat="1"/>
    <row r="331" s="1283" customFormat="1"/>
    <row r="332" s="1283" customFormat="1"/>
    <row r="333" s="1283" customFormat="1"/>
    <row r="334" s="1283" customFormat="1"/>
    <row r="335" s="1283" customFormat="1"/>
    <row r="336" s="1283" customFormat="1"/>
    <row r="337" s="1283" customFormat="1"/>
    <row r="338" s="1283" customFormat="1"/>
    <row r="339" s="1283" customFormat="1"/>
    <row r="340" s="1283" customFormat="1"/>
    <row r="341" s="1283" customFormat="1"/>
    <row r="342" s="1283" customFormat="1"/>
    <row r="343" s="1283" customFormat="1"/>
    <row r="344" s="1283" customFormat="1"/>
    <row r="345" s="1283" customFormat="1"/>
    <row r="346" s="1283" customFormat="1"/>
    <row r="347" s="1283" customFormat="1"/>
    <row r="348" s="1283" customFormat="1"/>
    <row r="349" s="1283" customFormat="1"/>
    <row r="350" s="1283" customFormat="1"/>
    <row r="351" s="1283" customFormat="1"/>
    <row r="352" s="1283" customFormat="1"/>
    <row r="353" s="1283" customFormat="1"/>
    <row r="354" s="1283" customFormat="1"/>
    <row r="355" s="1283" customFormat="1"/>
    <row r="356" s="1283" customFormat="1"/>
    <row r="357" s="1283" customFormat="1"/>
    <row r="358" s="1283" customFormat="1"/>
    <row r="359" s="1283" customFormat="1"/>
    <row r="360" s="1283" customFormat="1"/>
    <row r="361" s="1283" customFormat="1"/>
    <row r="362" s="1283" customFormat="1"/>
    <row r="363" s="1283" customFormat="1"/>
    <row r="364" s="1283" customFormat="1"/>
    <row r="365" s="1283" customFormat="1"/>
    <row r="366" s="1283" customFormat="1"/>
    <row r="367" s="1283" customFormat="1"/>
    <row r="368" s="1283" customFormat="1"/>
    <row r="369" s="1283" customFormat="1"/>
    <row r="370" s="1283" customFormat="1"/>
    <row r="371" s="1283" customFormat="1"/>
    <row r="372" s="1283" customFormat="1"/>
    <row r="373" s="1283" customFormat="1"/>
    <row r="374" s="1283" customFormat="1"/>
    <row r="375" s="1283" customFormat="1"/>
    <row r="376" s="1283" customFormat="1"/>
    <row r="377" s="1283" customFormat="1"/>
    <row r="378" s="1283" customFormat="1"/>
    <row r="379" s="1283" customFormat="1"/>
    <row r="380" s="1283" customFormat="1"/>
    <row r="381" s="1283" customFormat="1"/>
    <row r="382" s="1283" customFormat="1"/>
    <row r="383" s="1283" customFormat="1"/>
    <row r="384" s="1283" customFormat="1"/>
    <row r="385" s="1283" customFormat="1"/>
    <row r="386" s="1283" customFormat="1"/>
    <row r="387" s="1283" customFormat="1"/>
    <row r="388" s="1283" customFormat="1"/>
    <row r="389" s="1283" customFormat="1"/>
    <row r="390" s="1283" customFormat="1"/>
    <row r="391" s="1283" customFormat="1"/>
    <row r="392" s="1283" customFormat="1"/>
    <row r="393" s="1283" customFormat="1"/>
    <row r="394" s="1283" customFormat="1"/>
    <row r="395" s="1283" customFormat="1"/>
    <row r="396" s="1283" customFormat="1"/>
    <row r="397" s="1283" customFormat="1"/>
    <row r="398" s="1283" customFormat="1"/>
    <row r="399" s="1283" customFormat="1"/>
    <row r="400" s="1283" customFormat="1"/>
    <row r="401" s="1283" customFormat="1"/>
    <row r="402" s="1283" customFormat="1"/>
    <row r="403" s="1283" customFormat="1"/>
    <row r="404" s="1283" customFormat="1"/>
    <row r="405" s="1283" customFormat="1"/>
    <row r="406" s="1283" customFormat="1"/>
    <row r="407" s="1283" customFormat="1"/>
    <row r="408" s="1283" customFormat="1"/>
    <row r="409" s="1283" customFormat="1"/>
    <row r="410" s="1283" customFormat="1"/>
    <row r="411" s="1283" customFormat="1"/>
    <row r="412" s="1283" customFormat="1"/>
    <row r="413" s="1283" customFormat="1"/>
    <row r="414" s="1283" customFormat="1"/>
    <row r="415" s="1283" customFormat="1"/>
    <row r="416" s="1283" customFormat="1"/>
    <row r="417" s="1283" customFormat="1"/>
    <row r="418" s="1283" customFormat="1"/>
    <row r="419" s="1283" customFormat="1"/>
    <row r="420" s="1283" customFormat="1"/>
    <row r="421" s="1283" customFormat="1"/>
    <row r="422" s="1283" customFormat="1"/>
    <row r="423" s="1283" customFormat="1"/>
    <row r="424" s="1283" customFormat="1"/>
    <row r="425" s="1283" customFormat="1"/>
    <row r="426" s="1283" customFormat="1"/>
    <row r="427" s="1283" customFormat="1"/>
    <row r="428" s="1283" customFormat="1"/>
    <row r="429" s="1283" customFormat="1"/>
    <row r="430" s="1283" customFormat="1"/>
    <row r="431" s="1283" customFormat="1"/>
    <row r="432" s="1283" customFormat="1"/>
    <row r="433" s="1283" customFormat="1"/>
    <row r="434" s="1283" customFormat="1"/>
    <row r="435" s="1283" customFormat="1"/>
    <row r="436" s="1283" customFormat="1"/>
    <row r="437" s="1283" customFormat="1"/>
    <row r="438" s="1283" customFormat="1"/>
    <row r="439" s="1283" customFormat="1"/>
    <row r="440" s="1283" customFormat="1"/>
    <row r="441" s="1283" customFormat="1"/>
    <row r="442" s="1283" customFormat="1"/>
    <row r="443" s="1283" customFormat="1"/>
    <row r="444" s="1283" customFormat="1"/>
    <row r="445" s="1283" customFormat="1"/>
    <row r="446" s="1283" customFormat="1"/>
    <row r="447" s="1283" customFormat="1"/>
    <row r="448" s="1283" customFormat="1"/>
    <row r="449" s="1283" customFormat="1"/>
    <row r="450" s="1283" customFormat="1"/>
    <row r="451" s="1283" customFormat="1"/>
    <row r="452" s="1283" customFormat="1"/>
    <row r="453" s="1283" customFormat="1"/>
    <row r="454" s="1283" customFormat="1"/>
    <row r="455" s="1283" customFormat="1"/>
    <row r="456" s="1283" customFormat="1"/>
    <row r="457" s="1283" customFormat="1"/>
    <row r="458" s="1283" customFormat="1"/>
    <row r="459" s="1283" customFormat="1"/>
    <row r="460" s="1283" customFormat="1"/>
    <row r="461" s="1283" customFormat="1"/>
    <row r="462" s="1283" customFormat="1"/>
    <row r="463" s="1283" customFormat="1"/>
    <row r="464" s="1283" customFormat="1"/>
    <row r="465" s="1283" customFormat="1"/>
    <row r="466" s="1283" customFormat="1"/>
    <row r="467" s="1283" customFormat="1"/>
    <row r="468" s="1283" customFormat="1"/>
    <row r="469" s="1283" customFormat="1"/>
    <row r="470" s="1283" customFormat="1"/>
    <row r="471" s="1283" customFormat="1"/>
    <row r="472" s="1283" customFormat="1"/>
    <row r="473" s="1283" customFormat="1"/>
    <row r="474" s="1283" customFormat="1"/>
    <row r="475" s="1283" customFormat="1"/>
    <row r="476" s="1283" customFormat="1"/>
    <row r="477" s="1283" customFormat="1"/>
    <row r="478" s="1283" customFormat="1"/>
    <row r="479" s="1283" customFormat="1"/>
    <row r="480" s="1283" customFormat="1"/>
    <row r="481" s="1283" customFormat="1"/>
    <row r="482" s="1283" customFormat="1"/>
    <row r="483" s="1283" customFormat="1"/>
    <row r="484" s="1283" customFormat="1"/>
    <row r="485" s="1283" customFormat="1"/>
    <row r="486" s="1283" customFormat="1"/>
    <row r="487" s="1283" customFormat="1"/>
    <row r="488" s="1283" customFormat="1"/>
    <row r="489" s="1283" customFormat="1"/>
    <row r="490" s="1283" customFormat="1"/>
    <row r="491" s="1283" customFormat="1"/>
    <row r="492" s="1283" customFormat="1"/>
    <row r="493" s="1283" customFormat="1"/>
    <row r="494" s="1283" customFormat="1"/>
    <row r="495" s="1283" customFormat="1"/>
    <row r="496" s="1283" customFormat="1"/>
    <row r="497" s="1283" customFormat="1"/>
    <row r="498" s="1283" customFormat="1"/>
    <row r="499" s="1283" customFormat="1"/>
    <row r="500" s="1283" customFormat="1"/>
    <row r="501" s="1283" customFormat="1"/>
    <row r="502" s="1283" customFormat="1"/>
    <row r="503" s="1283" customFormat="1"/>
    <row r="504" s="1283" customFormat="1"/>
    <row r="505" s="1283" customFormat="1"/>
    <row r="506" s="1283" customFormat="1"/>
    <row r="507" s="1283" customFormat="1"/>
    <row r="508" s="1283" customFormat="1"/>
    <row r="509" s="1283" customFormat="1"/>
    <row r="510" s="1283" customFormat="1"/>
    <row r="511" s="1283" customFormat="1"/>
    <row r="512" s="1283" customFormat="1"/>
    <row r="513" spans="21:24" s="1283" customFormat="1"/>
    <row r="514" spans="21:24" s="1283" customFormat="1"/>
    <row r="515" spans="21:24" s="1283" customFormat="1"/>
    <row r="516" spans="21:24" s="1283" customFormat="1"/>
    <row r="517" spans="21:24" s="1283" customFormat="1"/>
    <row r="518" spans="21:24" s="1283" customFormat="1">
      <c r="U518" s="1282"/>
      <c r="V518" s="1282"/>
      <c r="W518" s="1282"/>
      <c r="X518" s="1282"/>
    </row>
    <row r="519" spans="21:24" s="1283" customFormat="1">
      <c r="U519" s="1282"/>
      <c r="V519" s="1282"/>
      <c r="W519" s="1282"/>
      <c r="X519" s="1282"/>
    </row>
  </sheetData>
  <sheetProtection algorithmName="SHA-512" hashValue="oWaELbYAgU86RTwGUQ4deBd1ira2qK/A6HOT2YHDeGbxY/VDLNZO+jwuJIkrQ6n1AfZ/OBiBEJaH6Bbltiw9eg==" saltValue="VLMkbjasVttbp9gk78dcaQ==" spinCount="100000" sheet="1" objects="1" scenarios="1"/>
  <autoFilter ref="A6:Y525" xr:uid="{00000000-0009-0000-0000-00002C000000}"/>
  <phoneticPr fontId="41"/>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D4937-542A-44D3-B98E-FA8B41128E56}">
  <dimension ref="B4:V69"/>
  <sheetViews>
    <sheetView showGridLines="0" workbookViewId="0">
      <selection activeCell="B4" sqref="B4"/>
    </sheetView>
  </sheetViews>
  <sheetFormatPr defaultRowHeight="13.5"/>
  <cols>
    <col min="1" max="16384" width="9" style="1018"/>
  </cols>
  <sheetData>
    <row r="4" spans="2:22">
      <c r="B4" s="1269" t="s">
        <v>728</v>
      </c>
      <c r="C4" s="1269" t="s">
        <v>735</v>
      </c>
      <c r="D4" s="1269" t="s">
        <v>745</v>
      </c>
      <c r="E4" s="1269" t="s">
        <v>761</v>
      </c>
      <c r="F4" s="1269" t="s">
        <v>925</v>
      </c>
      <c r="G4" s="1269" t="s">
        <v>75</v>
      </c>
      <c r="H4" s="1269" t="s">
        <v>576</v>
      </c>
      <c r="I4" s="1269" t="s">
        <v>860</v>
      </c>
      <c r="J4" s="1269" t="s">
        <v>275</v>
      </c>
      <c r="K4" s="1269" t="s">
        <v>288</v>
      </c>
      <c r="L4" s="1269" t="s">
        <v>418</v>
      </c>
      <c r="M4" s="1269" t="s">
        <v>489</v>
      </c>
      <c r="N4" s="1269" t="s">
        <v>495</v>
      </c>
      <c r="O4" s="1269" t="s">
        <v>270</v>
      </c>
      <c r="P4" s="1269" t="s">
        <v>783</v>
      </c>
      <c r="Q4" s="1269" t="s">
        <v>374</v>
      </c>
      <c r="R4" s="1269" t="s">
        <v>395</v>
      </c>
      <c r="S4" s="1269" t="s">
        <v>892</v>
      </c>
      <c r="T4" s="1269" t="s">
        <v>909</v>
      </c>
      <c r="U4" s="1269" t="s">
        <v>929</v>
      </c>
      <c r="V4" s="1269" t="s">
        <v>644</v>
      </c>
    </row>
    <row r="5" spans="2:22">
      <c r="B5" s="1268"/>
      <c r="C5" s="1268"/>
      <c r="D5" s="1268"/>
      <c r="E5" s="1268"/>
      <c r="F5" s="1268"/>
      <c r="G5" s="1268"/>
      <c r="H5" s="1268"/>
      <c r="I5" s="1268"/>
      <c r="J5" s="1268"/>
      <c r="K5" s="1268"/>
      <c r="L5" s="1268"/>
      <c r="M5" s="1268"/>
      <c r="N5" s="1268"/>
      <c r="O5" s="1268"/>
      <c r="P5" s="1268"/>
      <c r="Q5" s="1268"/>
      <c r="R5" s="1268"/>
      <c r="S5" s="1268"/>
      <c r="T5" s="1268"/>
      <c r="U5" s="1268"/>
      <c r="V5" s="1268"/>
    </row>
    <row r="6" spans="2:22">
      <c r="B6" s="1018" t="s">
        <v>729</v>
      </c>
      <c r="C6" s="1018" t="s">
        <v>1080</v>
      </c>
      <c r="D6" s="1018" t="s">
        <v>746</v>
      </c>
      <c r="E6" s="1018" t="s">
        <v>762</v>
      </c>
      <c r="F6" s="1018" t="s">
        <v>926</v>
      </c>
      <c r="G6" s="1018" t="s">
        <v>76</v>
      </c>
      <c r="H6" s="1018" t="s">
        <v>577</v>
      </c>
      <c r="I6" s="1018" t="s">
        <v>861</v>
      </c>
      <c r="J6" s="1018" t="s">
        <v>569</v>
      </c>
      <c r="K6" s="1018" t="s">
        <v>688</v>
      </c>
      <c r="L6" s="1018" t="s">
        <v>419</v>
      </c>
      <c r="M6" s="1018" t="s">
        <v>490</v>
      </c>
      <c r="N6" s="1018" t="s">
        <v>496</v>
      </c>
      <c r="O6" s="1018" t="s">
        <v>271</v>
      </c>
      <c r="P6" s="1018" t="s">
        <v>1639</v>
      </c>
      <c r="Q6" s="1018" t="s">
        <v>375</v>
      </c>
      <c r="R6" s="1018" t="s">
        <v>349</v>
      </c>
      <c r="S6" s="1018" t="s">
        <v>350</v>
      </c>
      <c r="T6" s="1018" t="s">
        <v>910</v>
      </c>
      <c r="U6" s="1018" t="s">
        <v>930</v>
      </c>
      <c r="V6" s="1018" t="s">
        <v>946</v>
      </c>
    </row>
    <row r="7" spans="2:22">
      <c r="B7" s="1018" t="s">
        <v>731</v>
      </c>
      <c r="C7" s="1018" t="s">
        <v>737</v>
      </c>
      <c r="D7" s="1018" t="s">
        <v>748</v>
      </c>
      <c r="E7" s="1018" t="s">
        <v>763</v>
      </c>
      <c r="F7" s="1018" t="s">
        <v>310</v>
      </c>
      <c r="G7" s="1018" t="s">
        <v>199</v>
      </c>
      <c r="H7" s="1018" t="s">
        <v>200</v>
      </c>
      <c r="I7" s="1018" t="s">
        <v>324</v>
      </c>
      <c r="J7" s="1018" t="s">
        <v>277</v>
      </c>
      <c r="K7" s="1018" t="s">
        <v>239</v>
      </c>
      <c r="L7" s="1018" t="s">
        <v>421</v>
      </c>
      <c r="M7" s="1018" t="s">
        <v>492</v>
      </c>
      <c r="N7" s="1018" t="s">
        <v>498</v>
      </c>
      <c r="O7" s="1018" t="s">
        <v>779</v>
      </c>
      <c r="P7" s="1018" t="s">
        <v>549</v>
      </c>
      <c r="Q7" s="1018" t="s">
        <v>377</v>
      </c>
      <c r="R7" s="1018" t="s">
        <v>397</v>
      </c>
      <c r="S7" s="1018" t="s">
        <v>894</v>
      </c>
      <c r="T7" s="1018" t="s">
        <v>912</v>
      </c>
      <c r="U7" s="1018" t="s">
        <v>931</v>
      </c>
      <c r="V7" s="1018" t="s">
        <v>948</v>
      </c>
    </row>
    <row r="8" spans="2:22">
      <c r="B8" s="1018" t="s">
        <v>733</v>
      </c>
      <c r="C8" s="1018" t="s">
        <v>738</v>
      </c>
      <c r="D8" s="1018" t="s">
        <v>749</v>
      </c>
      <c r="E8" s="1018" t="s">
        <v>764</v>
      </c>
      <c r="F8" s="1018" t="s">
        <v>311</v>
      </c>
      <c r="G8" s="1018" t="s">
        <v>78</v>
      </c>
      <c r="H8" s="1018" t="s">
        <v>579</v>
      </c>
      <c r="I8" s="1018" t="s">
        <v>345</v>
      </c>
      <c r="J8" s="1018" t="s">
        <v>279</v>
      </c>
      <c r="K8" s="1018" t="s">
        <v>241</v>
      </c>
      <c r="L8" s="1018" t="s">
        <v>423</v>
      </c>
      <c r="M8" s="1018" t="s">
        <v>493</v>
      </c>
      <c r="N8" s="1018" t="s">
        <v>262</v>
      </c>
      <c r="O8" s="1018" t="s">
        <v>781</v>
      </c>
      <c r="P8" s="1018" t="s">
        <v>552</v>
      </c>
      <c r="Q8" s="1018" t="s">
        <v>378</v>
      </c>
      <c r="R8" s="1018" t="s">
        <v>398</v>
      </c>
      <c r="S8" s="1018" t="s">
        <v>895</v>
      </c>
      <c r="T8" s="1018" t="s">
        <v>913</v>
      </c>
      <c r="U8" s="1018" t="s">
        <v>932</v>
      </c>
      <c r="V8" s="1018" t="s">
        <v>351</v>
      </c>
    </row>
    <row r="9" spans="2:22">
      <c r="B9" s="1018" t="s">
        <v>734</v>
      </c>
      <c r="C9" s="1018" t="s">
        <v>739</v>
      </c>
      <c r="D9" s="1018" t="s">
        <v>751</v>
      </c>
      <c r="E9" s="1018" t="s">
        <v>765</v>
      </c>
      <c r="F9" s="1018" t="s">
        <v>313</v>
      </c>
      <c r="G9" s="1018" t="s">
        <v>79</v>
      </c>
      <c r="H9" s="1018" t="s">
        <v>581</v>
      </c>
      <c r="I9" s="1018" t="s">
        <v>325</v>
      </c>
      <c r="J9" s="1018" t="s">
        <v>281</v>
      </c>
      <c r="K9" s="1018" t="s">
        <v>242</v>
      </c>
      <c r="L9" s="1018" t="s">
        <v>424</v>
      </c>
      <c r="M9" s="1018" t="s">
        <v>1638</v>
      </c>
      <c r="N9" s="1018" t="s">
        <v>263</v>
      </c>
      <c r="O9" s="1018" t="s">
        <v>782</v>
      </c>
      <c r="P9" s="1018" t="s">
        <v>553</v>
      </c>
      <c r="Q9" s="1018" t="s">
        <v>380</v>
      </c>
      <c r="R9" s="1018" t="s">
        <v>864</v>
      </c>
      <c r="S9" s="1018" t="s">
        <v>896</v>
      </c>
      <c r="T9" s="1018" t="s">
        <v>915</v>
      </c>
      <c r="U9" s="1018" t="s">
        <v>933</v>
      </c>
      <c r="V9" s="1018" t="s">
        <v>950</v>
      </c>
    </row>
    <row r="10" spans="2:22">
      <c r="B10" s="1018" t="s">
        <v>1637</v>
      </c>
      <c r="C10" s="1018" t="s">
        <v>740</v>
      </c>
      <c r="D10" s="1018" t="s">
        <v>753</v>
      </c>
      <c r="E10" s="1018" t="s">
        <v>766</v>
      </c>
      <c r="F10" s="1018" t="s">
        <v>315</v>
      </c>
      <c r="G10" s="1018" t="s">
        <v>81</v>
      </c>
      <c r="H10" s="1018" t="s">
        <v>1636</v>
      </c>
      <c r="I10" s="1018" t="s">
        <v>272</v>
      </c>
      <c r="J10" s="1018" t="s">
        <v>282</v>
      </c>
      <c r="K10" s="1018" t="s">
        <v>244</v>
      </c>
      <c r="L10" s="1018" t="s">
        <v>426</v>
      </c>
      <c r="N10" s="1018" t="s">
        <v>265</v>
      </c>
      <c r="O10" s="1018" t="s">
        <v>1635</v>
      </c>
      <c r="P10" s="1018" t="s">
        <v>348</v>
      </c>
      <c r="Q10" s="1018" t="s">
        <v>382</v>
      </c>
      <c r="R10" s="1018" t="s">
        <v>865</v>
      </c>
      <c r="S10" s="1018" t="s">
        <v>897</v>
      </c>
      <c r="T10" s="1018" t="s">
        <v>916</v>
      </c>
      <c r="U10" s="1018" t="s">
        <v>934</v>
      </c>
      <c r="V10" s="1018" t="s">
        <v>695</v>
      </c>
    </row>
    <row r="11" spans="2:22">
      <c r="C11" s="1018" t="s">
        <v>741</v>
      </c>
      <c r="D11" s="1018" t="s">
        <v>755</v>
      </c>
      <c r="E11" s="1018" t="s">
        <v>768</v>
      </c>
      <c r="F11" s="1018" t="s">
        <v>316</v>
      </c>
      <c r="G11" s="1018" t="s">
        <v>82</v>
      </c>
      <c r="I11" s="1018" t="s">
        <v>274</v>
      </c>
      <c r="J11" s="1018" t="s">
        <v>284</v>
      </c>
      <c r="K11" s="1018" t="s">
        <v>245</v>
      </c>
      <c r="L11" s="1018" t="s">
        <v>428</v>
      </c>
      <c r="N11" s="1018" t="s">
        <v>266</v>
      </c>
      <c r="P11" s="1018" t="s">
        <v>1634</v>
      </c>
      <c r="Q11" s="1018" t="s">
        <v>383</v>
      </c>
      <c r="R11" s="1018" t="s">
        <v>866</v>
      </c>
      <c r="S11" s="1018" t="s">
        <v>898</v>
      </c>
      <c r="T11" s="1018" t="s">
        <v>918</v>
      </c>
      <c r="U11" s="1018" t="s">
        <v>935</v>
      </c>
      <c r="V11" s="1018" t="s">
        <v>697</v>
      </c>
    </row>
    <row r="12" spans="2:22">
      <c r="C12" s="1018" t="s">
        <v>742</v>
      </c>
      <c r="D12" s="1018" t="s">
        <v>757</v>
      </c>
      <c r="E12" s="1018" t="s">
        <v>770</v>
      </c>
      <c r="F12" s="1018" t="s">
        <v>318</v>
      </c>
      <c r="G12" s="1018" t="s">
        <v>83</v>
      </c>
      <c r="I12" s="1018" t="s">
        <v>1633</v>
      </c>
      <c r="J12" s="1018" t="s">
        <v>286</v>
      </c>
      <c r="K12" s="1018" t="s">
        <v>247</v>
      </c>
      <c r="L12" s="1018" t="s">
        <v>429</v>
      </c>
      <c r="N12" s="1018" t="s">
        <v>267</v>
      </c>
      <c r="Q12" s="1018" t="s">
        <v>385</v>
      </c>
      <c r="R12" s="1018" t="s">
        <v>867</v>
      </c>
      <c r="S12" s="1018" t="s">
        <v>900</v>
      </c>
      <c r="T12" s="1018" t="s">
        <v>920</v>
      </c>
      <c r="U12" s="1018" t="s">
        <v>936</v>
      </c>
      <c r="V12" s="1018" t="s">
        <v>699</v>
      </c>
    </row>
    <row r="13" spans="2:22">
      <c r="C13" s="1018" t="s">
        <v>743</v>
      </c>
      <c r="D13" s="1018" t="s">
        <v>758</v>
      </c>
      <c r="E13" s="1018" t="s">
        <v>771</v>
      </c>
      <c r="F13" s="1018" t="s">
        <v>319</v>
      </c>
      <c r="G13" s="1018" t="s">
        <v>84</v>
      </c>
      <c r="J13" s="1018" t="s">
        <v>1632</v>
      </c>
      <c r="K13" s="1018" t="s">
        <v>249</v>
      </c>
      <c r="L13" s="1018" t="s">
        <v>431</v>
      </c>
      <c r="N13" s="1018" t="s">
        <v>269</v>
      </c>
      <c r="Q13" s="1018" t="s">
        <v>386</v>
      </c>
      <c r="R13" s="1018" t="s">
        <v>868</v>
      </c>
      <c r="S13" s="1018" t="s">
        <v>901</v>
      </c>
      <c r="T13" s="1018" t="s">
        <v>928</v>
      </c>
      <c r="U13" s="1018" t="s">
        <v>937</v>
      </c>
      <c r="V13" s="1018" t="s">
        <v>700</v>
      </c>
    </row>
    <row r="14" spans="2:22">
      <c r="C14" s="1018" t="s">
        <v>1631</v>
      </c>
      <c r="D14" s="1018" t="s">
        <v>760</v>
      </c>
      <c r="E14" s="1018" t="s">
        <v>772</v>
      </c>
      <c r="F14" s="1018" t="s">
        <v>321</v>
      </c>
      <c r="G14" s="1018" t="s">
        <v>85</v>
      </c>
      <c r="K14" s="1018" t="s">
        <v>250</v>
      </c>
      <c r="L14" s="1018" t="s">
        <v>433</v>
      </c>
      <c r="N14" s="1018" t="s">
        <v>1630</v>
      </c>
      <c r="Q14" s="1018" t="s">
        <v>387</v>
      </c>
      <c r="R14" s="1018" t="s">
        <v>869</v>
      </c>
      <c r="S14" s="1018" t="s">
        <v>903</v>
      </c>
      <c r="T14" s="1018" t="s">
        <v>1629</v>
      </c>
      <c r="U14" s="1018" t="s">
        <v>938</v>
      </c>
      <c r="V14" s="1018" t="s">
        <v>701</v>
      </c>
    </row>
    <row r="15" spans="2:22">
      <c r="D15" s="1018" t="s">
        <v>1628</v>
      </c>
      <c r="E15" s="1018" t="s">
        <v>116</v>
      </c>
      <c r="F15" s="1018" t="s">
        <v>323</v>
      </c>
      <c r="G15" s="1018" t="s">
        <v>86</v>
      </c>
      <c r="K15" s="1018" t="s">
        <v>251</v>
      </c>
      <c r="L15" s="1018" t="s">
        <v>435</v>
      </c>
      <c r="Q15" s="1018" t="s">
        <v>388</v>
      </c>
      <c r="R15" s="1018" t="s">
        <v>871</v>
      </c>
      <c r="S15" s="1018" t="s">
        <v>904</v>
      </c>
      <c r="U15" s="1018" t="s">
        <v>939</v>
      </c>
      <c r="V15" s="1018" t="s">
        <v>703</v>
      </c>
    </row>
    <row r="16" spans="2:22">
      <c r="E16" s="1018" t="s">
        <v>117</v>
      </c>
      <c r="F16" s="1018" t="s">
        <v>1627</v>
      </c>
      <c r="G16" s="1018" t="s">
        <v>87</v>
      </c>
      <c r="K16" s="1018" t="s">
        <v>253</v>
      </c>
      <c r="L16" s="1018" t="s">
        <v>346</v>
      </c>
      <c r="Q16" s="1018" t="s">
        <v>390</v>
      </c>
      <c r="R16" s="1018" t="s">
        <v>872</v>
      </c>
      <c r="S16" s="1018" t="s">
        <v>905</v>
      </c>
      <c r="U16" s="1018" t="s">
        <v>940</v>
      </c>
      <c r="V16" s="1018" t="s">
        <v>704</v>
      </c>
    </row>
    <row r="17" spans="5:22">
      <c r="E17" s="1018" t="s">
        <v>119</v>
      </c>
      <c r="F17" s="1018" t="s">
        <v>716</v>
      </c>
      <c r="G17" s="1018" t="s">
        <v>89</v>
      </c>
      <c r="K17" s="1018" t="s">
        <v>254</v>
      </c>
      <c r="L17" s="1018" t="s">
        <v>437</v>
      </c>
      <c r="Q17" s="1018" t="s">
        <v>392</v>
      </c>
      <c r="R17" s="1018" t="s">
        <v>873</v>
      </c>
      <c r="S17" s="1018" t="s">
        <v>907</v>
      </c>
      <c r="U17" s="1018" t="s">
        <v>941</v>
      </c>
      <c r="V17" s="1018" t="s">
        <v>706</v>
      </c>
    </row>
    <row r="18" spans="5:22">
      <c r="E18" s="1018" t="s">
        <v>198</v>
      </c>
      <c r="F18" s="1018" t="s">
        <v>93</v>
      </c>
      <c r="G18" s="1018" t="s">
        <v>298</v>
      </c>
      <c r="K18" s="1018" t="s">
        <v>255</v>
      </c>
      <c r="L18" s="1018" t="s">
        <v>439</v>
      </c>
      <c r="Q18" s="1018" t="s">
        <v>394</v>
      </c>
      <c r="R18" s="1018" t="s">
        <v>874</v>
      </c>
      <c r="S18" s="1018" t="s">
        <v>1626</v>
      </c>
      <c r="U18" s="1018" t="s">
        <v>942</v>
      </c>
      <c r="V18" s="1018" t="s">
        <v>707</v>
      </c>
    </row>
    <row r="19" spans="5:22">
      <c r="E19" s="1018" t="s">
        <v>922</v>
      </c>
      <c r="F19" s="1018" t="s">
        <v>94</v>
      </c>
      <c r="G19" s="1018" t="s">
        <v>300</v>
      </c>
      <c r="K19" s="1018" t="s">
        <v>256</v>
      </c>
      <c r="L19" s="1018" t="s">
        <v>347</v>
      </c>
      <c r="Q19" s="1018" t="s">
        <v>1625</v>
      </c>
      <c r="R19" s="1018" t="s">
        <v>875</v>
      </c>
      <c r="U19" s="1018" t="s">
        <v>943</v>
      </c>
      <c r="V19" s="1018" t="s">
        <v>709</v>
      </c>
    </row>
    <row r="20" spans="5:22">
      <c r="E20" s="1018" t="s">
        <v>924</v>
      </c>
      <c r="F20" s="1018" t="s">
        <v>95</v>
      </c>
      <c r="G20" s="1018" t="s">
        <v>302</v>
      </c>
      <c r="K20" s="1018" t="s">
        <v>258</v>
      </c>
      <c r="L20" s="1018" t="s">
        <v>441</v>
      </c>
      <c r="R20" s="1018" t="s">
        <v>876</v>
      </c>
      <c r="U20" s="1018" t="s">
        <v>944</v>
      </c>
      <c r="V20" s="1018" t="s">
        <v>711</v>
      </c>
    </row>
    <row r="21" spans="5:22">
      <c r="E21" s="1018" t="s">
        <v>1624</v>
      </c>
      <c r="F21" s="1018" t="s">
        <v>97</v>
      </c>
      <c r="G21" s="1018" t="s">
        <v>304</v>
      </c>
      <c r="K21" s="1018" t="s">
        <v>259</v>
      </c>
      <c r="L21" s="1018" t="s">
        <v>1623</v>
      </c>
      <c r="R21" s="1018" t="s">
        <v>877</v>
      </c>
      <c r="U21" s="1018" t="s">
        <v>945</v>
      </c>
      <c r="V21" s="1018" t="s">
        <v>572</v>
      </c>
    </row>
    <row r="22" spans="5:22">
      <c r="F22" s="1018" t="s">
        <v>99</v>
      </c>
      <c r="G22" s="1018" t="s">
        <v>306</v>
      </c>
      <c r="K22" s="1018" t="s">
        <v>410</v>
      </c>
      <c r="R22" s="1018" t="s">
        <v>879</v>
      </c>
      <c r="U22" s="1018" t="s">
        <v>1622</v>
      </c>
      <c r="V22" s="1018" t="s">
        <v>832</v>
      </c>
    </row>
    <row r="23" spans="5:22">
      <c r="F23" s="1018" t="s">
        <v>101</v>
      </c>
      <c r="G23" s="1018" t="s">
        <v>308</v>
      </c>
      <c r="K23" s="1018" t="s">
        <v>412</v>
      </c>
      <c r="R23" s="1018" t="s">
        <v>880</v>
      </c>
      <c r="V23" s="1018" t="s">
        <v>713</v>
      </c>
    </row>
    <row r="24" spans="5:22">
      <c r="F24" s="1018" t="s">
        <v>103</v>
      </c>
      <c r="G24" s="1018" t="s">
        <v>309</v>
      </c>
      <c r="K24" s="1018" t="s">
        <v>413</v>
      </c>
      <c r="R24" s="1018" t="s">
        <v>882</v>
      </c>
      <c r="V24" s="1018" t="s">
        <v>714</v>
      </c>
    </row>
    <row r="25" spans="5:22">
      <c r="F25" s="1018" t="s">
        <v>105</v>
      </c>
      <c r="G25" s="1018" t="s">
        <v>218</v>
      </c>
      <c r="K25" s="1018" t="s">
        <v>414</v>
      </c>
      <c r="R25" s="1018" t="s">
        <v>883</v>
      </c>
      <c r="V25" s="1018" t="s">
        <v>604</v>
      </c>
    </row>
    <row r="26" spans="5:22">
      <c r="F26" s="1018" t="s">
        <v>107</v>
      </c>
      <c r="G26" s="1018" t="s">
        <v>219</v>
      </c>
      <c r="K26" s="1018" t="s">
        <v>416</v>
      </c>
      <c r="R26" s="1018" t="s">
        <v>884</v>
      </c>
      <c r="V26" s="1018" t="s">
        <v>605</v>
      </c>
    </row>
    <row r="27" spans="5:22">
      <c r="F27" s="1018" t="s">
        <v>109</v>
      </c>
      <c r="G27" s="1018" t="s">
        <v>835</v>
      </c>
      <c r="K27" s="1018" t="s">
        <v>1621</v>
      </c>
      <c r="R27" s="1018" t="s">
        <v>886</v>
      </c>
      <c r="V27" s="1018" t="s">
        <v>607</v>
      </c>
    </row>
    <row r="28" spans="5:22">
      <c r="F28" s="1018" t="s">
        <v>110</v>
      </c>
      <c r="G28" s="1018" t="s">
        <v>837</v>
      </c>
      <c r="R28" s="1018" t="s">
        <v>888</v>
      </c>
      <c r="V28" s="1018" t="s">
        <v>609</v>
      </c>
    </row>
    <row r="29" spans="5:22">
      <c r="F29" s="1018" t="s">
        <v>809</v>
      </c>
      <c r="G29" s="1018" t="s">
        <v>816</v>
      </c>
      <c r="R29" s="1018" t="s">
        <v>890</v>
      </c>
      <c r="V29" s="1018" t="s">
        <v>611</v>
      </c>
    </row>
    <row r="30" spans="5:22">
      <c r="F30" s="1018" t="s">
        <v>810</v>
      </c>
      <c r="G30" s="1018" t="s">
        <v>818</v>
      </c>
      <c r="R30" s="1018" t="s">
        <v>1620</v>
      </c>
      <c r="V30" s="1018" t="s">
        <v>785</v>
      </c>
    </row>
    <row r="31" spans="5:22">
      <c r="F31" s="1018" t="s">
        <v>811</v>
      </c>
      <c r="G31" s="1018" t="s">
        <v>820</v>
      </c>
      <c r="V31" s="1018" t="s">
        <v>787</v>
      </c>
    </row>
    <row r="32" spans="5:22">
      <c r="F32" s="1018" t="s">
        <v>812</v>
      </c>
      <c r="G32" s="1018" t="s">
        <v>821</v>
      </c>
      <c r="V32" s="1018" t="s">
        <v>788</v>
      </c>
    </row>
    <row r="33" spans="6:22">
      <c r="F33" s="1018" t="s">
        <v>814</v>
      </c>
      <c r="G33" s="1018" t="s">
        <v>822</v>
      </c>
      <c r="V33" s="1018" t="s">
        <v>789</v>
      </c>
    </row>
    <row r="34" spans="6:22">
      <c r="F34" s="1018" t="s">
        <v>554</v>
      </c>
      <c r="G34" s="1018" t="s">
        <v>823</v>
      </c>
      <c r="V34" s="1018" t="s">
        <v>790</v>
      </c>
    </row>
    <row r="35" spans="6:22">
      <c r="F35" s="1018" t="s">
        <v>814</v>
      </c>
      <c r="G35" s="1018" t="s">
        <v>825</v>
      </c>
      <c r="V35" s="1018" t="s">
        <v>792</v>
      </c>
    </row>
    <row r="36" spans="6:22">
      <c r="F36" s="1018" t="s">
        <v>555</v>
      </c>
      <c r="G36" s="1018" t="s">
        <v>827</v>
      </c>
      <c r="V36" s="1018" t="s">
        <v>793</v>
      </c>
    </row>
    <row r="37" spans="6:22">
      <c r="F37" s="1018" t="s">
        <v>557</v>
      </c>
      <c r="G37" s="1018" t="s">
        <v>828</v>
      </c>
      <c r="V37" s="1018" t="s">
        <v>795</v>
      </c>
    </row>
    <row r="38" spans="6:22">
      <c r="F38" s="1018" t="s">
        <v>559</v>
      </c>
      <c r="G38" s="1018" t="s">
        <v>830</v>
      </c>
      <c r="V38" s="1018" t="s">
        <v>1619</v>
      </c>
    </row>
    <row r="39" spans="6:22">
      <c r="F39" s="1018" t="s">
        <v>561</v>
      </c>
      <c r="G39" s="1018" t="s">
        <v>832</v>
      </c>
    </row>
    <row r="40" spans="6:22">
      <c r="F40" s="1018" t="s">
        <v>562</v>
      </c>
      <c r="G40" s="1018" t="s">
        <v>833</v>
      </c>
    </row>
    <row r="41" spans="6:22">
      <c r="F41" s="1018" t="s">
        <v>564</v>
      </c>
      <c r="G41" s="1018" t="s">
        <v>569</v>
      </c>
    </row>
    <row r="42" spans="6:22">
      <c r="F42" s="1018" t="s">
        <v>566</v>
      </c>
      <c r="G42" s="1018" t="s">
        <v>570</v>
      </c>
    </row>
    <row r="43" spans="6:22">
      <c r="F43" s="1018" t="s">
        <v>567</v>
      </c>
      <c r="G43" s="1018" t="s">
        <v>571</v>
      </c>
    </row>
    <row r="44" spans="6:22">
      <c r="F44" s="1018" t="s">
        <v>533</v>
      </c>
      <c r="G44" s="1018" t="s">
        <v>572</v>
      </c>
    </row>
    <row r="45" spans="6:22">
      <c r="F45" s="1018" t="s">
        <v>535</v>
      </c>
      <c r="G45" s="1018" t="s">
        <v>574</v>
      </c>
    </row>
    <row r="46" spans="6:22">
      <c r="F46" s="1018" t="s">
        <v>537</v>
      </c>
      <c r="G46" s="1018" t="s">
        <v>575</v>
      </c>
    </row>
    <row r="47" spans="6:22">
      <c r="F47" s="1018" t="s">
        <v>539</v>
      </c>
      <c r="G47" s="1018" t="s">
        <v>1618</v>
      </c>
    </row>
    <row r="48" spans="6:22">
      <c r="F48" s="1018" t="s">
        <v>540</v>
      </c>
    </row>
    <row r="49" spans="6:6">
      <c r="F49" s="1018" t="s">
        <v>542</v>
      </c>
    </row>
    <row r="50" spans="6:6">
      <c r="F50" s="1018" t="s">
        <v>543</v>
      </c>
    </row>
    <row r="51" spans="6:6">
      <c r="F51" s="1018" t="s">
        <v>545</v>
      </c>
    </row>
    <row r="52" spans="6:6">
      <c r="F52" s="1018" t="s">
        <v>546</v>
      </c>
    </row>
    <row r="53" spans="6:6">
      <c r="F53" s="1018" t="s">
        <v>63</v>
      </c>
    </row>
    <row r="54" spans="6:6">
      <c r="F54" s="1018" t="s">
        <v>65</v>
      </c>
    </row>
    <row r="55" spans="6:6">
      <c r="F55" s="1018" t="s">
        <v>67</v>
      </c>
    </row>
    <row r="56" spans="6:6">
      <c r="F56" s="1018" t="s">
        <v>69</v>
      </c>
    </row>
    <row r="57" spans="6:6">
      <c r="F57" s="1018" t="s">
        <v>225</v>
      </c>
    </row>
    <row r="58" spans="6:6">
      <c r="F58" s="1018" t="s">
        <v>227</v>
      </c>
    </row>
    <row r="59" spans="6:6">
      <c r="F59" s="1018" t="s">
        <v>228</v>
      </c>
    </row>
    <row r="60" spans="6:6">
      <c r="F60" s="1018" t="s">
        <v>230</v>
      </c>
    </row>
    <row r="61" spans="6:6">
      <c r="F61" s="1018" t="s">
        <v>500</v>
      </c>
    </row>
    <row r="62" spans="6:6">
      <c r="F62" s="1018" t="s">
        <v>501</v>
      </c>
    </row>
    <row r="63" spans="6:6">
      <c r="F63" s="1018" t="s">
        <v>503</v>
      </c>
    </row>
    <row r="64" spans="6:6">
      <c r="F64" s="1018" t="s">
        <v>505</v>
      </c>
    </row>
    <row r="65" spans="6:6">
      <c r="F65" s="1018" t="s">
        <v>507</v>
      </c>
    </row>
    <row r="66" spans="6:6">
      <c r="F66" s="1018" t="s">
        <v>508</v>
      </c>
    </row>
    <row r="67" spans="6:6">
      <c r="F67" s="1018" t="s">
        <v>510</v>
      </c>
    </row>
    <row r="68" spans="6:6">
      <c r="F68" s="1018" t="s">
        <v>512</v>
      </c>
    </row>
    <row r="69" spans="6:6">
      <c r="F69" s="1018" t="s">
        <v>1617</v>
      </c>
    </row>
  </sheetData>
  <sheetProtection algorithmName="SHA-512" hashValue="z72NX0eYJQ2K9U+J5hkVrots0HgkfoHLIqR2dCHUXAZ+1jTAxwsdaZLXmWP+83ontWIb/E/0SQk+YMIynl2IUg==" saltValue="5DaNbiUPopBzMKLI4nZgWA==" spinCount="100000" sheet="1" objects="1" scenarios="1"/>
  <phoneticPr fontId="41"/>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
  <dimension ref="A1:W5"/>
  <sheetViews>
    <sheetView workbookViewId="0">
      <selection sqref="A1:A4"/>
    </sheetView>
  </sheetViews>
  <sheetFormatPr defaultRowHeight="14.25"/>
  <cols>
    <col min="1" max="1" width="9" customWidth="1"/>
    <col min="3" max="4" width="9" hidden="1" customWidth="1"/>
    <col min="5" max="5" width="9.75" bestFit="1" customWidth="1"/>
    <col min="6" max="16" width="9" hidden="1" customWidth="1"/>
    <col min="19" max="23" width="9" hidden="1" customWidth="1"/>
  </cols>
  <sheetData>
    <row r="1" spans="1:23" s="988" customFormat="1" ht="13.5" customHeight="1">
      <c r="A1" s="2290" t="s">
        <v>651</v>
      </c>
      <c r="B1" s="2290" t="s">
        <v>1355</v>
      </c>
      <c r="C1" s="2291" t="s">
        <v>1356</v>
      </c>
      <c r="D1" s="2291" t="s">
        <v>1357</v>
      </c>
      <c r="E1" s="2292" t="s">
        <v>1358</v>
      </c>
      <c r="F1" s="2290" t="s">
        <v>1359</v>
      </c>
      <c r="G1" s="2297" t="s">
        <v>1360</v>
      </c>
      <c r="H1" s="2299" t="s">
        <v>1361</v>
      </c>
      <c r="I1" s="2290" t="s">
        <v>1362</v>
      </c>
      <c r="J1" s="2301" t="s">
        <v>1363</v>
      </c>
      <c r="K1" s="2301"/>
      <c r="L1" s="2302" t="s">
        <v>1364</v>
      </c>
      <c r="M1" s="2296"/>
      <c r="N1" s="2296"/>
      <c r="O1" s="2296"/>
      <c r="P1" s="2296"/>
      <c r="Q1" s="2293" t="s">
        <v>1365</v>
      </c>
      <c r="R1" s="2293"/>
      <c r="S1" s="2303" t="s">
        <v>1366</v>
      </c>
      <c r="T1" s="2303" t="s">
        <v>1367</v>
      </c>
      <c r="U1" s="2303" t="s">
        <v>1368</v>
      </c>
      <c r="V1" s="2305" t="s">
        <v>1369</v>
      </c>
      <c r="W1" s="2305" t="s">
        <v>1370</v>
      </c>
    </row>
    <row r="2" spans="1:23" s="988" customFormat="1" ht="13.5" customHeight="1">
      <c r="A2" s="2290"/>
      <c r="B2" s="2290"/>
      <c r="C2" s="2291"/>
      <c r="D2" s="2291"/>
      <c r="E2" s="2291"/>
      <c r="F2" s="2290"/>
      <c r="G2" s="2298"/>
      <c r="H2" s="2300"/>
      <c r="I2" s="2290"/>
      <c r="J2" s="2301"/>
      <c r="K2" s="2301"/>
      <c r="L2" s="2296"/>
      <c r="M2" s="2296"/>
      <c r="N2" s="2296"/>
      <c r="O2" s="2296"/>
      <c r="P2" s="2296"/>
      <c r="Q2" s="2293"/>
      <c r="R2" s="2293"/>
      <c r="S2" s="2304"/>
      <c r="T2" s="2304"/>
      <c r="U2" s="2304"/>
      <c r="V2" s="2306"/>
      <c r="W2" s="2306"/>
    </row>
    <row r="3" spans="1:23" s="988" customFormat="1" ht="13.5" customHeight="1">
      <c r="A3" s="2290"/>
      <c r="B3" s="2290"/>
      <c r="C3" s="2291"/>
      <c r="D3" s="2291"/>
      <c r="E3" s="2291"/>
      <c r="F3" s="2290"/>
      <c r="G3" s="2298"/>
      <c r="H3" s="2300"/>
      <c r="I3" s="2290"/>
      <c r="J3" s="2301" t="s">
        <v>1371</v>
      </c>
      <c r="K3" s="2301" t="s">
        <v>1372</v>
      </c>
      <c r="L3" s="2302" t="s">
        <v>1357</v>
      </c>
      <c r="M3" s="2294" t="s">
        <v>1373</v>
      </c>
      <c r="N3" s="2294" t="s">
        <v>1374</v>
      </c>
      <c r="O3" s="2294" t="s">
        <v>1375</v>
      </c>
      <c r="P3" s="2295" t="s">
        <v>1376</v>
      </c>
      <c r="Q3" s="2293" t="s">
        <v>1377</v>
      </c>
      <c r="R3" s="2293" t="s">
        <v>1376</v>
      </c>
      <c r="S3" s="2304"/>
      <c r="T3" s="2304"/>
      <c r="U3" s="2304"/>
      <c r="V3" s="2306"/>
      <c r="W3" s="2306"/>
    </row>
    <row r="4" spans="1:23" s="988" customFormat="1">
      <c r="A4" s="2290"/>
      <c r="B4" s="2290"/>
      <c r="C4" s="2291"/>
      <c r="D4" s="2291"/>
      <c r="E4" s="2291"/>
      <c r="F4" s="2290"/>
      <c r="G4" s="2298"/>
      <c r="H4" s="2300"/>
      <c r="I4" s="2290"/>
      <c r="J4" s="2301"/>
      <c r="K4" s="2301"/>
      <c r="L4" s="2302"/>
      <c r="M4" s="2294"/>
      <c r="N4" s="2294"/>
      <c r="O4" s="2294"/>
      <c r="P4" s="2296"/>
      <c r="Q4" s="2293"/>
      <c r="R4" s="2293"/>
      <c r="S4" s="2304"/>
      <c r="T4" s="2304"/>
      <c r="U4" s="2304"/>
      <c r="V4" s="2306"/>
      <c r="W4" s="2306"/>
    </row>
    <row r="5" spans="1:23" s="222" customFormat="1" ht="12">
      <c r="A5" s="222" t="str">
        <f>'1_一般事項'!C5&amp;MID(TEXT(E5,"ggge"),3,2)</f>
        <v>2年</v>
      </c>
      <c r="B5" s="989" t="s">
        <v>1378</v>
      </c>
      <c r="C5" s="990"/>
      <c r="D5" s="989"/>
      <c r="E5" s="991" t="str">
        <f>開始画面!B1</f>
        <v>令和2年度</v>
      </c>
      <c r="F5" s="992"/>
      <c r="G5" s="992"/>
      <c r="H5" s="993"/>
      <c r="I5" s="992"/>
      <c r="L5" s="239"/>
      <c r="M5" s="239"/>
      <c r="N5" s="239"/>
      <c r="Q5" s="222">
        <f>'1_一般事項'!$C$8</f>
        <v>0</v>
      </c>
      <c r="R5" s="222">
        <f>'1_一般事項'!$C$6</f>
        <v>0</v>
      </c>
    </row>
  </sheetData>
  <sheetProtection algorithmName="SHA-512" hashValue="RGQTT9s/XU9yZ8JJDPZlUyTKHkKvWxzHiyRhswkTgckZHS+/ed3cCVKKY96dHhgAcPTksvV0yhbbDexBfr0B+w==" saltValue="F+VpjrpgDDvBxTZTQ193Iw==" spinCount="100000" sheet="1" objects="1" scenarios="1"/>
  <mergeCells count="26">
    <mergeCell ref="S1:S4"/>
    <mergeCell ref="T1:T4"/>
    <mergeCell ref="U1:U4"/>
    <mergeCell ref="V1:V4"/>
    <mergeCell ref="W1:W4"/>
    <mergeCell ref="G1:G4"/>
    <mergeCell ref="H1:H4"/>
    <mergeCell ref="I1:I4"/>
    <mergeCell ref="J1:K2"/>
    <mergeCell ref="L1:P2"/>
    <mergeCell ref="J3:J4"/>
    <mergeCell ref="K3:K4"/>
    <mergeCell ref="L3:L4"/>
    <mergeCell ref="M3:M4"/>
    <mergeCell ref="N3:N4"/>
    <mergeCell ref="Q1:R2"/>
    <mergeCell ref="O3:O4"/>
    <mergeCell ref="P3:P4"/>
    <mergeCell ref="Q3:Q4"/>
    <mergeCell ref="R3:R4"/>
    <mergeCell ref="F1:F4"/>
    <mergeCell ref="A1:A4"/>
    <mergeCell ref="B1:B4"/>
    <mergeCell ref="C1:C4"/>
    <mergeCell ref="D1:D4"/>
    <mergeCell ref="E1:E4"/>
  </mergeCells>
  <phoneticPr fontId="4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V91"/>
  <sheetViews>
    <sheetView showGridLines="0" zoomScaleNormal="100" workbookViewId="0">
      <pane xSplit="4" ySplit="8" topLeftCell="E9" activePane="bottomRight" state="frozen"/>
      <selection activeCell="L22" sqref="L22"/>
      <selection pane="topRight" activeCell="L22" sqref="L22"/>
      <selection pane="bottomLeft" activeCell="L22" sqref="L22"/>
      <selection pane="bottomRight"/>
    </sheetView>
  </sheetViews>
  <sheetFormatPr defaultRowHeight="12"/>
  <cols>
    <col min="1" max="2" width="2.125" style="594" customWidth="1"/>
    <col min="3" max="3" width="30" style="594" customWidth="1"/>
    <col min="4" max="4" width="8.125" style="700" bestFit="1" customWidth="1"/>
    <col min="5" max="5" width="4.125" style="594" customWidth="1"/>
    <col min="6" max="6" width="36.375" style="596" customWidth="1"/>
    <col min="7" max="7" width="4.125" style="594" customWidth="1"/>
    <col min="8" max="8" width="36.375" style="596" customWidth="1"/>
    <col min="9" max="9" width="4.125" style="594" customWidth="1"/>
    <col min="10" max="10" width="36.375" style="596" customWidth="1"/>
    <col min="11" max="11" width="4.125" style="594" customWidth="1"/>
    <col min="12" max="12" width="36.375" style="596" customWidth="1"/>
    <col min="13" max="13" width="4.125" style="594" customWidth="1"/>
    <col min="14" max="14" width="36.375" style="596" customWidth="1"/>
    <col min="15" max="15" width="4.125" style="594" customWidth="1"/>
    <col min="16" max="16" width="36.375" style="596" customWidth="1"/>
    <col min="17" max="17" width="4.125" style="594" customWidth="1"/>
    <col min="18" max="18" width="36.375" style="596" customWidth="1"/>
    <col min="19" max="19" width="4.125" style="594" customWidth="1"/>
    <col min="20" max="20" width="36.375" style="596" customWidth="1"/>
    <col min="21" max="21" width="4.125" style="594" customWidth="1"/>
    <col min="22" max="22" width="36.375" style="596" customWidth="1"/>
    <col min="23" max="23" width="4.125" style="594" customWidth="1"/>
    <col min="24" max="24" width="36.375" style="596" customWidth="1"/>
    <col min="25" max="25" width="4.125" style="594" customWidth="1"/>
    <col min="26" max="26" width="36.375" style="596" customWidth="1"/>
    <col min="27" max="27" width="4.125" style="594" customWidth="1"/>
    <col min="28" max="28" width="36.375" style="596" customWidth="1"/>
    <col min="29" max="29" width="4.125" style="594" customWidth="1"/>
    <col min="30" max="30" width="36.375" style="596" customWidth="1"/>
    <col min="31" max="31" width="4.125" style="594" customWidth="1"/>
    <col min="32" max="32" width="36.375" style="596" customWidth="1"/>
    <col min="33" max="33" width="4.125" style="594" customWidth="1"/>
    <col min="34" max="34" width="36.375" style="596" customWidth="1"/>
    <col min="35" max="35" width="4.125" style="594" customWidth="1"/>
    <col min="36" max="36" width="36.375" style="596" customWidth="1"/>
    <col min="37" max="37" width="4.125" style="594" customWidth="1"/>
    <col min="38" max="38" width="36.375" style="596" customWidth="1"/>
    <col min="39" max="39" width="4.125" style="594" customWidth="1"/>
    <col min="40" max="40" width="36.375" style="596" customWidth="1"/>
    <col min="41" max="41" width="4.125" style="594" customWidth="1"/>
    <col min="42" max="42" width="36.375" style="596" customWidth="1"/>
    <col min="43" max="43" width="4.125" style="594" customWidth="1"/>
    <col min="44" max="44" width="36.375" style="596" customWidth="1"/>
    <col min="45" max="45" width="4.125" style="594" customWidth="1"/>
    <col min="46" max="46" width="36.375" style="596" customWidth="1"/>
    <col min="47" max="47" width="4.125" style="594" customWidth="1"/>
    <col min="48" max="48" width="36.375" style="596" customWidth="1"/>
    <col min="49" max="49" width="4.125" style="594" customWidth="1"/>
    <col min="50" max="50" width="36.375" style="596" customWidth="1"/>
    <col min="51" max="51" width="4.125" style="594" customWidth="1"/>
    <col min="52" max="52" width="36.375" style="596" customWidth="1"/>
    <col min="53" max="53" width="4.125" style="594" customWidth="1"/>
    <col min="54" max="54" width="36.375" style="596" customWidth="1"/>
    <col min="55" max="55" width="4.125" style="594" customWidth="1"/>
    <col min="56" max="56" width="36.375" style="596" customWidth="1"/>
    <col min="57" max="57" width="4.125" style="594" customWidth="1"/>
    <col min="58" max="58" width="36.375" style="596" customWidth="1"/>
    <col min="59" max="59" width="4.125" style="594" customWidth="1"/>
    <col min="60" max="60" width="36.375" style="596" customWidth="1"/>
    <col min="61" max="61" width="4.125" style="594" customWidth="1"/>
    <col min="62" max="62" width="36.375" style="596" customWidth="1"/>
    <col min="63" max="63" width="4.125" style="594" customWidth="1"/>
    <col min="64" max="64" width="36.375" style="596" customWidth="1"/>
    <col min="65" max="65" width="4.125" style="594" customWidth="1"/>
    <col min="66" max="66" width="36.375" style="596" customWidth="1"/>
    <col min="67" max="67" width="4.125" style="594" customWidth="1"/>
    <col min="68" max="68" width="36.375" style="596" customWidth="1"/>
    <col min="69" max="69" width="4.125" style="594" customWidth="1"/>
    <col min="70" max="70" width="36.375" style="596" customWidth="1"/>
    <col min="71" max="72" width="9" style="594"/>
    <col min="73" max="74" width="9" style="594" hidden="1" customWidth="1"/>
    <col min="75" max="16384" width="9" style="594"/>
  </cols>
  <sheetData>
    <row r="1" spans="1:70" ht="22.5" hidden="1" customHeight="1">
      <c r="A1" s="594" t="s">
        <v>1537</v>
      </c>
      <c r="B1" s="593" t="s">
        <v>1087</v>
      </c>
      <c r="C1" s="593">
        <f>COUNTIF(E10:BR71,"※")</f>
        <v>15</v>
      </c>
      <c r="D1" s="593" t="s">
        <v>1088</v>
      </c>
      <c r="E1" s="593"/>
      <c r="F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row>
    <row r="2" spans="1:70" ht="19.5" customHeight="1">
      <c r="B2" s="1662" t="s">
        <v>1133</v>
      </c>
      <c r="C2" s="1663"/>
      <c r="D2" s="597" t="s">
        <v>660</v>
      </c>
    </row>
    <row r="3" spans="1:70" ht="24">
      <c r="B3" s="221"/>
      <c r="C3" s="1406" t="s">
        <v>961</v>
      </c>
      <c r="D3" s="221"/>
    </row>
    <row r="4" spans="1:70" ht="24">
      <c r="B4" s="221"/>
      <c r="C4" s="1406" t="s">
        <v>1819</v>
      </c>
      <c r="D4" s="221"/>
    </row>
    <row r="5" spans="1:70" ht="55.5" customHeight="1" thickBot="1">
      <c r="C5" s="1407" t="s">
        <v>1820</v>
      </c>
      <c r="D5" s="598"/>
    </row>
    <row r="6" spans="1:70" ht="27" customHeight="1" thickTop="1">
      <c r="B6" s="1664" t="s">
        <v>962</v>
      </c>
      <c r="C6" s="1665"/>
      <c r="D6" s="1666"/>
      <c r="E6" s="1673">
        <f>'1_一般事項'!C9</f>
        <v>1</v>
      </c>
      <c r="F6" s="1675" t="s">
        <v>963</v>
      </c>
      <c r="G6" s="1677" t="str">
        <f>E6+1&amp;"次下請"</f>
        <v>2次下請</v>
      </c>
      <c r="H6" s="1678"/>
      <c r="I6" s="1678"/>
      <c r="J6" s="1678"/>
      <c r="K6" s="1678"/>
      <c r="L6" s="1678"/>
      <c r="M6" s="1678"/>
      <c r="N6" s="1678"/>
      <c r="O6" s="1678"/>
      <c r="P6" s="1678"/>
      <c r="Q6" s="1678"/>
      <c r="R6" s="1678"/>
      <c r="S6" s="1678"/>
      <c r="T6" s="1678"/>
      <c r="U6" s="1678"/>
      <c r="V6" s="1678"/>
      <c r="W6" s="1678"/>
      <c r="X6" s="1678"/>
      <c r="Y6" s="1678"/>
      <c r="Z6" s="1678"/>
      <c r="AA6" s="1678"/>
      <c r="AB6" s="1678"/>
      <c r="AC6" s="1678"/>
      <c r="AD6" s="1678"/>
      <c r="AE6" s="1678"/>
      <c r="AF6" s="1678"/>
      <c r="AG6" s="1678"/>
      <c r="AH6" s="1678"/>
      <c r="AI6" s="1678"/>
      <c r="AJ6" s="1678"/>
      <c r="AK6" s="1678"/>
      <c r="AL6" s="1678"/>
      <c r="AM6" s="1678"/>
      <c r="AN6" s="1678"/>
      <c r="AO6" s="1678"/>
      <c r="AP6" s="1678"/>
      <c r="AQ6" s="1678"/>
      <c r="AR6" s="1678"/>
      <c r="AS6" s="1678"/>
      <c r="AT6" s="1678"/>
      <c r="AU6" s="1678"/>
      <c r="AV6" s="1678"/>
      <c r="AW6" s="1678"/>
      <c r="AX6" s="1678"/>
      <c r="AY6" s="1678"/>
      <c r="AZ6" s="1678"/>
      <c r="BA6" s="1678"/>
      <c r="BB6" s="1678"/>
      <c r="BC6" s="1678"/>
      <c r="BD6" s="1678"/>
      <c r="BE6" s="1678"/>
      <c r="BF6" s="1678"/>
      <c r="BG6" s="1678"/>
      <c r="BH6" s="1678"/>
      <c r="BI6" s="1678"/>
      <c r="BJ6" s="1678"/>
      <c r="BK6" s="1678"/>
      <c r="BL6" s="1678"/>
      <c r="BM6" s="1678"/>
      <c r="BN6" s="1678"/>
      <c r="BO6" s="1678"/>
      <c r="BP6" s="1679"/>
      <c r="BQ6" s="1650" t="s">
        <v>194</v>
      </c>
      <c r="BR6" s="1651"/>
    </row>
    <row r="7" spans="1:70" ht="20.25" customHeight="1">
      <c r="B7" s="1667"/>
      <c r="C7" s="1668"/>
      <c r="D7" s="1669"/>
      <c r="E7" s="1674"/>
      <c r="F7" s="1676"/>
      <c r="G7" s="1656">
        <v>1</v>
      </c>
      <c r="H7" s="1657"/>
      <c r="I7" s="1656">
        <v>2</v>
      </c>
      <c r="J7" s="1657"/>
      <c r="K7" s="1656">
        <v>3</v>
      </c>
      <c r="L7" s="1657"/>
      <c r="M7" s="1656">
        <v>4</v>
      </c>
      <c r="N7" s="1657"/>
      <c r="O7" s="1656">
        <v>5</v>
      </c>
      <c r="P7" s="1657"/>
      <c r="Q7" s="1656">
        <v>6</v>
      </c>
      <c r="R7" s="1657"/>
      <c r="S7" s="1656">
        <v>7</v>
      </c>
      <c r="T7" s="1657"/>
      <c r="U7" s="1656">
        <v>8</v>
      </c>
      <c r="V7" s="1657"/>
      <c r="W7" s="1656">
        <v>9</v>
      </c>
      <c r="X7" s="1657"/>
      <c r="Y7" s="1656">
        <v>10</v>
      </c>
      <c r="Z7" s="1657"/>
      <c r="AA7" s="1656">
        <v>11</v>
      </c>
      <c r="AB7" s="1657"/>
      <c r="AC7" s="1656">
        <v>12</v>
      </c>
      <c r="AD7" s="1657"/>
      <c r="AE7" s="1656">
        <v>13</v>
      </c>
      <c r="AF7" s="1657"/>
      <c r="AG7" s="1656">
        <v>14</v>
      </c>
      <c r="AH7" s="1657"/>
      <c r="AI7" s="1656">
        <v>15</v>
      </c>
      <c r="AJ7" s="1657"/>
      <c r="AK7" s="1656">
        <v>16</v>
      </c>
      <c r="AL7" s="1657"/>
      <c r="AM7" s="1656">
        <v>17</v>
      </c>
      <c r="AN7" s="1657"/>
      <c r="AO7" s="1656">
        <v>18</v>
      </c>
      <c r="AP7" s="1657"/>
      <c r="AQ7" s="1656">
        <v>19</v>
      </c>
      <c r="AR7" s="1657"/>
      <c r="AS7" s="1656">
        <v>20</v>
      </c>
      <c r="AT7" s="1657"/>
      <c r="AU7" s="1656">
        <v>21</v>
      </c>
      <c r="AV7" s="1657"/>
      <c r="AW7" s="1656">
        <v>22</v>
      </c>
      <c r="AX7" s="1657"/>
      <c r="AY7" s="1656">
        <v>23</v>
      </c>
      <c r="AZ7" s="1657"/>
      <c r="BA7" s="1656">
        <v>24</v>
      </c>
      <c r="BB7" s="1657"/>
      <c r="BC7" s="1656">
        <v>25</v>
      </c>
      <c r="BD7" s="1657"/>
      <c r="BE7" s="1656">
        <v>26</v>
      </c>
      <c r="BF7" s="1657"/>
      <c r="BG7" s="1656">
        <v>27</v>
      </c>
      <c r="BH7" s="1657"/>
      <c r="BI7" s="1656">
        <v>28</v>
      </c>
      <c r="BJ7" s="1657"/>
      <c r="BK7" s="1656">
        <v>29</v>
      </c>
      <c r="BL7" s="1657"/>
      <c r="BM7" s="1656">
        <v>30</v>
      </c>
      <c r="BN7" s="1657"/>
      <c r="BO7" s="1658" t="str">
        <f>E6+1&amp;"次下負業者計"</f>
        <v>2次下負業者計</v>
      </c>
      <c r="BP7" s="1659"/>
      <c r="BQ7" s="1652"/>
      <c r="BR7" s="1653"/>
    </row>
    <row r="8" spans="1:70" ht="27" customHeight="1">
      <c r="B8" s="1670"/>
      <c r="C8" s="1671"/>
      <c r="D8" s="1672"/>
      <c r="E8" s="602"/>
      <c r="F8" s="603" t="str">
        <f>IF('1_一般事項'!$C$8="","",'1_一般事項'!$C$8)</f>
        <v/>
      </c>
      <c r="G8" s="602"/>
      <c r="H8" s="603" t="str">
        <f>IF('1_一般事項'!C21="","",'1_一般事項'!C21)</f>
        <v/>
      </c>
      <c r="I8" s="602"/>
      <c r="J8" s="603" t="str">
        <f>IF('1_一般事項'!C22="","",'1_一般事項'!C22)</f>
        <v/>
      </c>
      <c r="K8" s="602"/>
      <c r="L8" s="603" t="str">
        <f>IF('1_一般事項'!C23="","",'1_一般事項'!C23)</f>
        <v/>
      </c>
      <c r="M8" s="602"/>
      <c r="N8" s="603" t="str">
        <f>IF('1_一般事項'!C24="","",'1_一般事項'!C24)</f>
        <v/>
      </c>
      <c r="O8" s="602"/>
      <c r="P8" s="603" t="str">
        <f>IF('1_一般事項'!C25="","",'1_一般事項'!C25)</f>
        <v/>
      </c>
      <c r="Q8" s="602"/>
      <c r="R8" s="603" t="str">
        <f>IF('1_一般事項'!C26="","",'1_一般事項'!C26)</f>
        <v/>
      </c>
      <c r="S8" s="602"/>
      <c r="T8" s="603" t="str">
        <f>IF('1_一般事項'!C27="","",'1_一般事項'!C27)</f>
        <v/>
      </c>
      <c r="U8" s="602"/>
      <c r="V8" s="603" t="str">
        <f>IF('1_一般事項'!C28="","",'1_一般事項'!C28)</f>
        <v/>
      </c>
      <c r="W8" s="602"/>
      <c r="X8" s="603" t="str">
        <f>IF('1_一般事項'!C29="","",'1_一般事項'!C29)</f>
        <v/>
      </c>
      <c r="Y8" s="602"/>
      <c r="Z8" s="603" t="str">
        <f>IF('1_一般事項'!C30="","",'1_一般事項'!C30)</f>
        <v/>
      </c>
      <c r="AA8" s="602"/>
      <c r="AB8" s="603" t="str">
        <f>IF('1_一般事項'!C31="","",'1_一般事項'!C31)</f>
        <v/>
      </c>
      <c r="AC8" s="602"/>
      <c r="AD8" s="603" t="str">
        <f>IF('1_一般事項'!C32="","",'1_一般事項'!C32)</f>
        <v/>
      </c>
      <c r="AE8" s="602"/>
      <c r="AF8" s="603" t="str">
        <f>IF('1_一般事項'!C33="","",'1_一般事項'!C33)</f>
        <v/>
      </c>
      <c r="AG8" s="602"/>
      <c r="AH8" s="603" t="str">
        <f>IF('1_一般事項'!C34="","",'1_一般事項'!C34)</f>
        <v/>
      </c>
      <c r="AI8" s="602"/>
      <c r="AJ8" s="603" t="str">
        <f>IF('1_一般事項'!C35="","",'1_一般事項'!C35)</f>
        <v/>
      </c>
      <c r="AK8" s="602"/>
      <c r="AL8" s="603" t="str">
        <f>IF('1_一般事項'!C36="","",'1_一般事項'!C36)</f>
        <v/>
      </c>
      <c r="AM8" s="602"/>
      <c r="AN8" s="603" t="str">
        <f>IF('1_一般事項'!C37="","",'1_一般事項'!C37)</f>
        <v/>
      </c>
      <c r="AO8" s="602"/>
      <c r="AP8" s="603" t="str">
        <f>IF('1_一般事項'!C38="","",'1_一般事項'!C38)</f>
        <v/>
      </c>
      <c r="AQ8" s="602"/>
      <c r="AR8" s="603" t="str">
        <f>IF('1_一般事項'!C39="","",'1_一般事項'!C39)</f>
        <v/>
      </c>
      <c r="AS8" s="602"/>
      <c r="AT8" s="603" t="str">
        <f>IF('1_一般事項'!C40="","",'1_一般事項'!C40)</f>
        <v/>
      </c>
      <c r="AU8" s="602"/>
      <c r="AV8" s="603" t="str">
        <f>IF('1_一般事項'!C41="","",'1_一般事項'!C41)</f>
        <v/>
      </c>
      <c r="AW8" s="602"/>
      <c r="AX8" s="603" t="str">
        <f>IF('1_一般事項'!C42="","",'1_一般事項'!C42)</f>
        <v/>
      </c>
      <c r="AY8" s="602"/>
      <c r="AZ8" s="603" t="str">
        <f>IF('1_一般事項'!C43="","",'1_一般事項'!C43)</f>
        <v/>
      </c>
      <c r="BA8" s="602"/>
      <c r="BB8" s="603" t="str">
        <f>IF('1_一般事項'!C44="","",'1_一般事項'!C44)</f>
        <v/>
      </c>
      <c r="BC8" s="602"/>
      <c r="BD8" s="603" t="str">
        <f>IF('1_一般事項'!C45="","",'1_一般事項'!C45)</f>
        <v/>
      </c>
      <c r="BE8" s="602"/>
      <c r="BF8" s="603" t="str">
        <f>IF('1_一般事項'!C46="","",'1_一般事項'!C46)</f>
        <v/>
      </c>
      <c r="BG8" s="602"/>
      <c r="BH8" s="603" t="str">
        <f>IF('1_一般事項'!C47="","",'1_一般事項'!C47)</f>
        <v/>
      </c>
      <c r="BI8" s="602"/>
      <c r="BJ8" s="603" t="str">
        <f>IF('1_一般事項'!C48="","",'1_一般事項'!C48)</f>
        <v/>
      </c>
      <c r="BK8" s="602"/>
      <c r="BL8" s="603" t="str">
        <f>IF('1_一般事項'!C49="","",'1_一般事項'!C49)</f>
        <v/>
      </c>
      <c r="BM8" s="602"/>
      <c r="BN8" s="603" t="str">
        <f>IF('1_一般事項'!C50="","",'1_一般事項'!C50)</f>
        <v/>
      </c>
      <c r="BO8" s="1660"/>
      <c r="BP8" s="1661"/>
      <c r="BQ8" s="1654"/>
      <c r="BR8" s="1655"/>
    </row>
    <row r="9" spans="1:70" ht="27" customHeight="1">
      <c r="B9" s="604" t="s">
        <v>968</v>
      </c>
      <c r="C9" s="592"/>
      <c r="D9" s="1408" t="s">
        <v>1821</v>
      </c>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599"/>
      <c r="AY9" s="599"/>
      <c r="AZ9" s="599"/>
      <c r="BA9" s="599"/>
      <c r="BB9" s="599"/>
      <c r="BC9" s="599"/>
      <c r="BD9" s="599"/>
      <c r="BE9" s="599"/>
      <c r="BF9" s="599"/>
      <c r="BG9" s="599"/>
      <c r="BH9" s="599"/>
      <c r="BI9" s="599"/>
      <c r="BJ9" s="599"/>
      <c r="BK9" s="599"/>
      <c r="BL9" s="599"/>
      <c r="BM9" s="599"/>
      <c r="BN9" s="599"/>
      <c r="BO9" s="599"/>
      <c r="BP9" s="599"/>
      <c r="BQ9" s="605"/>
      <c r="BR9" s="606"/>
    </row>
    <row r="10" spans="1:70" ht="27" customHeight="1">
      <c r="B10" s="604"/>
      <c r="C10" s="608" t="s">
        <v>1010</v>
      </c>
      <c r="D10" s="1409" t="s">
        <v>1822</v>
      </c>
      <c r="E10" s="609" t="str">
        <f>IF(F10="","※","")</f>
        <v>※</v>
      </c>
      <c r="F10" s="610"/>
      <c r="G10" s="609" t="str">
        <f>IF(AND(H8&lt;&gt;"",H10=""),"※","")</f>
        <v/>
      </c>
      <c r="H10" s="610"/>
      <c r="I10" s="609" t="str">
        <f>IF(AND(J8&lt;&gt;"",J10=""),"※","")</f>
        <v/>
      </c>
      <c r="J10" s="610"/>
      <c r="K10" s="609" t="str">
        <f>IF(AND(L8&lt;&gt;"",L10=""),"※","")</f>
        <v/>
      </c>
      <c r="L10" s="610"/>
      <c r="M10" s="609" t="str">
        <f>IF(AND(N8&lt;&gt;"",N10=""),"※","")</f>
        <v/>
      </c>
      <c r="N10" s="610"/>
      <c r="O10" s="609" t="str">
        <f>IF(AND(P8&lt;&gt;"",P10=""),"※","")</f>
        <v/>
      </c>
      <c r="P10" s="610"/>
      <c r="Q10" s="609" t="str">
        <f>IF(AND(R8&lt;&gt;"",R10=""),"※","")</f>
        <v/>
      </c>
      <c r="R10" s="610"/>
      <c r="S10" s="609" t="str">
        <f>IF(AND(T8&lt;&gt;"",T10=""),"※","")</f>
        <v/>
      </c>
      <c r="T10" s="610"/>
      <c r="U10" s="609" t="str">
        <f>IF(AND(V8&lt;&gt;"",V10=""),"※","")</f>
        <v/>
      </c>
      <c r="V10" s="610"/>
      <c r="W10" s="609" t="str">
        <f>IF(AND(X8&lt;&gt;"",X10=""),"※","")</f>
        <v/>
      </c>
      <c r="X10" s="610"/>
      <c r="Y10" s="609" t="str">
        <f>IF(AND(Z8&lt;&gt;"",Z10=""),"※","")</f>
        <v/>
      </c>
      <c r="Z10" s="610"/>
      <c r="AA10" s="609" t="str">
        <f>IF(AND(AB8&lt;&gt;"",AB10=""),"※","")</f>
        <v/>
      </c>
      <c r="AB10" s="610"/>
      <c r="AC10" s="609" t="str">
        <f>IF(AND(AD8&lt;&gt;"",AD10=""),"※","")</f>
        <v/>
      </c>
      <c r="AD10" s="610"/>
      <c r="AE10" s="609" t="str">
        <f>IF(AND(AF8&lt;&gt;"",AF10=""),"※","")</f>
        <v/>
      </c>
      <c r="AF10" s="610"/>
      <c r="AG10" s="609" t="str">
        <f>IF(AND(AH8&lt;&gt;"",AH10=""),"※","")</f>
        <v/>
      </c>
      <c r="AH10" s="610"/>
      <c r="AI10" s="609" t="str">
        <f>IF(AND(AJ8&lt;&gt;"",AJ10=""),"※","")</f>
        <v/>
      </c>
      <c r="AJ10" s="610"/>
      <c r="AK10" s="609" t="str">
        <f>IF(AND(AL8&lt;&gt;"",AL10=""),"※","")</f>
        <v/>
      </c>
      <c r="AL10" s="610"/>
      <c r="AM10" s="609" t="str">
        <f>IF(AND(AN8&lt;&gt;"",AN10=""),"※","")</f>
        <v/>
      </c>
      <c r="AN10" s="610"/>
      <c r="AO10" s="609" t="str">
        <f>IF(AND(AP8&lt;&gt;"",AP10=""),"※","")</f>
        <v/>
      </c>
      <c r="AP10" s="610"/>
      <c r="AQ10" s="609" t="str">
        <f>IF(AND(AR8&lt;&gt;"",AR10=""),"※","")</f>
        <v/>
      </c>
      <c r="AR10" s="610"/>
      <c r="AS10" s="609" t="str">
        <f>IF(AND(AT8&lt;&gt;"",AT10=""),"※","")</f>
        <v/>
      </c>
      <c r="AT10" s="610"/>
      <c r="AU10" s="609" t="str">
        <f>IF(AND(AV8&lt;&gt;"",AV10=""),"※","")</f>
        <v/>
      </c>
      <c r="AV10" s="610"/>
      <c r="AW10" s="609" t="str">
        <f>IF(AND(AX8&lt;&gt;"",AX10=""),"※","")</f>
        <v/>
      </c>
      <c r="AX10" s="610"/>
      <c r="AY10" s="609" t="str">
        <f>IF(AND(AZ8&lt;&gt;"",AZ10=""),"※","")</f>
        <v/>
      </c>
      <c r="AZ10" s="610"/>
      <c r="BA10" s="609" t="str">
        <f>IF(AND(BB8&lt;&gt;"",BB10=""),"※","")</f>
        <v/>
      </c>
      <c r="BB10" s="610"/>
      <c r="BC10" s="609" t="str">
        <f>IF(AND(BD8&lt;&gt;"",BD10=""),"※","")</f>
        <v/>
      </c>
      <c r="BD10" s="610"/>
      <c r="BE10" s="609" t="str">
        <f>IF(AND(BF8&lt;&gt;"",BF10=""),"※","")</f>
        <v/>
      </c>
      <c r="BF10" s="610"/>
      <c r="BG10" s="609" t="str">
        <f>IF(AND(BH8&lt;&gt;"",BH10=""),"※","")</f>
        <v/>
      </c>
      <c r="BH10" s="610"/>
      <c r="BI10" s="609" t="str">
        <f>IF(AND(BJ8&lt;&gt;"",BJ10=""),"※","")</f>
        <v/>
      </c>
      <c r="BJ10" s="610"/>
      <c r="BK10" s="609" t="str">
        <f>IF(AND(BL8&lt;&gt;"",BL10=""),"※","")</f>
        <v/>
      </c>
      <c r="BL10" s="610"/>
      <c r="BM10" s="609" t="str">
        <f>IF(AND(BN8&lt;&gt;"",BN10=""),"※","")</f>
        <v/>
      </c>
      <c r="BN10" s="610"/>
      <c r="BO10" s="609"/>
      <c r="BP10" s="611">
        <f>SUM(H10:BN10)</f>
        <v>0</v>
      </c>
      <c r="BQ10" s="612"/>
      <c r="BR10" s="613">
        <f>SUM(F10,BP10)</f>
        <v>0</v>
      </c>
    </row>
    <row r="11" spans="1:70" ht="27" customHeight="1">
      <c r="B11" s="604"/>
      <c r="C11" s="614" t="s">
        <v>971</v>
      </c>
      <c r="D11" s="1410" t="s">
        <v>1823</v>
      </c>
      <c r="E11" s="615" t="str">
        <f>IF(F11="","※","")</f>
        <v>※</v>
      </c>
      <c r="F11" s="616"/>
      <c r="G11" s="615" t="str">
        <f>IF(AND(H8&lt;&gt;"",H11=""),"※","")</f>
        <v/>
      </c>
      <c r="H11" s="616"/>
      <c r="I11" s="615" t="str">
        <f>IF(AND(J8&lt;&gt;"",J11=""),"※","")</f>
        <v/>
      </c>
      <c r="J11" s="616"/>
      <c r="K11" s="615" t="str">
        <f>IF(AND(L8&lt;&gt;"",L11=""),"※","")</f>
        <v/>
      </c>
      <c r="L11" s="616"/>
      <c r="M11" s="615" t="str">
        <f>IF(AND(N8&lt;&gt;"",N11=""),"※","")</f>
        <v/>
      </c>
      <c r="N11" s="616"/>
      <c r="O11" s="615" t="str">
        <f>IF(AND(P8&lt;&gt;"",P11=""),"※","")</f>
        <v/>
      </c>
      <c r="P11" s="616"/>
      <c r="Q11" s="615" t="str">
        <f>IF(AND(R8&lt;&gt;"",R11=""),"※","")</f>
        <v/>
      </c>
      <c r="R11" s="616"/>
      <c r="S11" s="615" t="str">
        <f>IF(AND(T8&lt;&gt;"",T11=""),"※","")</f>
        <v/>
      </c>
      <c r="T11" s="616"/>
      <c r="U11" s="615" t="str">
        <f>IF(AND(V8&lt;&gt;"",V11=""),"※","")</f>
        <v/>
      </c>
      <c r="V11" s="616"/>
      <c r="W11" s="615" t="str">
        <f>IF(AND(X8&lt;&gt;"",X11=""),"※","")</f>
        <v/>
      </c>
      <c r="X11" s="616"/>
      <c r="Y11" s="615" t="str">
        <f>IF(AND(Z8&lt;&gt;"",Z11=""),"※","")</f>
        <v/>
      </c>
      <c r="Z11" s="616"/>
      <c r="AA11" s="615" t="str">
        <f>IF(AND(AB8&lt;&gt;"",AB11=""),"※","")</f>
        <v/>
      </c>
      <c r="AB11" s="616"/>
      <c r="AC11" s="615" t="str">
        <f>IF(AND(AD8&lt;&gt;"",AD11=""),"※","")</f>
        <v/>
      </c>
      <c r="AD11" s="616"/>
      <c r="AE11" s="615" t="str">
        <f>IF(AND(AF8&lt;&gt;"",AF11=""),"※","")</f>
        <v/>
      </c>
      <c r="AF11" s="616"/>
      <c r="AG11" s="615" t="str">
        <f>IF(AND(AH8&lt;&gt;"",AH11=""),"※","")</f>
        <v/>
      </c>
      <c r="AH11" s="616"/>
      <c r="AI11" s="615" t="str">
        <f>IF(AND(AJ8&lt;&gt;"",AJ11=""),"※","")</f>
        <v/>
      </c>
      <c r="AJ11" s="616"/>
      <c r="AK11" s="615" t="str">
        <f>IF(AND(AL8&lt;&gt;"",AL11=""),"※","")</f>
        <v/>
      </c>
      <c r="AL11" s="616"/>
      <c r="AM11" s="615" t="str">
        <f>IF(AND(AN8&lt;&gt;"",AN11=""),"※","")</f>
        <v/>
      </c>
      <c r="AN11" s="616"/>
      <c r="AO11" s="615" t="str">
        <f>IF(AND(AP8&lt;&gt;"",AP11=""),"※","")</f>
        <v/>
      </c>
      <c r="AP11" s="616"/>
      <c r="AQ11" s="615" t="str">
        <f>IF(AND(AR8&lt;&gt;"",AR11=""),"※","")</f>
        <v/>
      </c>
      <c r="AR11" s="616"/>
      <c r="AS11" s="615" t="str">
        <f>IF(AND(AT8&lt;&gt;"",AT11=""),"※","")</f>
        <v/>
      </c>
      <c r="AT11" s="616"/>
      <c r="AU11" s="615" t="str">
        <f>IF(AND(AV8&lt;&gt;"",AV11=""),"※","")</f>
        <v/>
      </c>
      <c r="AV11" s="616"/>
      <c r="AW11" s="615" t="str">
        <f>IF(AND(AX8&lt;&gt;"",AX11=""),"※","")</f>
        <v/>
      </c>
      <c r="AX11" s="616"/>
      <c r="AY11" s="615" t="str">
        <f>IF(AND(AZ8&lt;&gt;"",AZ11=""),"※","")</f>
        <v/>
      </c>
      <c r="AZ11" s="616"/>
      <c r="BA11" s="615" t="str">
        <f>IF(AND(BB8&lt;&gt;"",BB11=""),"※","")</f>
        <v/>
      </c>
      <c r="BB11" s="616"/>
      <c r="BC11" s="615" t="str">
        <f>IF(AND(BD8&lt;&gt;"",BD11=""),"※","")</f>
        <v/>
      </c>
      <c r="BD11" s="616"/>
      <c r="BE11" s="615" t="str">
        <f>IF(AND(BF8&lt;&gt;"",BF11=""),"※","")</f>
        <v/>
      </c>
      <c r="BF11" s="616"/>
      <c r="BG11" s="615" t="str">
        <f>IF(AND(BH8&lt;&gt;"",BH11=""),"※","")</f>
        <v/>
      </c>
      <c r="BH11" s="616"/>
      <c r="BI11" s="615" t="str">
        <f>IF(AND(BJ8&lt;&gt;"",BJ11=""),"※","")</f>
        <v/>
      </c>
      <c r="BJ11" s="616"/>
      <c r="BK11" s="615" t="str">
        <f>IF(AND(BL8&lt;&gt;"",BL11=""),"※","")</f>
        <v/>
      </c>
      <c r="BL11" s="616"/>
      <c r="BM11" s="615" t="str">
        <f>IF(AND(BN8&lt;&gt;"",BN11=""),"※","")</f>
        <v/>
      </c>
      <c r="BN11" s="616"/>
      <c r="BO11" s="615"/>
      <c r="BP11" s="617">
        <f>SUM(H11:BN11)</f>
        <v>0</v>
      </c>
      <c r="BQ11" s="618"/>
      <c r="BR11" s="619">
        <f>SUM(F11,BP11)</f>
        <v>0</v>
      </c>
    </row>
    <row r="12" spans="1:70" ht="27" customHeight="1">
      <c r="B12" s="604"/>
      <c r="C12" s="620" t="s">
        <v>973</v>
      </c>
      <c r="D12" s="621"/>
      <c r="E12" s="615"/>
      <c r="F12" s="622" t="str">
        <f>IF(OR(F10="",F11=""),"",ROUND(F10/F11,0))</f>
        <v/>
      </c>
      <c r="G12" s="615"/>
      <c r="H12" s="622" t="str">
        <f>IF(OR(H10="",H11=""),"",ROUND(H10/H11,0))</f>
        <v/>
      </c>
      <c r="I12" s="615"/>
      <c r="J12" s="622" t="str">
        <f>IF(OR(J10="",J11=""),"",ROUND(J10/J11,0))</f>
        <v/>
      </c>
      <c r="K12" s="615"/>
      <c r="L12" s="622" t="str">
        <f>IF(OR(L10="",L11=""),"",ROUND(L10/L11,0))</f>
        <v/>
      </c>
      <c r="M12" s="615"/>
      <c r="N12" s="622" t="str">
        <f>IF(OR(N10="",N11=""),"",ROUND(N10/N11,0))</f>
        <v/>
      </c>
      <c r="O12" s="615"/>
      <c r="P12" s="622" t="str">
        <f>IF(OR(P10="",P11=""),"",ROUND(P10/P11,0))</f>
        <v/>
      </c>
      <c r="Q12" s="615"/>
      <c r="R12" s="622" t="str">
        <f>IF(OR(R10="",R11=""),"",ROUND(R10/R11,0))</f>
        <v/>
      </c>
      <c r="S12" s="615"/>
      <c r="T12" s="622" t="str">
        <f>IF(OR(T10="",T11=""),"",ROUND(T10/T11,0))</f>
        <v/>
      </c>
      <c r="U12" s="615"/>
      <c r="V12" s="622" t="str">
        <f>IF(OR(V10="",V11=""),"",ROUND(V10/V11,0))</f>
        <v/>
      </c>
      <c r="W12" s="615"/>
      <c r="X12" s="622" t="str">
        <f>IF(OR(X10="",X11=""),"",ROUND(X10/X11,0))</f>
        <v/>
      </c>
      <c r="Y12" s="615"/>
      <c r="Z12" s="622" t="str">
        <f>IF(OR(Z10="",Z11=""),"",ROUND(Z10/Z11,0))</f>
        <v/>
      </c>
      <c r="AA12" s="615"/>
      <c r="AB12" s="622" t="str">
        <f>IF(OR(AB10="",AB11=""),"",ROUND(AB10/AB11,0))</f>
        <v/>
      </c>
      <c r="AC12" s="615"/>
      <c r="AD12" s="622" t="str">
        <f>IF(OR(AD10="",AD11=""),"",ROUND(AD10/AD11,0))</f>
        <v/>
      </c>
      <c r="AE12" s="615"/>
      <c r="AF12" s="622" t="str">
        <f>IF(OR(AF10="",AF11=""),"",ROUND(AF10/AF11,0))</f>
        <v/>
      </c>
      <c r="AG12" s="615"/>
      <c r="AH12" s="622" t="str">
        <f>IF(OR(AH10="",AH11=""),"",ROUND(AH10/AH11,0))</f>
        <v/>
      </c>
      <c r="AI12" s="615"/>
      <c r="AJ12" s="622" t="str">
        <f>IF(OR(AJ10="",AJ11=""),"",ROUND(AJ10/AJ11,0))</f>
        <v/>
      </c>
      <c r="AK12" s="615"/>
      <c r="AL12" s="622" t="str">
        <f>IF(OR(AL10="",AL11=""),"",ROUND(AL10/AL11,0))</f>
        <v/>
      </c>
      <c r="AM12" s="615"/>
      <c r="AN12" s="622" t="str">
        <f>IF(OR(AN10="",AN11=""),"",ROUND(AN10/AN11,0))</f>
        <v/>
      </c>
      <c r="AO12" s="615"/>
      <c r="AP12" s="622" t="str">
        <f>IF(OR(AP10="",AP11=""),"",ROUND(AP10/AP11,0))</f>
        <v/>
      </c>
      <c r="AQ12" s="615"/>
      <c r="AR12" s="622" t="str">
        <f>IF(OR(AR10="",AR11=""),"",ROUND(AR10/AR11,0))</f>
        <v/>
      </c>
      <c r="AS12" s="615"/>
      <c r="AT12" s="622" t="str">
        <f>IF(OR(AT10="",AT11=""),"",ROUND(AT10/AT11,0))</f>
        <v/>
      </c>
      <c r="AU12" s="615"/>
      <c r="AV12" s="622" t="str">
        <f>IF(OR(AV10="",AV11=""),"",ROUND(AV10/AV11,0))</f>
        <v/>
      </c>
      <c r="AW12" s="615"/>
      <c r="AX12" s="622" t="str">
        <f>IF(OR(AX10="",AX11=""),"",ROUND(AX10/AX11,0))</f>
        <v/>
      </c>
      <c r="AY12" s="615"/>
      <c r="AZ12" s="622" t="str">
        <f>IF(OR(AZ10="",AZ11=""),"",ROUND(AZ10/AZ11,0))</f>
        <v/>
      </c>
      <c r="BA12" s="615"/>
      <c r="BB12" s="622" t="str">
        <f>IF(OR(BB10="",BB11=""),"",ROUND(BB10/BB11,0))</f>
        <v/>
      </c>
      <c r="BC12" s="615"/>
      <c r="BD12" s="622" t="str">
        <f>IF(OR(BD10="",BD11=""),"",ROUND(BD10/BD11,0))</f>
        <v/>
      </c>
      <c r="BE12" s="615"/>
      <c r="BF12" s="622" t="str">
        <f>IF(OR(BF10="",BF11=""),"",ROUND(BF10/BF11,0))</f>
        <v/>
      </c>
      <c r="BG12" s="615"/>
      <c r="BH12" s="622" t="str">
        <f>IF(OR(BH10="",BH11=""),"",ROUND(BH10/BH11,0))</f>
        <v/>
      </c>
      <c r="BI12" s="615"/>
      <c r="BJ12" s="622" t="str">
        <f>IF(OR(BJ10="",BJ11=""),"",ROUND(BJ10/BJ11,0))</f>
        <v/>
      </c>
      <c r="BK12" s="615"/>
      <c r="BL12" s="622" t="str">
        <f>IF(OR(BL10="",BL11=""),"",ROUND(BL10/BL11,0))</f>
        <v/>
      </c>
      <c r="BM12" s="615"/>
      <c r="BN12" s="622" t="str">
        <f>IF(OR(BN10="",BN11=""),"",ROUND(BN10/BN11,0))</f>
        <v/>
      </c>
      <c r="BO12" s="615"/>
      <c r="BP12" s="617" t="str">
        <f>IF(OR(BP10=0,BP11=0),"",ROUND(BP10/BP11,0))</f>
        <v/>
      </c>
      <c r="BQ12" s="618"/>
      <c r="BR12" s="619" t="str">
        <f>IF(OR(BR10=0,BR11=0),"",ROUND(BR10/BR11,0))</f>
        <v/>
      </c>
    </row>
    <row r="13" spans="1:70" ht="42" customHeight="1">
      <c r="B13" s="604"/>
      <c r="C13" s="623" t="s">
        <v>975</v>
      </c>
      <c r="D13" s="621"/>
      <c r="E13" s="615"/>
      <c r="F13" s="624" t="str">
        <f>IF(F12="","",IF(F12&lt;=5,"一人一日当たりの賃金が過小になっていると思われます。「支払い賃金総額」「従事者延べ人数」に間違いがないか確認してください。",IF(F12&gt;=50,"一人一日当たりの賃金が過大になっていると思われます。「支払い賃金総額」「従事者延べ人数」に間違いがないか確認してください。","ＯＫ")))</f>
        <v/>
      </c>
      <c r="G13" s="615"/>
      <c r="H13" s="624" t="str">
        <f>IF(H12="","",IF(H12&lt;=5,"一人一日当たりの賃金が過小になっていると思われます。「支払い賃金総額」「従事者延べ人数」に間違いがないか確認してください。",IF(H12&gt;=50,"一人一日当たりの賃金が過大になっていると思われます。「支払い賃金総額」「従事者延べ人数」に間違いがないか確認してください。","ＯＫ")))</f>
        <v/>
      </c>
      <c r="I13" s="615"/>
      <c r="J13" s="624" t="str">
        <f>IF(J12="","",IF(J12&lt;=5,"一人一日当たりの賃金が過小になっていると思われます。「支払い賃金総額」「従事者延べ人数」に間違いがないか確認してください。",IF(J12&gt;=50,"一人一日当たりの賃金が過大になっていると思われます。「支払い賃金総額」「従事者延べ人数」に間違いがないか確認してください。","ＯＫ")))</f>
        <v/>
      </c>
      <c r="K13" s="615"/>
      <c r="L13" s="624" t="str">
        <f>IF(L12="","",IF(L12&lt;=5,"一人一日当たりの賃金が過小になっていると思われます。「支払い賃金総額」「従事者延べ人数」に間違いがないか確認してください。",IF(L12&gt;=50,"一人一日当たりの賃金が過大になっていると思われます。「支払い賃金総額」「従事者延べ人数」に間違いがないか確認してください。","ＯＫ")))</f>
        <v/>
      </c>
      <c r="M13" s="615"/>
      <c r="N13" s="624" t="str">
        <f>IF(N12="","",IF(N12&lt;=5,"一人一日当たりの賃金が過小になっていると思われます。「支払い賃金総額」「従事者延べ人数」に間違いがないか確認してください。",IF(N12&gt;=50,"一人一日当たりの賃金が過大になっていると思われます。「支払い賃金総額」「従事者延べ人数」に間違いがないか確認してください。","ＯＫ")))</f>
        <v/>
      </c>
      <c r="O13" s="615"/>
      <c r="P13" s="624" t="str">
        <f>IF(P12="","",IF(P12&lt;=5,"一人一日当たりの賃金が過小になっていると思われます。「支払い賃金総額」「従事者延べ人数」に間違いがないか確認してください。",IF(P12&gt;=50,"一人一日当たりの賃金が過大になっていると思われます。「支払い賃金総額」「従事者延べ人数」に間違いがないか確認してください。","ＯＫ")))</f>
        <v/>
      </c>
      <c r="Q13" s="615"/>
      <c r="R13" s="624" t="str">
        <f>IF(R12="","",IF(R12&lt;=5,"一人一日当たりの賃金が過小になっていると思われます。「支払い賃金総額」「従事者延べ人数」に間違いがないか確認してください。",IF(R12&gt;=50,"一人一日当たりの賃金が過大になっていると思われます。「支払い賃金総額」「従事者延べ人数」に間違いがないか確認してください。","ＯＫ")))</f>
        <v/>
      </c>
      <c r="S13" s="615"/>
      <c r="T13" s="624" t="str">
        <f>IF(T12="","",IF(T12&lt;=5,"一人一日当たりの賃金が過小になっていると思われます。「支払い賃金総額」「従事者延べ人数」に間違いがないか確認してください。",IF(T12&gt;=50,"一人一日当たりの賃金が過大になっていると思われます。「支払い賃金総額」「従事者延べ人数」に間違いがないか確認してください。","ＯＫ")))</f>
        <v/>
      </c>
      <c r="U13" s="615"/>
      <c r="V13" s="624" t="str">
        <f>IF(V12="","",IF(V12&lt;=5,"一人一日当たりの賃金が過小になっていると思われます。「支払い賃金総額」「従事者延べ人数」に間違いがないか確認してください。",IF(V12&gt;=50,"一人一日当たりの賃金が過大になっていると思われます。「支払い賃金総額」「従事者延べ人数」に間違いがないか確認してください。","ＯＫ")))</f>
        <v/>
      </c>
      <c r="W13" s="615"/>
      <c r="X13" s="624" t="str">
        <f>IF(X12="","",IF(X12&lt;=5,"一人一日当たりの賃金が過小になっていると思われます。「支払い賃金総額」「従事者延べ人数」に間違いがないか確認してください。",IF(X12&gt;=50,"一人一日当たりの賃金が過大になっていると思われます。「支払い賃金総額」「従事者延べ人数」に間違いがないか確認してください。","ＯＫ")))</f>
        <v/>
      </c>
      <c r="Y13" s="615"/>
      <c r="Z13" s="624" t="str">
        <f>IF(Z12="","",IF(Z12&lt;=5,"一人一日当たりの賃金が過小になっていると思われます。「支払い賃金総額」「従事者延べ人数」に間違いがないか確認してください。",IF(Z12&gt;=50,"一人一日当たりの賃金が過大になっていると思われます。「支払い賃金総額」「従事者延べ人数」に間違いがないか確認してください。","ＯＫ")))</f>
        <v/>
      </c>
      <c r="AA13" s="615"/>
      <c r="AB13" s="624" t="str">
        <f>IF(AB12="","",IF(AB12&lt;=5,"一人一日当たりの賃金が過小になっていると思われます。「支払い賃金総額」「従事者延べ人数」に間違いがないか確認してください。",IF(AB12&gt;=50,"一人一日当たりの賃金が過大になっていると思われます。「支払い賃金総額」「従事者延べ人数」に間違いがないか確認してください。","ＯＫ")))</f>
        <v/>
      </c>
      <c r="AC13" s="615"/>
      <c r="AD13" s="624" t="str">
        <f>IF(AD12="","",IF(AD12&lt;=5,"一人一日当たりの賃金が過小になっていると思われます。「支払い賃金総額」「従事者延べ人数」に間違いがないか確認してください。",IF(AD12&gt;=50,"一人一日当たりの賃金が過大になっていると思われます。「支払い賃金総額」「従事者延べ人数」に間違いがないか確認してください。","ＯＫ")))</f>
        <v/>
      </c>
      <c r="AE13" s="615"/>
      <c r="AF13" s="624" t="str">
        <f>IF(AF12="","",IF(AF12&lt;=5,"一人一日当たりの賃金が過小になっていると思われます。「支払い賃金総額」「従事者延べ人数」に間違いがないか確認してください。",IF(AF12&gt;=50,"一人一日当たりの賃金が過大になっていると思われます。「支払い賃金総額」「従事者延べ人数」に間違いがないか確認してください。","ＯＫ")))</f>
        <v/>
      </c>
      <c r="AG13" s="615"/>
      <c r="AH13" s="624" t="str">
        <f>IF(AH12="","",IF(AH12&lt;=5,"一人一日当たりの賃金が過小になっていると思われます。「支払い賃金総額」「従事者延べ人数」に間違いがないか確認してください。",IF(AH12&gt;=50,"一人一日当たりの賃金が過大になっていると思われます。「支払い賃金総額」「従事者延べ人数」に間違いがないか確認してください。","ＯＫ")))</f>
        <v/>
      </c>
      <c r="AI13" s="615"/>
      <c r="AJ13" s="624" t="str">
        <f>IF(AJ12="","",IF(AJ12&lt;=5,"一人一日当たりの賃金が過小になっていると思われます。「支払い賃金総額」「従事者延べ人数」に間違いがないか確認してください。",IF(AJ12&gt;=50,"一人一日当たりの賃金が過大になっていると思われます。「支払い賃金総額」「従事者延べ人数」に間違いがないか確認してください。","ＯＫ")))</f>
        <v/>
      </c>
      <c r="AK13" s="615"/>
      <c r="AL13" s="624" t="str">
        <f>IF(AL12="","",IF(AL12&lt;=5,"一人一日当たりの賃金が過小になっていると思われます。「支払い賃金総額」「従事者延べ人数」に間違いがないか確認してください。",IF(AL12&gt;=50,"一人一日当たりの賃金が過大になっていると思われます。「支払い賃金総額」「従事者延べ人数」に間違いがないか確認してください。","ＯＫ")))</f>
        <v/>
      </c>
      <c r="AM13" s="615"/>
      <c r="AN13" s="624" t="str">
        <f>IF(AN12="","",IF(AN12&lt;=5,"一人一日当たりの賃金が過小になっていると思われます。「支払い賃金総額」「従事者延べ人数」に間違いがないか確認してください。",IF(AN12&gt;=50,"一人一日当たりの賃金が過大になっていると思われます。「支払い賃金総額」「従事者延べ人数」に間違いがないか確認してください。","ＯＫ")))</f>
        <v/>
      </c>
      <c r="AO13" s="615"/>
      <c r="AP13" s="624" t="str">
        <f>IF(AP12="","",IF(AP12&lt;=5,"一人一日当たりの賃金が過小になっていると思われます。「支払い賃金総額」「従事者延べ人数」に間違いがないか確認してください。",IF(AP12&gt;=50,"一人一日当たりの賃金が過大になっていると思われます。「支払い賃金総額」「従事者延べ人数」に間違いがないか確認してください。","ＯＫ")))</f>
        <v/>
      </c>
      <c r="AQ13" s="615"/>
      <c r="AR13" s="624" t="str">
        <f>IF(AR12="","",IF(AR12&lt;=5,"一人一日当たりの賃金が過小になっていると思われます。「支払い賃金総額」「従事者延べ人数」に間違いがないか確認してください。",IF(AR12&gt;=50,"一人一日当たりの賃金が過大になっていると思われます。「支払い賃金総額」「従事者延べ人数」に間違いがないか確認してください。","ＯＫ")))</f>
        <v/>
      </c>
      <c r="AS13" s="615"/>
      <c r="AT13" s="624" t="str">
        <f>IF(AT12="","",IF(AT12&lt;=5,"一人一日当たりの賃金が過小になっていると思われます。「支払い賃金総額」「従事者延べ人数」に間違いがないか確認してください。",IF(AT12&gt;=50,"一人一日当たりの賃金が過大になっていると思われます。「支払い賃金総額」「従事者延べ人数」に間違いがないか確認してください。","ＯＫ")))</f>
        <v/>
      </c>
      <c r="AU13" s="615"/>
      <c r="AV13" s="624" t="str">
        <f>IF(AV12="","",IF(AV12&lt;=5,"一人一日当たりの賃金が過小になっていると思われます。「支払い賃金総額」「従事者延べ人数」に間違いがないか確認してください。",IF(AV12&gt;=50,"一人一日当たりの賃金が過大になっていると思われます。「支払い賃金総額」「従事者延べ人数」に間違いがないか確認してください。","ＯＫ")))</f>
        <v/>
      </c>
      <c r="AW13" s="615"/>
      <c r="AX13" s="624" t="str">
        <f>IF(AX12="","",IF(AX12&lt;=5,"一人一日当たりの賃金が過小になっていると思われます。「支払い賃金総額」「従事者延べ人数」に間違いがないか確認してください。",IF(AX12&gt;=50,"一人一日当たりの賃金が過大になっていると思われます。「支払い賃金総額」「従事者延べ人数」に間違いがないか確認してください。","ＯＫ")))</f>
        <v/>
      </c>
      <c r="AY13" s="615"/>
      <c r="AZ13" s="624" t="str">
        <f>IF(AZ12="","",IF(AZ12&lt;=5,"一人一日当たりの賃金が過小になっていると思われます。「支払い賃金総額」「従事者延べ人数」に間違いがないか確認してください。",IF(AZ12&gt;=50,"一人一日当たりの賃金が過大になっていると思われます。「支払い賃金総額」「従事者延べ人数」に間違いがないか確認してください。","ＯＫ")))</f>
        <v/>
      </c>
      <c r="BA13" s="615"/>
      <c r="BB13" s="624" t="str">
        <f>IF(BB12="","",IF(BB12&lt;=5,"一人一日当たりの賃金が過小になっていると思われます。「支払い賃金総額」「従事者延べ人数」に間違いがないか確認してください。",IF(BB12&gt;=50,"一人一日当たりの賃金が過大になっていると思われます。「支払い賃金総額」「従事者延べ人数」に間違いがないか確認してください。","ＯＫ")))</f>
        <v/>
      </c>
      <c r="BC13" s="615"/>
      <c r="BD13" s="624" t="str">
        <f>IF(BD12="","",IF(BD12&lt;=5,"一人一日当たりの賃金が過小になっていると思われます。「支払い賃金総額」「従事者延べ人数」に間違いがないか確認してください。",IF(BD12&gt;=50,"一人一日当たりの賃金が過大になっていると思われます。「支払い賃金総額」「従事者延べ人数」に間違いがないか確認してください。","ＯＫ")))</f>
        <v/>
      </c>
      <c r="BE13" s="615"/>
      <c r="BF13" s="624" t="str">
        <f>IF(BF12="","",IF(BF12&lt;=5,"一人一日当たりの賃金が過小になっていると思われます。「支払い賃金総額」「従事者延べ人数」に間違いがないか確認してください。",IF(BF12&gt;=50,"一人一日当たりの賃金が過大になっていると思われます。「支払い賃金総額」「従事者延べ人数」に間違いがないか確認してください。","ＯＫ")))</f>
        <v/>
      </c>
      <c r="BG13" s="615"/>
      <c r="BH13" s="624" t="str">
        <f>IF(BH12="","",IF(BH12&lt;=5,"一人一日当たりの賃金が過小になっていると思われます。「支払い賃金総額」「従事者延べ人数」に間違いがないか確認してください。",IF(BH12&gt;=50,"一人一日当たりの賃金が過大になっていると思われます。「支払い賃金総額」「従事者延べ人数」に間違いがないか確認してください。","ＯＫ")))</f>
        <v/>
      </c>
      <c r="BI13" s="615"/>
      <c r="BJ13" s="624" t="str">
        <f>IF(BJ12="","",IF(BJ12&lt;=5,"一人一日当たりの賃金が過小になっていると思われます。「支払い賃金総額」「従事者延べ人数」に間違いがないか確認してください。",IF(BJ12&gt;=50,"一人一日当たりの賃金が過大になっていると思われます。「支払い賃金総額」「従事者延べ人数」に間違いがないか確認してください。","ＯＫ")))</f>
        <v/>
      </c>
      <c r="BK13" s="615"/>
      <c r="BL13" s="624" t="str">
        <f>IF(BL12="","",IF(BL12&lt;=5,"一人一日当たりの賃金が過小になっていると思われます。「支払い賃金総額」「従事者延べ人数」に間違いがないか確認してください。",IF(BL12&gt;=50,"一人一日当たりの賃金が過大になっていると思われます。「支払い賃金総額」「従事者延べ人数」に間違いがないか確認してください。","ＯＫ")))</f>
        <v/>
      </c>
      <c r="BM13" s="615"/>
      <c r="BN13" s="624" t="str">
        <f>IF(BN12="","",IF(BN12&lt;=5,"一人一日当たりの賃金が過小になっていると思われます。「支払い賃金総額」「従事者延べ人数」に間違いがないか確認してください。",IF(BN12&gt;=50,"一人一日当たりの賃金が過大になっていると思われます。「支払い賃金総額」「従事者延べ人数」に間違いがないか確認してください。","ＯＫ")))</f>
        <v/>
      </c>
      <c r="BO13" s="615"/>
      <c r="BP13" s="625" t="str">
        <f>IF(BP12="","",IF(BP12&lt;=5,"一人一日当たりの賃金が過小になっていると思われます。「支払い賃金総額」「従事者延べ人数」に間違いがないか確認してください。",IF(BP12&gt;=50,"一人一日当たりの賃金が過大になっていると思われます。「支払い賃金総額」「従事者延べ人数」に間違いがないか確認してください。","ＯＫ")))</f>
        <v/>
      </c>
      <c r="BQ13" s="618"/>
      <c r="BR13" s="626" t="str">
        <f>IF(BR12="","",IF(BR12&lt;=5,"一人一日当たりの賃金が過小になっていると思われます。「支払い賃金総額」「従事者延べ人数」に間違いがないか確認してください。",IF(BR12&gt;=50,"一人一日当たりの賃金が過大になっていると思われます。「支払い賃金総額」「従事者延べ人数」に間違いがないか確認してください。","ＯＫ")))</f>
        <v/>
      </c>
    </row>
    <row r="14" spans="1:70" ht="57" customHeight="1">
      <c r="B14" s="604"/>
      <c r="C14" s="627" t="s">
        <v>976</v>
      </c>
      <c r="D14" s="628"/>
      <c r="E14" s="629" t="str">
        <f>IF(F13="","",IF(AND(F13&lt;&gt;"ＯＫ",F14=""),"※",""))</f>
        <v/>
      </c>
      <c r="F14" s="630"/>
      <c r="G14" s="629" t="str">
        <f>IF(H13="","",IF(AND(H13&lt;&gt;"ＯＫ",H14=""),"※",""))</f>
        <v/>
      </c>
      <c r="H14" s="630"/>
      <c r="I14" s="629" t="str">
        <f>IF(J13="","",IF(AND(J13&lt;&gt;"ＯＫ",J14=""),"※",""))</f>
        <v/>
      </c>
      <c r="J14" s="630"/>
      <c r="K14" s="629" t="str">
        <f>IF(L13="","",IF(AND(L13&lt;&gt;"ＯＫ",L14=""),"※",""))</f>
        <v/>
      </c>
      <c r="L14" s="630"/>
      <c r="M14" s="629" t="str">
        <f>IF(N13="","",IF(AND(N13&lt;&gt;"ＯＫ",N14=""),"※",""))</f>
        <v/>
      </c>
      <c r="N14" s="630"/>
      <c r="O14" s="629" t="str">
        <f>IF(P13="","",IF(AND(P13&lt;&gt;"ＯＫ",P14=""),"※",""))</f>
        <v/>
      </c>
      <c r="P14" s="630"/>
      <c r="Q14" s="629" t="str">
        <f>IF(R13="","",IF(AND(R13&lt;&gt;"ＯＫ",R14=""),"※",""))</f>
        <v/>
      </c>
      <c r="R14" s="630"/>
      <c r="S14" s="629" t="str">
        <f>IF(T13="","",IF(AND(T13&lt;&gt;"ＯＫ",T14=""),"※",""))</f>
        <v/>
      </c>
      <c r="T14" s="630"/>
      <c r="U14" s="629" t="str">
        <f>IF(V13="","",IF(AND(V13&lt;&gt;"ＯＫ",V14=""),"※",""))</f>
        <v/>
      </c>
      <c r="V14" s="630"/>
      <c r="W14" s="629" t="str">
        <f>IF(X13="","",IF(AND(X13&lt;&gt;"ＯＫ",X14=""),"※",""))</f>
        <v/>
      </c>
      <c r="X14" s="630"/>
      <c r="Y14" s="629" t="str">
        <f>IF(Z13="","",IF(AND(Z13&lt;&gt;"ＯＫ",Z14=""),"※",""))</f>
        <v/>
      </c>
      <c r="Z14" s="630"/>
      <c r="AA14" s="629" t="str">
        <f>IF(AB13="","",IF(AND(AB13&lt;&gt;"ＯＫ",AB14=""),"※",""))</f>
        <v/>
      </c>
      <c r="AB14" s="630"/>
      <c r="AC14" s="629" t="str">
        <f>IF(AD13="","",IF(AND(AD13&lt;&gt;"ＯＫ",AD14=""),"※",""))</f>
        <v/>
      </c>
      <c r="AD14" s="630"/>
      <c r="AE14" s="629" t="str">
        <f>IF(AF13="","",IF(AND(AF13&lt;&gt;"ＯＫ",AF14=""),"※",""))</f>
        <v/>
      </c>
      <c r="AF14" s="630"/>
      <c r="AG14" s="629" t="str">
        <f>IF(AH13="","",IF(AND(AH13&lt;&gt;"ＯＫ",AH14=""),"※",""))</f>
        <v/>
      </c>
      <c r="AH14" s="630"/>
      <c r="AI14" s="629" t="str">
        <f>IF(AJ13="","",IF(AND(AJ13&lt;&gt;"ＯＫ",AJ14=""),"※",""))</f>
        <v/>
      </c>
      <c r="AJ14" s="630"/>
      <c r="AK14" s="629" t="str">
        <f>IF(AL13="","",IF(AND(AL13&lt;&gt;"ＯＫ",AL14=""),"※",""))</f>
        <v/>
      </c>
      <c r="AL14" s="630"/>
      <c r="AM14" s="629" t="str">
        <f>IF(AN13="","",IF(AND(AN13&lt;&gt;"ＯＫ",AN14=""),"※",""))</f>
        <v/>
      </c>
      <c r="AN14" s="630"/>
      <c r="AO14" s="629" t="str">
        <f>IF(AP13="","",IF(AND(AP13&lt;&gt;"ＯＫ",AP14=""),"※",""))</f>
        <v/>
      </c>
      <c r="AP14" s="630"/>
      <c r="AQ14" s="629" t="str">
        <f>IF(AR13="","",IF(AND(AR13&lt;&gt;"ＯＫ",AR14=""),"※",""))</f>
        <v/>
      </c>
      <c r="AR14" s="630"/>
      <c r="AS14" s="629" t="str">
        <f>IF(AT13="","",IF(AND(AT13&lt;&gt;"ＯＫ",AT14=""),"※",""))</f>
        <v/>
      </c>
      <c r="AT14" s="630"/>
      <c r="AU14" s="629" t="str">
        <f>IF(AV13="","",IF(AND(AV13&lt;&gt;"ＯＫ",AV14=""),"※",""))</f>
        <v/>
      </c>
      <c r="AV14" s="630"/>
      <c r="AW14" s="629" t="str">
        <f>IF(AX13="","",IF(AND(AX13&lt;&gt;"ＯＫ",AX14=""),"※",""))</f>
        <v/>
      </c>
      <c r="AX14" s="630"/>
      <c r="AY14" s="629" t="str">
        <f>IF(AZ13="","",IF(AND(AZ13&lt;&gt;"ＯＫ",AZ14=""),"※",""))</f>
        <v/>
      </c>
      <c r="AZ14" s="630"/>
      <c r="BA14" s="629" t="str">
        <f>IF(BB13="","",IF(AND(BB13&lt;&gt;"ＯＫ",BB14=""),"※",""))</f>
        <v/>
      </c>
      <c r="BB14" s="630"/>
      <c r="BC14" s="629" t="str">
        <f>IF(BD13="","",IF(AND(BD13&lt;&gt;"ＯＫ",BD14=""),"※",""))</f>
        <v/>
      </c>
      <c r="BD14" s="630"/>
      <c r="BE14" s="629" t="str">
        <f>IF(BF13="","",IF(AND(BF13&lt;&gt;"ＯＫ",BF14=""),"※",""))</f>
        <v/>
      </c>
      <c r="BF14" s="630"/>
      <c r="BG14" s="629" t="str">
        <f>IF(BH13="","",IF(AND(BH13&lt;&gt;"ＯＫ",BH14=""),"※",""))</f>
        <v/>
      </c>
      <c r="BH14" s="630"/>
      <c r="BI14" s="629" t="str">
        <f>IF(BJ13="","",IF(AND(BJ13&lt;&gt;"ＯＫ",BJ14=""),"※",""))</f>
        <v/>
      </c>
      <c r="BJ14" s="630"/>
      <c r="BK14" s="629" t="str">
        <f>IF(BL13="","",IF(AND(BL13&lt;&gt;"ＯＫ",BL14=""),"※",""))</f>
        <v/>
      </c>
      <c r="BL14" s="630"/>
      <c r="BM14" s="629" t="str">
        <f>IF(BN13="","",IF(AND(BN13&lt;&gt;"ＯＫ",BN14=""),"※",""))</f>
        <v/>
      </c>
      <c r="BN14" s="630"/>
      <c r="BO14" s="629" t="str">
        <f>IF(BP13="","",IF(AND(BP13&lt;&gt;"ＯＫ",BP14=""),"※",""))</f>
        <v/>
      </c>
      <c r="BP14" s="631"/>
      <c r="BQ14" s="632" t="str">
        <f>IF(BR13="","",IF(AND(BR13&lt;&gt;"ＯＫ",BR14=""),"※",""))</f>
        <v/>
      </c>
      <c r="BR14" s="633"/>
    </row>
    <row r="15" spans="1:70" ht="27" customHeight="1">
      <c r="B15" s="634" t="s">
        <v>978</v>
      </c>
      <c r="C15" s="635"/>
      <c r="D15" s="1411" t="s">
        <v>1821</v>
      </c>
      <c r="E15" s="636"/>
      <c r="F15" s="637"/>
      <c r="G15" s="636"/>
      <c r="H15" s="637"/>
      <c r="I15" s="636"/>
      <c r="J15" s="637"/>
      <c r="K15" s="636"/>
      <c r="L15" s="637"/>
      <c r="M15" s="636"/>
      <c r="N15" s="637"/>
      <c r="O15" s="636"/>
      <c r="P15" s="637"/>
      <c r="Q15" s="636"/>
      <c r="R15" s="637"/>
      <c r="S15" s="636"/>
      <c r="T15" s="637"/>
      <c r="U15" s="636"/>
      <c r="V15" s="637"/>
      <c r="W15" s="636"/>
      <c r="X15" s="637"/>
      <c r="Y15" s="636"/>
      <c r="Z15" s="637"/>
      <c r="AA15" s="636"/>
      <c r="AB15" s="637"/>
      <c r="AC15" s="636"/>
      <c r="AD15" s="637"/>
      <c r="AE15" s="636"/>
      <c r="AF15" s="637"/>
      <c r="AG15" s="636"/>
      <c r="AH15" s="637"/>
      <c r="AI15" s="636"/>
      <c r="AJ15" s="637"/>
      <c r="AK15" s="636"/>
      <c r="AL15" s="637"/>
      <c r="AM15" s="636"/>
      <c r="AN15" s="637"/>
      <c r="AO15" s="636"/>
      <c r="AP15" s="637"/>
      <c r="AQ15" s="636"/>
      <c r="AR15" s="637"/>
      <c r="AS15" s="636"/>
      <c r="AT15" s="637"/>
      <c r="AU15" s="636"/>
      <c r="AV15" s="637"/>
      <c r="AW15" s="636"/>
      <c r="AX15" s="637"/>
      <c r="AY15" s="636"/>
      <c r="AZ15" s="637"/>
      <c r="BA15" s="636"/>
      <c r="BB15" s="637"/>
      <c r="BC15" s="636"/>
      <c r="BD15" s="637"/>
      <c r="BE15" s="636"/>
      <c r="BF15" s="637"/>
      <c r="BG15" s="636"/>
      <c r="BH15" s="637"/>
      <c r="BI15" s="636"/>
      <c r="BJ15" s="637"/>
      <c r="BK15" s="636"/>
      <c r="BL15" s="637"/>
      <c r="BM15" s="636"/>
      <c r="BN15" s="637"/>
      <c r="BO15" s="636"/>
      <c r="BP15" s="637"/>
      <c r="BQ15" s="638"/>
      <c r="BR15" s="639"/>
    </row>
    <row r="16" spans="1:70" ht="27" customHeight="1" thickBot="1">
      <c r="B16" s="607"/>
      <c r="C16" s="640" t="s">
        <v>980</v>
      </c>
      <c r="D16" s="1412" t="s">
        <v>1824</v>
      </c>
      <c r="E16" s="641" t="str">
        <f>IF(F16="","※","")</f>
        <v>※</v>
      </c>
      <c r="F16" s="642"/>
      <c r="G16" s="641" t="str">
        <f>IF(AND(H8&lt;&gt;"",H16=""),"※","")</f>
        <v/>
      </c>
      <c r="H16" s="642"/>
      <c r="I16" s="641" t="str">
        <f>IF(AND(J8&lt;&gt;"",J16=""),"※","")</f>
        <v/>
      </c>
      <c r="J16" s="642"/>
      <c r="K16" s="641" t="str">
        <f>IF(AND(L8&lt;&gt;"",L16=""),"※","")</f>
        <v/>
      </c>
      <c r="L16" s="642"/>
      <c r="M16" s="641" t="str">
        <f>IF(AND(N8&lt;&gt;"",N16=""),"※","")</f>
        <v/>
      </c>
      <c r="N16" s="642"/>
      <c r="O16" s="641" t="str">
        <f>IF(AND(P8&lt;&gt;"",P16=""),"※","")</f>
        <v/>
      </c>
      <c r="P16" s="642"/>
      <c r="Q16" s="641" t="str">
        <f>IF(AND(R8&lt;&gt;"",R16=""),"※","")</f>
        <v/>
      </c>
      <c r="R16" s="642"/>
      <c r="S16" s="641" t="str">
        <f>IF(AND(T8&lt;&gt;"",T16=""),"※","")</f>
        <v/>
      </c>
      <c r="T16" s="642"/>
      <c r="U16" s="641" t="str">
        <f>IF(AND(V8&lt;&gt;"",V16=""),"※","")</f>
        <v/>
      </c>
      <c r="V16" s="642"/>
      <c r="W16" s="641" t="str">
        <f>IF(AND(X8&lt;&gt;"",X16=""),"※","")</f>
        <v/>
      </c>
      <c r="X16" s="642"/>
      <c r="Y16" s="641" t="str">
        <f>IF(AND(Z8&lt;&gt;"",Z16=""),"※","")</f>
        <v/>
      </c>
      <c r="Z16" s="642"/>
      <c r="AA16" s="641" t="str">
        <f>IF(AND(AB8&lt;&gt;"",AB16=""),"※","")</f>
        <v/>
      </c>
      <c r="AB16" s="642"/>
      <c r="AC16" s="641" t="str">
        <f>IF(AND(AD8&lt;&gt;"",AD16=""),"※","")</f>
        <v/>
      </c>
      <c r="AD16" s="642"/>
      <c r="AE16" s="641" t="str">
        <f>IF(AND(AF8&lt;&gt;"",AF16=""),"※","")</f>
        <v/>
      </c>
      <c r="AF16" s="642"/>
      <c r="AG16" s="641" t="str">
        <f>IF(AND(AH8&lt;&gt;"",AH16=""),"※","")</f>
        <v/>
      </c>
      <c r="AH16" s="642"/>
      <c r="AI16" s="641" t="str">
        <f>IF(AND(AJ8&lt;&gt;"",AJ16=""),"※","")</f>
        <v/>
      </c>
      <c r="AJ16" s="642"/>
      <c r="AK16" s="641" t="str">
        <f>IF(AND(AL8&lt;&gt;"",AL16=""),"※","")</f>
        <v/>
      </c>
      <c r="AL16" s="642"/>
      <c r="AM16" s="641" t="str">
        <f>IF(AND(AN8&lt;&gt;"",AN16=""),"※","")</f>
        <v/>
      </c>
      <c r="AN16" s="642"/>
      <c r="AO16" s="641" t="str">
        <f>IF(AND(AP8&lt;&gt;"",AP16=""),"※","")</f>
        <v/>
      </c>
      <c r="AP16" s="642"/>
      <c r="AQ16" s="641" t="str">
        <f>IF(AND(AR8&lt;&gt;"",AR16=""),"※","")</f>
        <v/>
      </c>
      <c r="AR16" s="642"/>
      <c r="AS16" s="641" t="str">
        <f>IF(AND(AT8&lt;&gt;"",AT16=""),"※","")</f>
        <v/>
      </c>
      <c r="AT16" s="642"/>
      <c r="AU16" s="641" t="str">
        <f>IF(AND(AV8&lt;&gt;"",AV16=""),"※","")</f>
        <v/>
      </c>
      <c r="AV16" s="642"/>
      <c r="AW16" s="641" t="str">
        <f>IF(AND(AX8&lt;&gt;"",AX16=""),"※","")</f>
        <v/>
      </c>
      <c r="AX16" s="642"/>
      <c r="AY16" s="641" t="str">
        <f>IF(AND(AZ8&lt;&gt;"",AZ16=""),"※","")</f>
        <v/>
      </c>
      <c r="AZ16" s="642"/>
      <c r="BA16" s="641" t="str">
        <f>IF(AND(BB8&lt;&gt;"",BB16=""),"※","")</f>
        <v/>
      </c>
      <c r="BB16" s="642"/>
      <c r="BC16" s="641" t="str">
        <f>IF(AND(BD8&lt;&gt;"",BD16=""),"※","")</f>
        <v/>
      </c>
      <c r="BD16" s="642"/>
      <c r="BE16" s="641" t="str">
        <f>IF(AND(BF8&lt;&gt;"",BF16=""),"※","")</f>
        <v/>
      </c>
      <c r="BF16" s="642"/>
      <c r="BG16" s="641" t="str">
        <f>IF(AND(BH8&lt;&gt;"",BH16=""),"※","")</f>
        <v/>
      </c>
      <c r="BH16" s="642"/>
      <c r="BI16" s="641" t="str">
        <f>IF(AND(BJ8&lt;&gt;"",BJ16=""),"※","")</f>
        <v/>
      </c>
      <c r="BJ16" s="642"/>
      <c r="BK16" s="641" t="str">
        <f>IF(AND(BL8&lt;&gt;"",BL16=""),"※","")</f>
        <v/>
      </c>
      <c r="BL16" s="642"/>
      <c r="BM16" s="641" t="str">
        <f>IF(AND(BN8&lt;&gt;"",BN16=""),"※","")</f>
        <v/>
      </c>
      <c r="BN16" s="642"/>
      <c r="BO16" s="609"/>
      <c r="BP16" s="643">
        <f>SUM(H16:BN16)</f>
        <v>0</v>
      </c>
      <c r="BQ16" s="761"/>
      <c r="BR16" s="762">
        <f>SUM(F16,BP16)</f>
        <v>0</v>
      </c>
    </row>
    <row r="17" spans="2:70" ht="27" customHeight="1" thickTop="1">
      <c r="B17" s="607"/>
      <c r="C17" s="427" t="s">
        <v>982</v>
      </c>
      <c r="D17" s="1413" t="s">
        <v>1822</v>
      </c>
      <c r="E17" s="792" t="str">
        <f>IF(F16="","",IF(F16=0,"入力不要→",IF(F17="","※","")))</f>
        <v/>
      </c>
      <c r="F17" s="793"/>
      <c r="G17" s="784" t="str">
        <f>IF(H16="","",IF(H16=0,"入力不要→",IF(H17="","※","")))</f>
        <v/>
      </c>
      <c r="H17" s="646"/>
      <c r="I17" s="645" t="str">
        <f>IF(J16="","",IF(J16=0,"入力不要→",IF(J17="","※","")))</f>
        <v/>
      </c>
      <c r="J17" s="646"/>
      <c r="K17" s="645" t="str">
        <f>IF(L16="","",IF(L16=0,"入力不要→",IF(L17="","※","")))</f>
        <v/>
      </c>
      <c r="L17" s="646"/>
      <c r="M17" s="645" t="str">
        <f>IF(N16="","",IF(N16=0,"入力不要→",IF(N17="","※","")))</f>
        <v/>
      </c>
      <c r="N17" s="646"/>
      <c r="O17" s="645" t="str">
        <f>IF(P16="","",IF(P16=0,"入力不要→",IF(P17="","※","")))</f>
        <v/>
      </c>
      <c r="P17" s="646"/>
      <c r="Q17" s="645" t="str">
        <f>IF(R16="","",IF(R16=0,"入力不要→",IF(R17="","※","")))</f>
        <v/>
      </c>
      <c r="R17" s="646"/>
      <c r="S17" s="645" t="str">
        <f>IF(T16="","",IF(T16=0,"入力不要→",IF(T17="","※","")))</f>
        <v/>
      </c>
      <c r="T17" s="646"/>
      <c r="U17" s="645" t="str">
        <f>IF(V16="","",IF(V16=0,"入力不要→",IF(V17="","※","")))</f>
        <v/>
      </c>
      <c r="V17" s="646"/>
      <c r="W17" s="645" t="str">
        <f>IF(X16="","",IF(X16=0,"入力不要→",IF(X17="","※","")))</f>
        <v/>
      </c>
      <c r="X17" s="646"/>
      <c r="Y17" s="645" t="str">
        <f>IF(Z16="","",IF(Z16=0,"入力不要→",IF(Z17="","※","")))</f>
        <v/>
      </c>
      <c r="Z17" s="646"/>
      <c r="AA17" s="645" t="str">
        <f>IF(AB16="","",IF(AB16=0,"入力不要→",IF(AB17="","※","")))</f>
        <v/>
      </c>
      <c r="AB17" s="646"/>
      <c r="AC17" s="645" t="str">
        <f>IF(AD16="","",IF(AD16=0,"入力不要→",IF(AD17="","※","")))</f>
        <v/>
      </c>
      <c r="AD17" s="646"/>
      <c r="AE17" s="645" t="str">
        <f>IF(AF16="","",IF(AF16=0,"入力不要→",IF(AF17="","※","")))</f>
        <v/>
      </c>
      <c r="AF17" s="646"/>
      <c r="AG17" s="645" t="str">
        <f>IF(AH16="","",IF(AH16=0,"入力不要→",IF(AH17="","※","")))</f>
        <v/>
      </c>
      <c r="AH17" s="646"/>
      <c r="AI17" s="645" t="str">
        <f>IF(AJ16="","",IF(AJ16=0,"入力不要→",IF(AJ17="","※","")))</f>
        <v/>
      </c>
      <c r="AJ17" s="646"/>
      <c r="AK17" s="645" t="str">
        <f>IF(AL16="","",IF(AL16=0,"入力不要→",IF(AL17="","※","")))</f>
        <v/>
      </c>
      <c r="AL17" s="646"/>
      <c r="AM17" s="645" t="str">
        <f>IF(AN16="","",IF(AN16=0,"入力不要→",IF(AN17="","※","")))</f>
        <v/>
      </c>
      <c r="AN17" s="646"/>
      <c r="AO17" s="645" t="str">
        <f>IF(AP16="","",IF(AP16=0,"入力不要→",IF(AP17="","※","")))</f>
        <v/>
      </c>
      <c r="AP17" s="646"/>
      <c r="AQ17" s="645" t="str">
        <f>IF(AR16="","",IF(AR16=0,"入力不要→",IF(AR17="","※","")))</f>
        <v/>
      </c>
      <c r="AR17" s="646"/>
      <c r="AS17" s="645" t="str">
        <f>IF(AT16="","",IF(AT16=0,"入力不要→",IF(AT17="","※","")))</f>
        <v/>
      </c>
      <c r="AT17" s="646"/>
      <c r="AU17" s="645" t="str">
        <f>IF(AV16="","",IF(AV16=0,"入力不要→",IF(AV17="","※","")))</f>
        <v/>
      </c>
      <c r="AV17" s="646"/>
      <c r="AW17" s="645" t="str">
        <f>IF(AX16="","",IF(AX16=0,"入力不要→",IF(AX17="","※","")))</f>
        <v/>
      </c>
      <c r="AX17" s="646"/>
      <c r="AY17" s="645" t="str">
        <f>IF(AZ16="","",IF(AZ16=0,"入力不要→",IF(AZ17="","※","")))</f>
        <v/>
      </c>
      <c r="AZ17" s="646"/>
      <c r="BA17" s="645" t="str">
        <f>IF(BB16="","",IF(BB16=0,"入力不要→",IF(BB17="","※","")))</f>
        <v/>
      </c>
      <c r="BB17" s="646"/>
      <c r="BC17" s="645" t="str">
        <f>IF(BD16="","",IF(BD16=0,"入力不要→",IF(BD17="","※","")))</f>
        <v/>
      </c>
      <c r="BD17" s="646"/>
      <c r="BE17" s="645" t="str">
        <f>IF(BF16="","",IF(BF16=0,"入力不要→",IF(BF17="","※","")))</f>
        <v/>
      </c>
      <c r="BF17" s="646"/>
      <c r="BG17" s="645" t="str">
        <f>IF(BH16="","",IF(BH16=0,"入力不要→",IF(BH17="","※","")))</f>
        <v/>
      </c>
      <c r="BH17" s="646"/>
      <c r="BI17" s="645" t="str">
        <f>IF(BJ16="","",IF(BJ16=0,"入力不要→",IF(BJ17="","※","")))</f>
        <v/>
      </c>
      <c r="BJ17" s="646"/>
      <c r="BK17" s="645" t="str">
        <f>IF(BL16="","",IF(BL16=0,"入力不要→",IF(BL17="","※","")))</f>
        <v/>
      </c>
      <c r="BL17" s="646"/>
      <c r="BM17" s="645" t="str">
        <f>IF(BN16="","",IF(BN16=0,"入力不要→",IF(BN17="","※","")))</f>
        <v/>
      </c>
      <c r="BN17" s="646"/>
      <c r="BO17" s="647"/>
      <c r="BP17" s="648"/>
      <c r="BQ17" s="763"/>
      <c r="BR17" s="764"/>
    </row>
    <row r="18" spans="2:70" ht="27" customHeight="1">
      <c r="B18" s="649"/>
      <c r="C18" s="427" t="s">
        <v>984</v>
      </c>
      <c r="D18" s="1413" t="s">
        <v>1823</v>
      </c>
      <c r="E18" s="794" t="str">
        <f>IF(F16="","",IF(F16=0,"入力不要→",IF(F18="","※","")))</f>
        <v/>
      </c>
      <c r="F18" s="795"/>
      <c r="G18" s="784" t="str">
        <f>IF(H16="","",IF(H16=0,"入力不要→",IF(H18="","※","")))</f>
        <v/>
      </c>
      <c r="H18" s="650"/>
      <c r="I18" s="645" t="str">
        <f>IF(J16="","",IF(J16=0,"入力不要→",IF(J18="","※","")))</f>
        <v/>
      </c>
      <c r="J18" s="650"/>
      <c r="K18" s="645" t="str">
        <f>IF(L16="","",IF(L16=0,"入力不要→",IF(L18="","※","")))</f>
        <v/>
      </c>
      <c r="L18" s="650"/>
      <c r="M18" s="645" t="str">
        <f>IF(N16="","",IF(N16=0,"入力不要→",IF(N18="","※","")))</f>
        <v/>
      </c>
      <c r="N18" s="650"/>
      <c r="O18" s="645" t="str">
        <f>IF(P16="","",IF(P16=0,"入力不要→",IF(P18="","※","")))</f>
        <v/>
      </c>
      <c r="P18" s="650"/>
      <c r="Q18" s="645" t="str">
        <f>IF(R16="","",IF(R16=0,"入力不要→",IF(R18="","※","")))</f>
        <v/>
      </c>
      <c r="R18" s="650"/>
      <c r="S18" s="645" t="str">
        <f>IF(T16="","",IF(T16=0,"入力不要→",IF(T18="","※","")))</f>
        <v/>
      </c>
      <c r="T18" s="650"/>
      <c r="U18" s="645" t="str">
        <f>IF(V16="","",IF(V16=0,"入力不要→",IF(V18="","※","")))</f>
        <v/>
      </c>
      <c r="V18" s="650"/>
      <c r="W18" s="645" t="str">
        <f>IF(X16="","",IF(X16=0,"入力不要→",IF(X18="","※","")))</f>
        <v/>
      </c>
      <c r="X18" s="650"/>
      <c r="Y18" s="645" t="str">
        <f>IF(Z16="","",IF(Z16=0,"入力不要→",IF(Z18="","※","")))</f>
        <v/>
      </c>
      <c r="Z18" s="650"/>
      <c r="AA18" s="645" t="str">
        <f>IF(AB16="","",IF(AB16=0,"入力不要→",IF(AB18="","※","")))</f>
        <v/>
      </c>
      <c r="AB18" s="650"/>
      <c r="AC18" s="645" t="str">
        <f>IF(AD16="","",IF(AD16=0,"入力不要→",IF(AD18="","※","")))</f>
        <v/>
      </c>
      <c r="AD18" s="650"/>
      <c r="AE18" s="645" t="str">
        <f>IF(AF16="","",IF(AF16=0,"入力不要→",IF(AF18="","※","")))</f>
        <v/>
      </c>
      <c r="AF18" s="650"/>
      <c r="AG18" s="645" t="str">
        <f>IF(AH16="","",IF(AH16=0,"入力不要→",IF(AH18="","※","")))</f>
        <v/>
      </c>
      <c r="AH18" s="650"/>
      <c r="AI18" s="645" t="str">
        <f>IF(AJ16="","",IF(AJ16=0,"入力不要→",IF(AJ18="","※","")))</f>
        <v/>
      </c>
      <c r="AJ18" s="650"/>
      <c r="AK18" s="645" t="str">
        <f>IF(AL16="","",IF(AL16=0,"入力不要→",IF(AL18="","※","")))</f>
        <v/>
      </c>
      <c r="AL18" s="650"/>
      <c r="AM18" s="645" t="str">
        <f>IF(AN16="","",IF(AN16=0,"入力不要→",IF(AN18="","※","")))</f>
        <v/>
      </c>
      <c r="AN18" s="650"/>
      <c r="AO18" s="645" t="str">
        <f>IF(AP16="","",IF(AP16=0,"入力不要→",IF(AP18="","※","")))</f>
        <v/>
      </c>
      <c r="AP18" s="650"/>
      <c r="AQ18" s="645" t="str">
        <f>IF(AR16="","",IF(AR16=0,"入力不要→",IF(AR18="","※","")))</f>
        <v/>
      </c>
      <c r="AR18" s="650"/>
      <c r="AS18" s="645" t="str">
        <f>IF(AT16="","",IF(AT16=0,"入力不要→",IF(AT18="","※","")))</f>
        <v/>
      </c>
      <c r="AT18" s="650"/>
      <c r="AU18" s="645" t="str">
        <f>IF(AV16="","",IF(AV16=0,"入力不要→",IF(AV18="","※","")))</f>
        <v/>
      </c>
      <c r="AV18" s="650"/>
      <c r="AW18" s="645" t="str">
        <f>IF(AX16="","",IF(AX16=0,"入力不要→",IF(AX18="","※","")))</f>
        <v/>
      </c>
      <c r="AX18" s="650"/>
      <c r="AY18" s="645" t="str">
        <f>IF(AZ16="","",IF(AZ16=0,"入力不要→",IF(AZ18="","※","")))</f>
        <v/>
      </c>
      <c r="AZ18" s="650"/>
      <c r="BA18" s="645" t="str">
        <f>IF(BB16="","",IF(BB16=0,"入力不要→",IF(BB18="","※","")))</f>
        <v/>
      </c>
      <c r="BB18" s="650"/>
      <c r="BC18" s="645" t="str">
        <f>IF(BD16="","",IF(BD16=0,"入力不要→",IF(BD18="","※","")))</f>
        <v/>
      </c>
      <c r="BD18" s="650"/>
      <c r="BE18" s="645" t="str">
        <f>IF(BF16="","",IF(BF16=0,"入力不要→",IF(BF18="","※","")))</f>
        <v/>
      </c>
      <c r="BF18" s="650"/>
      <c r="BG18" s="645" t="str">
        <f>IF(BH16="","",IF(BH16=0,"入力不要→",IF(BH18="","※","")))</f>
        <v/>
      </c>
      <c r="BH18" s="650"/>
      <c r="BI18" s="645" t="str">
        <f>IF(BJ16="","",IF(BJ16=0,"入力不要→",IF(BJ18="","※","")))</f>
        <v/>
      </c>
      <c r="BJ18" s="650"/>
      <c r="BK18" s="645" t="str">
        <f>IF(BL16="","",IF(BL16=0,"入力不要→",IF(BL18="","※","")))</f>
        <v/>
      </c>
      <c r="BL18" s="650"/>
      <c r="BM18" s="645" t="str">
        <f>IF(BN16="","",IF(BN16=0,"入力不要→",IF(BN18="","※","")))</f>
        <v/>
      </c>
      <c r="BN18" s="650"/>
      <c r="BO18" s="647"/>
      <c r="BP18" s="651"/>
      <c r="BQ18" s="765"/>
      <c r="BR18" s="766"/>
    </row>
    <row r="19" spans="2:70" ht="27" customHeight="1">
      <c r="B19" s="607"/>
      <c r="C19" s="652" t="s">
        <v>985</v>
      </c>
      <c r="D19" s="1414" t="s">
        <v>1825</v>
      </c>
      <c r="E19" s="794" t="str">
        <f>IF(AND(F18=Table!$A$44,F19=""),"※",IF(F18=Table!$A$45,"入力不要→",IF(E18="入力不要→","入力不要→","")))</f>
        <v/>
      </c>
      <c r="F19" s="796"/>
      <c r="G19" s="784" t="str">
        <f>IF(AND(H18=Table!$A$44,H19=""),"※",IF(H18=Table!$A$45,"入力不要→",IF(G18="入力不要→","入力不要→","")))</f>
        <v/>
      </c>
      <c r="H19" s="616"/>
      <c r="I19" s="645" t="str">
        <f>IF(AND(J18=Table!$A$44,J19=""),"※",IF(J18=Table!$A$45,"入力不要→",IF(I18="入力不要→","入力不要→","")))</f>
        <v/>
      </c>
      <c r="J19" s="616"/>
      <c r="K19" s="645" t="str">
        <f>IF(AND(L18=Table!$A$44,L19=""),"※",IF(L18=Table!$A$45,"入力不要→",IF(K18="入力不要→","入力不要→","")))</f>
        <v/>
      </c>
      <c r="L19" s="616"/>
      <c r="M19" s="645" t="str">
        <f>IF(AND(N18=Table!$A$44,N19=""),"※",IF(N18=Table!$A$45,"入力不要→",IF(M18="入力不要→","入力不要→","")))</f>
        <v/>
      </c>
      <c r="N19" s="616"/>
      <c r="O19" s="645" t="str">
        <f>IF(AND(P18=Table!$A$44,P19=""),"※",IF(P18=Table!$A$45,"入力不要→",IF(O18="入力不要→","入力不要→","")))</f>
        <v/>
      </c>
      <c r="P19" s="616"/>
      <c r="Q19" s="645" t="str">
        <f>IF(AND(R18=Table!$A$44,R19=""),"※",IF(R18=Table!$A$45,"入力不要→",IF(Q18="入力不要→","入力不要→","")))</f>
        <v/>
      </c>
      <c r="R19" s="616"/>
      <c r="S19" s="645" t="str">
        <f>IF(AND(T18=Table!$A$44,T19=""),"※",IF(T18=Table!$A$45,"入力不要→",IF(S18="入力不要→","入力不要→","")))</f>
        <v/>
      </c>
      <c r="T19" s="616"/>
      <c r="U19" s="645" t="str">
        <f>IF(AND(V18=Table!$A$44,V19=""),"※",IF(V18=Table!$A$45,"入力不要→",IF(U18="入力不要→","入力不要→","")))</f>
        <v/>
      </c>
      <c r="V19" s="616"/>
      <c r="W19" s="645" t="str">
        <f>IF(AND(X18=Table!$A$44,X19=""),"※",IF(X18=Table!$A$45,"入力不要→",IF(W18="入力不要→","入力不要→","")))</f>
        <v/>
      </c>
      <c r="X19" s="616"/>
      <c r="Y19" s="645" t="str">
        <f>IF(AND(Z18=Table!$A$44,Z19=""),"※",IF(Z18=Table!$A$45,"入力不要→",IF(Y18="入力不要→","入力不要→","")))</f>
        <v/>
      </c>
      <c r="Z19" s="616"/>
      <c r="AA19" s="645" t="str">
        <f>IF(AND(AB18=Table!$A$44,AB19=""),"※",IF(AB18=Table!$A$45,"入力不要→",IF(AA18="入力不要→","入力不要→","")))</f>
        <v/>
      </c>
      <c r="AB19" s="616"/>
      <c r="AC19" s="645" t="str">
        <f>IF(AND(AD18=Table!$A$44,AD19=""),"※",IF(AD18=Table!$A$45,"入力不要→",IF(AC18="入力不要→","入力不要→","")))</f>
        <v/>
      </c>
      <c r="AD19" s="616"/>
      <c r="AE19" s="645" t="str">
        <f>IF(AND(AF18=Table!$A$44,AF19=""),"※",IF(AF18=Table!$A$45,"入力不要→",IF(AE18="入力不要→","入力不要→","")))</f>
        <v/>
      </c>
      <c r="AF19" s="616"/>
      <c r="AG19" s="645" t="str">
        <f>IF(AND(AH18=Table!$A$44,AH19=""),"※",IF(AH18=Table!$A$45,"入力不要→",IF(AG18="入力不要→","入力不要→","")))</f>
        <v/>
      </c>
      <c r="AH19" s="616"/>
      <c r="AI19" s="645" t="str">
        <f>IF(AND(AJ18=Table!$A$44,AJ19=""),"※",IF(AJ18=Table!$A$45,"入力不要→",IF(AI18="入力不要→","入力不要→","")))</f>
        <v/>
      </c>
      <c r="AJ19" s="616"/>
      <c r="AK19" s="645" t="str">
        <f>IF(AND(AL18=Table!$A$44,AL19=""),"※",IF(AL18=Table!$A$45,"入力不要→",IF(AK18="入力不要→","入力不要→","")))</f>
        <v/>
      </c>
      <c r="AL19" s="616"/>
      <c r="AM19" s="645" t="str">
        <f>IF(AND(AN18=Table!$A$44,AN19=""),"※",IF(AN18=Table!$A$45,"入力不要→",IF(AM18="入力不要→","入力不要→","")))</f>
        <v/>
      </c>
      <c r="AN19" s="616"/>
      <c r="AO19" s="645" t="str">
        <f>IF(AND(AP18=Table!$A$44,AP19=""),"※",IF(AP18=Table!$A$45,"入力不要→",IF(AO18="入力不要→","入力不要→","")))</f>
        <v/>
      </c>
      <c r="AP19" s="616"/>
      <c r="AQ19" s="645" t="str">
        <f>IF(AND(AR18=Table!$A$44,AR19=""),"※",IF(AR18=Table!$A$45,"入力不要→",IF(AQ18="入力不要→","入力不要→","")))</f>
        <v/>
      </c>
      <c r="AR19" s="616"/>
      <c r="AS19" s="645" t="str">
        <f>IF(AND(AT18=Table!$A$44,AT19=""),"※",IF(AT18=Table!$A$45,"入力不要→",IF(AS18="入力不要→","入力不要→","")))</f>
        <v/>
      </c>
      <c r="AT19" s="616"/>
      <c r="AU19" s="645" t="str">
        <f>IF(AND(AV18=Table!$A$44,AV19=""),"※",IF(AV18=Table!$A$45,"入力不要→",IF(AU18="入力不要→","入力不要→","")))</f>
        <v/>
      </c>
      <c r="AV19" s="616"/>
      <c r="AW19" s="645" t="str">
        <f>IF(AND(AX18=Table!$A$44,AX19=""),"※",IF(AX18=Table!$A$45,"入力不要→",IF(AW18="入力不要→","入力不要→","")))</f>
        <v/>
      </c>
      <c r="AX19" s="616"/>
      <c r="AY19" s="645" t="str">
        <f>IF(AND(AZ18=Table!$A$44,AZ19=""),"※",IF(AZ18=Table!$A$45,"入力不要→",IF(AY18="入力不要→","入力不要→","")))</f>
        <v/>
      </c>
      <c r="AZ19" s="616"/>
      <c r="BA19" s="645" t="str">
        <f>IF(AND(BB18=Table!$A$44,BB19=""),"※",IF(BB18=Table!$A$45,"入力不要→",IF(BA18="入力不要→","入力不要→","")))</f>
        <v/>
      </c>
      <c r="BB19" s="616"/>
      <c r="BC19" s="645" t="str">
        <f>IF(AND(BD18=Table!$A$44,BD19=""),"※",IF(BD18=Table!$A$45,"入力不要→",IF(BC18="入力不要→","入力不要→","")))</f>
        <v/>
      </c>
      <c r="BD19" s="616"/>
      <c r="BE19" s="645" t="str">
        <f>IF(AND(BF18=Table!$A$44,BF19=""),"※",IF(BF18=Table!$A$45,"入力不要→",IF(BE18="入力不要→","入力不要→","")))</f>
        <v/>
      </c>
      <c r="BF19" s="616"/>
      <c r="BG19" s="645" t="str">
        <f>IF(AND(BH18=Table!$A$44,BH19=""),"※",IF(BH18=Table!$A$45,"入力不要→",IF(BG18="入力不要→","入力不要→","")))</f>
        <v/>
      </c>
      <c r="BH19" s="616"/>
      <c r="BI19" s="645" t="str">
        <f>IF(AND(BJ18=Table!$A$44,BJ19=""),"※",IF(BJ18=Table!$A$45,"入力不要→",IF(BI18="入力不要→","入力不要→","")))</f>
        <v/>
      </c>
      <c r="BJ19" s="616"/>
      <c r="BK19" s="645" t="str">
        <f>IF(AND(BL18=Table!$A$44,BL19=""),"※",IF(BL18=Table!$A$45,"入力不要→",IF(BK18="入力不要→","入力不要→","")))</f>
        <v/>
      </c>
      <c r="BL19" s="616"/>
      <c r="BM19" s="645" t="str">
        <f>IF(AND(BN18=Table!$A$44,BN19=""),"※",IF(BN18=Table!$A$45,"入力不要→",IF(BM18="入力不要→","入力不要→","")))</f>
        <v/>
      </c>
      <c r="BN19" s="616"/>
      <c r="BO19" s="647"/>
      <c r="BP19" s="653"/>
      <c r="BQ19" s="765"/>
      <c r="BR19" s="767"/>
    </row>
    <row r="20" spans="2:70" ht="27" customHeight="1">
      <c r="B20" s="607"/>
      <c r="C20" s="654" t="s">
        <v>1351</v>
      </c>
      <c r="D20" s="1415" t="s">
        <v>1825</v>
      </c>
      <c r="E20" s="794" t="str">
        <f>IF(AND(F18=Table!$A$45,F20=""),"※",IF(F18=Table!$A$44,"入力不要→",IF(E18="入力不要→","入力不要→","")))</f>
        <v/>
      </c>
      <c r="F20" s="796"/>
      <c r="G20" s="784" t="str">
        <f>IF(AND(H18=Table!$A$45,H20=""),"※",IF(H18=Table!$A$44,"入力不要→",IF(G18="入力不要→","入力不要→","")))</f>
        <v/>
      </c>
      <c r="H20" s="616"/>
      <c r="I20" s="645" t="str">
        <f>IF(AND(J18=Table!$A$45,J20=""),"※",IF(J18=Table!$A$44,"入力不要→",IF(I18="入力不要→","入力不要→","")))</f>
        <v/>
      </c>
      <c r="J20" s="616"/>
      <c r="K20" s="645" t="str">
        <f>IF(AND(L18=Table!$A$45,L20=""),"※",IF(L18=Table!$A$44,"入力不要→",IF(K18="入力不要→","入力不要→","")))</f>
        <v/>
      </c>
      <c r="L20" s="616"/>
      <c r="M20" s="645" t="str">
        <f>IF(AND(N18=Table!$A$45,N20=""),"※",IF(N18=Table!$A$44,"入力不要→",IF(M18="入力不要→","入力不要→","")))</f>
        <v/>
      </c>
      <c r="N20" s="616"/>
      <c r="O20" s="645" t="str">
        <f>IF(AND(P18=Table!$A$45,P20=""),"※",IF(P18=Table!$A$44,"入力不要→",IF(O18="入力不要→","入力不要→","")))</f>
        <v/>
      </c>
      <c r="P20" s="616"/>
      <c r="Q20" s="645" t="str">
        <f>IF(AND(R18=Table!$A$45,R20=""),"※",IF(R18=Table!$A$44,"入力不要→",IF(Q18="入力不要→","入力不要→","")))</f>
        <v/>
      </c>
      <c r="R20" s="616"/>
      <c r="S20" s="645" t="str">
        <f>IF(AND(T18=Table!$A$45,T20=""),"※",IF(T18=Table!$A$44,"入力不要→",IF(S18="入力不要→","入力不要→","")))</f>
        <v/>
      </c>
      <c r="T20" s="616"/>
      <c r="U20" s="645" t="str">
        <f>IF(AND(V18=Table!$A$45,V20=""),"※",IF(V18=Table!$A$44,"入力不要→",IF(U18="入力不要→","入力不要→","")))</f>
        <v/>
      </c>
      <c r="V20" s="616"/>
      <c r="W20" s="645" t="str">
        <f>IF(AND(X18=Table!$A$45,X20=""),"※",IF(X18=Table!$A$44,"入力不要→",IF(W18="入力不要→","入力不要→","")))</f>
        <v/>
      </c>
      <c r="X20" s="616"/>
      <c r="Y20" s="645" t="str">
        <f>IF(AND(Z18=Table!$A$45,Z20=""),"※",IF(Z18=Table!$A$44,"入力不要→",IF(Y18="入力不要→","入力不要→","")))</f>
        <v/>
      </c>
      <c r="Z20" s="616"/>
      <c r="AA20" s="645" t="str">
        <f>IF(AND(AB18=Table!$A$45,AB20=""),"※",IF(AB18=Table!$A$44,"入力不要→",IF(AA18="入力不要→","入力不要→","")))</f>
        <v/>
      </c>
      <c r="AB20" s="616"/>
      <c r="AC20" s="645" t="str">
        <f>IF(AND(AD18=Table!$A$45,AD20=""),"※",IF(AD18=Table!$A$44,"入力不要→",IF(AC18="入力不要→","入力不要→","")))</f>
        <v/>
      </c>
      <c r="AD20" s="616"/>
      <c r="AE20" s="645" t="str">
        <f>IF(AND(AF18=Table!$A$45,AF20=""),"※",IF(AF18=Table!$A$44,"入力不要→",IF(AE18="入力不要→","入力不要→","")))</f>
        <v/>
      </c>
      <c r="AF20" s="616"/>
      <c r="AG20" s="645" t="str">
        <f>IF(AND(AH18=Table!$A$45,AH20=""),"※",IF(AH18=Table!$A$44,"入力不要→",IF(AG18="入力不要→","入力不要→","")))</f>
        <v/>
      </c>
      <c r="AH20" s="616"/>
      <c r="AI20" s="645" t="str">
        <f>IF(AND(AJ18=Table!$A$45,AJ20=""),"※",IF(AJ18=Table!$A$44,"入力不要→",IF(AI18="入力不要→","入力不要→","")))</f>
        <v/>
      </c>
      <c r="AJ20" s="616"/>
      <c r="AK20" s="645" t="str">
        <f>IF(AND(AL18=Table!$A$45,AL20=""),"※",IF(AL18=Table!$A$44,"入力不要→",IF(AK18="入力不要→","入力不要→","")))</f>
        <v/>
      </c>
      <c r="AL20" s="616"/>
      <c r="AM20" s="645" t="str">
        <f>IF(AND(AN18=Table!$A$45,AN20=""),"※",IF(AN18=Table!$A$44,"入力不要→",IF(AM18="入力不要→","入力不要→","")))</f>
        <v/>
      </c>
      <c r="AN20" s="616"/>
      <c r="AO20" s="645" t="str">
        <f>IF(AND(AP18=Table!$A$45,AP20=""),"※",IF(AP18=Table!$A$44,"入力不要→",IF(AO18="入力不要→","入力不要→","")))</f>
        <v/>
      </c>
      <c r="AP20" s="616"/>
      <c r="AQ20" s="645" t="str">
        <f>IF(AND(AR18=Table!$A$45,AR20=""),"※",IF(AR18=Table!$A$44,"入力不要→",IF(AQ18="入力不要→","入力不要→","")))</f>
        <v/>
      </c>
      <c r="AR20" s="616"/>
      <c r="AS20" s="645" t="str">
        <f>IF(AND(AT18=Table!$A$45,AT20=""),"※",IF(AT18=Table!$A$44,"入力不要→",IF(AS18="入力不要→","入力不要→","")))</f>
        <v/>
      </c>
      <c r="AT20" s="616"/>
      <c r="AU20" s="645" t="str">
        <f>IF(AND(AV18=Table!$A$45,AV20=""),"※",IF(AV18=Table!$A$44,"入力不要→",IF(AU18="入力不要→","入力不要→","")))</f>
        <v/>
      </c>
      <c r="AV20" s="616"/>
      <c r="AW20" s="645" t="str">
        <f>IF(AND(AX18=Table!$A$45,AX20=""),"※",IF(AX18=Table!$A$44,"入力不要→",IF(AW18="入力不要→","入力不要→","")))</f>
        <v/>
      </c>
      <c r="AX20" s="616"/>
      <c r="AY20" s="645" t="str">
        <f>IF(AND(AZ18=Table!$A$45,AZ20=""),"※",IF(AZ18=Table!$A$44,"入力不要→",IF(AY18="入力不要→","入力不要→","")))</f>
        <v/>
      </c>
      <c r="AZ20" s="616"/>
      <c r="BA20" s="645" t="str">
        <f>IF(AND(BB18=Table!$A$45,BB20=""),"※",IF(BB18=Table!$A$44,"入力不要→",IF(BA18="入力不要→","入力不要→","")))</f>
        <v/>
      </c>
      <c r="BB20" s="616"/>
      <c r="BC20" s="645" t="str">
        <f>IF(AND(BD18=Table!$A$45,BD20=""),"※",IF(BD18=Table!$A$44,"入力不要→",IF(BC18="入力不要→","入力不要→","")))</f>
        <v/>
      </c>
      <c r="BD20" s="616"/>
      <c r="BE20" s="645" t="str">
        <f>IF(AND(BF18=Table!$A$45,BF20=""),"※",IF(BF18=Table!$A$44,"入力不要→",IF(BE18="入力不要→","入力不要→","")))</f>
        <v/>
      </c>
      <c r="BF20" s="616"/>
      <c r="BG20" s="645" t="str">
        <f>IF(AND(BH18=Table!$A$45,BH20=""),"※",IF(BH18=Table!$A$44,"入力不要→",IF(BG18="入力不要→","入力不要→","")))</f>
        <v/>
      </c>
      <c r="BH20" s="616"/>
      <c r="BI20" s="645" t="str">
        <f>IF(AND(BJ18=Table!$A$45,BJ20=""),"※",IF(BJ18=Table!$A$44,"入力不要→",IF(BI18="入力不要→","入力不要→","")))</f>
        <v/>
      </c>
      <c r="BJ20" s="616"/>
      <c r="BK20" s="645" t="str">
        <f>IF(AND(BL18=Table!$A$45,BL20=""),"※",IF(BL18=Table!$A$44,"入力不要→",IF(BK18="入力不要→","入力不要→","")))</f>
        <v/>
      </c>
      <c r="BL20" s="616"/>
      <c r="BM20" s="645" t="str">
        <f>IF(AND(BN18=Table!$A$45,BN20=""),"※",IF(BN18=Table!$A$44,"入力不要→",IF(BM18="入力不要→","入力不要→","")))</f>
        <v/>
      </c>
      <c r="BN20" s="616"/>
      <c r="BO20" s="647"/>
      <c r="BP20" s="653"/>
      <c r="BQ20" s="765"/>
      <c r="BR20" s="767"/>
    </row>
    <row r="21" spans="2:70" ht="27" hidden="1" customHeight="1">
      <c r="B21" s="655"/>
      <c r="C21" s="656" t="s">
        <v>1011</v>
      </c>
      <c r="D21" s="657"/>
      <c r="E21" s="661"/>
      <c r="F21" s="662"/>
      <c r="G21" s="785"/>
      <c r="H21" s="659"/>
      <c r="I21" s="658"/>
      <c r="J21" s="659"/>
      <c r="K21" s="658"/>
      <c r="L21" s="659"/>
      <c r="M21" s="658"/>
      <c r="N21" s="659"/>
      <c r="O21" s="658"/>
      <c r="P21" s="659"/>
      <c r="Q21" s="658"/>
      <c r="R21" s="659"/>
      <c r="S21" s="658"/>
      <c r="T21" s="659"/>
      <c r="U21" s="658"/>
      <c r="V21" s="659"/>
      <c r="W21" s="658"/>
      <c r="X21" s="659"/>
      <c r="Y21" s="658"/>
      <c r="Z21" s="659"/>
      <c r="AA21" s="658"/>
      <c r="AB21" s="659"/>
      <c r="AC21" s="658"/>
      <c r="AD21" s="659"/>
      <c r="AE21" s="658"/>
      <c r="AF21" s="659"/>
      <c r="AG21" s="658"/>
      <c r="AH21" s="659"/>
      <c r="AI21" s="658"/>
      <c r="AJ21" s="659"/>
      <c r="AK21" s="658"/>
      <c r="AL21" s="659"/>
      <c r="AM21" s="658"/>
      <c r="AN21" s="659"/>
      <c r="AO21" s="658"/>
      <c r="AP21" s="659"/>
      <c r="AQ21" s="658"/>
      <c r="AR21" s="659"/>
      <c r="AS21" s="658"/>
      <c r="AT21" s="659"/>
      <c r="AU21" s="658"/>
      <c r="AV21" s="659"/>
      <c r="AW21" s="658"/>
      <c r="AX21" s="659"/>
      <c r="AY21" s="658"/>
      <c r="AZ21" s="659"/>
      <c r="BA21" s="658"/>
      <c r="BB21" s="659"/>
      <c r="BC21" s="658"/>
      <c r="BD21" s="659"/>
      <c r="BE21" s="658"/>
      <c r="BF21" s="659"/>
      <c r="BG21" s="658"/>
      <c r="BH21" s="659"/>
      <c r="BI21" s="658"/>
      <c r="BJ21" s="659"/>
      <c r="BK21" s="658"/>
      <c r="BL21" s="659"/>
      <c r="BM21" s="658"/>
      <c r="BN21" s="659"/>
      <c r="BO21" s="658"/>
      <c r="BP21" s="660"/>
      <c r="BQ21" s="768"/>
      <c r="BR21" s="769"/>
    </row>
    <row r="22" spans="2:70" ht="27" customHeight="1">
      <c r="B22" s="607"/>
      <c r="C22" s="663" t="s">
        <v>986</v>
      </c>
      <c r="D22" s="664"/>
      <c r="E22" s="693"/>
      <c r="F22" s="797" t="str">
        <f>IF(F17="","",VLOOKUP(F17,Table!$A$31:$C$39,2,FALSE))</f>
        <v/>
      </c>
      <c r="G22" s="786"/>
      <c r="H22" s="666" t="str">
        <f>IF(H17="","",VLOOKUP(H17,Table!$A$31:$C$39,2,FALSE))</f>
        <v/>
      </c>
      <c r="I22" s="665"/>
      <c r="J22" s="666" t="str">
        <f>IF(J17="","",VLOOKUP(J17,Table!$A$31:$C$39,2,FALSE))</f>
        <v/>
      </c>
      <c r="K22" s="665"/>
      <c r="L22" s="666" t="str">
        <f>IF(L17="","",VLOOKUP(L17,Table!$A$31:$C$39,2,FALSE))</f>
        <v/>
      </c>
      <c r="M22" s="665"/>
      <c r="N22" s="666" t="str">
        <f>IF(N17="","",VLOOKUP(N17,Table!$A$31:$C$39,2,FALSE))</f>
        <v/>
      </c>
      <c r="O22" s="665"/>
      <c r="P22" s="666" t="str">
        <f>IF(P17="","",VLOOKUP(P17,Table!$A$31:$C$39,2,FALSE))</f>
        <v/>
      </c>
      <c r="Q22" s="665"/>
      <c r="R22" s="666" t="str">
        <f>IF(R17="","",VLOOKUP(R17,Table!$A$31:$C$39,2,FALSE))</f>
        <v/>
      </c>
      <c r="S22" s="665"/>
      <c r="T22" s="666" t="str">
        <f>IF(T17="","",VLOOKUP(T17,Table!$A$31:$C$39,2,FALSE))</f>
        <v/>
      </c>
      <c r="U22" s="665"/>
      <c r="V22" s="666" t="str">
        <f>IF(V17="","",VLOOKUP(V17,Table!$A$31:$C$39,2,FALSE))</f>
        <v/>
      </c>
      <c r="W22" s="665"/>
      <c r="X22" s="666" t="str">
        <f>IF(X17="","",VLOOKUP(X17,Table!$A$31:$C$39,2,FALSE))</f>
        <v/>
      </c>
      <c r="Y22" s="665"/>
      <c r="Z22" s="666" t="str">
        <f>IF(Z17="","",VLOOKUP(Z17,Table!$A$31:$C$39,2,FALSE))</f>
        <v/>
      </c>
      <c r="AA22" s="665"/>
      <c r="AB22" s="666" t="str">
        <f>IF(AB17="","",VLOOKUP(AB17,Table!$A$31:$C$39,2,FALSE))</f>
        <v/>
      </c>
      <c r="AC22" s="665"/>
      <c r="AD22" s="666" t="str">
        <f>IF(AD17="","",VLOOKUP(AD17,Table!$A$31:$C$39,2,FALSE))</f>
        <v/>
      </c>
      <c r="AE22" s="665"/>
      <c r="AF22" s="666" t="str">
        <f>IF(AF17="","",VLOOKUP(AF17,Table!$A$31:$C$39,2,FALSE))</f>
        <v/>
      </c>
      <c r="AG22" s="665"/>
      <c r="AH22" s="666" t="str">
        <f>IF(AH17="","",VLOOKUP(AH17,Table!$A$31:$C$39,2,FALSE))</f>
        <v/>
      </c>
      <c r="AI22" s="665"/>
      <c r="AJ22" s="666" t="str">
        <f>IF(AJ17="","",VLOOKUP(AJ17,Table!$A$31:$C$39,2,FALSE))</f>
        <v/>
      </c>
      <c r="AK22" s="665"/>
      <c r="AL22" s="666" t="str">
        <f>IF(AL17="","",VLOOKUP(AL17,Table!$A$31:$C$39,2,FALSE))</f>
        <v/>
      </c>
      <c r="AM22" s="665"/>
      <c r="AN22" s="666" t="str">
        <f>IF(AN17="","",VLOOKUP(AN17,Table!$A$31:$C$39,2,FALSE))</f>
        <v/>
      </c>
      <c r="AO22" s="665"/>
      <c r="AP22" s="666" t="str">
        <f>IF(AP17="","",VLOOKUP(AP17,Table!$A$31:$C$39,2,FALSE))</f>
        <v/>
      </c>
      <c r="AQ22" s="665"/>
      <c r="AR22" s="666" t="str">
        <f>IF(AR17="","",VLOOKUP(AR17,Table!$A$31:$C$39,2,FALSE))</f>
        <v/>
      </c>
      <c r="AS22" s="665"/>
      <c r="AT22" s="666" t="str">
        <f>IF(AT17="","",VLOOKUP(AT17,Table!$A$31:$C$39,2,FALSE))</f>
        <v/>
      </c>
      <c r="AU22" s="665"/>
      <c r="AV22" s="666" t="str">
        <f>IF(AV17="","",VLOOKUP(AV17,Table!$A$31:$C$39,2,FALSE))</f>
        <v/>
      </c>
      <c r="AW22" s="665"/>
      <c r="AX22" s="666" t="str">
        <f>IF(AX17="","",VLOOKUP(AX17,Table!$A$31:$C$39,2,FALSE))</f>
        <v/>
      </c>
      <c r="AY22" s="665"/>
      <c r="AZ22" s="666" t="str">
        <f>IF(AZ17="","",VLOOKUP(AZ17,Table!$A$31:$C$39,2,FALSE))</f>
        <v/>
      </c>
      <c r="BA22" s="665"/>
      <c r="BB22" s="666" t="str">
        <f>IF(BB17="","",VLOOKUP(BB17,Table!$A$31:$C$39,2,FALSE))</f>
        <v/>
      </c>
      <c r="BC22" s="665"/>
      <c r="BD22" s="666" t="str">
        <f>IF(BD17="","",VLOOKUP(BD17,Table!$A$31:$C$39,2,FALSE))</f>
        <v/>
      </c>
      <c r="BE22" s="665"/>
      <c r="BF22" s="666" t="str">
        <f>IF(BF17="","",VLOOKUP(BF17,Table!$A$31:$C$39,2,FALSE))</f>
        <v/>
      </c>
      <c r="BG22" s="665"/>
      <c r="BH22" s="666" t="str">
        <f>IF(BH17="","",VLOOKUP(BH17,Table!$A$31:$C$39,2,FALSE))</f>
        <v/>
      </c>
      <c r="BI22" s="665"/>
      <c r="BJ22" s="666" t="str">
        <f>IF(BJ17="","",VLOOKUP(BJ17,Table!$A$31:$C$39,2,FALSE))</f>
        <v/>
      </c>
      <c r="BK22" s="665"/>
      <c r="BL22" s="666" t="str">
        <f>IF(BL17="","",VLOOKUP(BL17,Table!$A$31:$C$39,2,FALSE))</f>
        <v/>
      </c>
      <c r="BM22" s="665"/>
      <c r="BN22" s="666" t="str">
        <f>IF(BN17="","",VLOOKUP(BN17,Table!$A$31:$C$39,2,FALSE))</f>
        <v/>
      </c>
      <c r="BO22" s="615"/>
      <c r="BP22" s="667"/>
      <c r="BQ22" s="770"/>
      <c r="BR22" s="771"/>
    </row>
    <row r="23" spans="2:70" ht="27" customHeight="1">
      <c r="B23" s="607"/>
      <c r="C23" s="663" t="s">
        <v>988</v>
      </c>
      <c r="D23" s="664"/>
      <c r="E23" s="693"/>
      <c r="F23" s="798" t="str">
        <f>IF(F17="","",VLOOKUP(F17,Table!$A$31:$C$39,3,FALSE))</f>
        <v/>
      </c>
      <c r="G23" s="786"/>
      <c r="H23" s="668" t="str">
        <f>IF(H17="","",VLOOKUP(H17,Table!$A$31:$C$39,3,FALSE))</f>
        <v/>
      </c>
      <c r="I23" s="665"/>
      <c r="J23" s="668" t="str">
        <f>IF(J17="","",VLOOKUP(J17,Table!$A$31:$C$39,3,FALSE))</f>
        <v/>
      </c>
      <c r="K23" s="665"/>
      <c r="L23" s="668" t="str">
        <f>IF(L17="","",VLOOKUP(L17,Table!$A$31:$C$39,3,FALSE))</f>
        <v/>
      </c>
      <c r="M23" s="665"/>
      <c r="N23" s="668" t="str">
        <f>IF(N17="","",VLOOKUP(N17,Table!$A$31:$C$39,3,FALSE))</f>
        <v/>
      </c>
      <c r="O23" s="665"/>
      <c r="P23" s="668" t="str">
        <f>IF(P17="","",VLOOKUP(P17,Table!$A$31:$C$39,3,FALSE))</f>
        <v/>
      </c>
      <c r="Q23" s="665"/>
      <c r="R23" s="668" t="str">
        <f>IF(R17="","",VLOOKUP(R17,Table!$A$31:$C$39,3,FALSE))</f>
        <v/>
      </c>
      <c r="S23" s="665"/>
      <c r="T23" s="668" t="str">
        <f>IF(T17="","",VLOOKUP(T17,Table!$A$31:$C$39,3,FALSE))</f>
        <v/>
      </c>
      <c r="U23" s="665"/>
      <c r="V23" s="668" t="str">
        <f>IF(V17="","",VLOOKUP(V17,Table!$A$31:$C$39,3,FALSE))</f>
        <v/>
      </c>
      <c r="W23" s="665"/>
      <c r="X23" s="668" t="str">
        <f>IF(X17="","",VLOOKUP(X17,Table!$A$31:$C$39,3,FALSE))</f>
        <v/>
      </c>
      <c r="Y23" s="665"/>
      <c r="Z23" s="668" t="str">
        <f>IF(Z17="","",VLOOKUP(Z17,Table!$A$31:$C$39,3,FALSE))</f>
        <v/>
      </c>
      <c r="AA23" s="665"/>
      <c r="AB23" s="668" t="str">
        <f>IF(AB17="","",VLOOKUP(AB17,Table!$A$31:$C$39,3,FALSE))</f>
        <v/>
      </c>
      <c r="AC23" s="665"/>
      <c r="AD23" s="668" t="str">
        <f>IF(AD17="","",VLOOKUP(AD17,Table!$A$31:$C$39,3,FALSE))</f>
        <v/>
      </c>
      <c r="AE23" s="665"/>
      <c r="AF23" s="668" t="str">
        <f>IF(AF17="","",VLOOKUP(AF17,Table!$A$31:$C$39,3,FALSE))</f>
        <v/>
      </c>
      <c r="AG23" s="665"/>
      <c r="AH23" s="668" t="str">
        <f>IF(AH17="","",VLOOKUP(AH17,Table!$A$31:$C$39,3,FALSE))</f>
        <v/>
      </c>
      <c r="AI23" s="665"/>
      <c r="AJ23" s="668" t="str">
        <f>IF(AJ17="","",VLOOKUP(AJ17,Table!$A$31:$C$39,3,FALSE))</f>
        <v/>
      </c>
      <c r="AK23" s="665"/>
      <c r="AL23" s="668" t="str">
        <f>IF(AL17="","",VLOOKUP(AL17,Table!$A$31:$C$39,3,FALSE))</f>
        <v/>
      </c>
      <c r="AM23" s="665"/>
      <c r="AN23" s="668" t="str">
        <f>IF(AN17="","",VLOOKUP(AN17,Table!$A$31:$C$39,3,FALSE))</f>
        <v/>
      </c>
      <c r="AO23" s="665"/>
      <c r="AP23" s="668" t="str">
        <f>IF(AP17="","",VLOOKUP(AP17,Table!$A$31:$C$39,3,FALSE))</f>
        <v/>
      </c>
      <c r="AQ23" s="665"/>
      <c r="AR23" s="668" t="str">
        <f>IF(AR17="","",VLOOKUP(AR17,Table!$A$31:$C$39,3,FALSE))</f>
        <v/>
      </c>
      <c r="AS23" s="665"/>
      <c r="AT23" s="668" t="str">
        <f>IF(AT17="","",VLOOKUP(AT17,Table!$A$31:$C$39,3,FALSE))</f>
        <v/>
      </c>
      <c r="AU23" s="665"/>
      <c r="AV23" s="668" t="str">
        <f>IF(AV17="","",VLOOKUP(AV17,Table!$A$31:$C$39,3,FALSE))</f>
        <v/>
      </c>
      <c r="AW23" s="665"/>
      <c r="AX23" s="668" t="str">
        <f>IF(AX17="","",VLOOKUP(AX17,Table!$A$31:$C$39,3,FALSE))</f>
        <v/>
      </c>
      <c r="AY23" s="665"/>
      <c r="AZ23" s="668" t="str">
        <f>IF(AZ17="","",VLOOKUP(AZ17,Table!$A$31:$C$39,3,FALSE))</f>
        <v/>
      </c>
      <c r="BA23" s="665"/>
      <c r="BB23" s="668" t="str">
        <f>IF(BB17="","",VLOOKUP(BB17,Table!$A$31:$C$39,3,FALSE))</f>
        <v/>
      </c>
      <c r="BC23" s="665"/>
      <c r="BD23" s="668" t="str">
        <f>IF(BD17="","",VLOOKUP(BD17,Table!$A$31:$C$39,3,FALSE))</f>
        <v/>
      </c>
      <c r="BE23" s="665"/>
      <c r="BF23" s="668" t="str">
        <f>IF(BF17="","",VLOOKUP(BF17,Table!$A$31:$C$39,3,FALSE))</f>
        <v/>
      </c>
      <c r="BG23" s="665"/>
      <c r="BH23" s="668" t="str">
        <f>IF(BH17="","",VLOOKUP(BH17,Table!$A$31:$C$39,3,FALSE))</f>
        <v/>
      </c>
      <c r="BI23" s="665"/>
      <c r="BJ23" s="668" t="str">
        <f>IF(BJ17="","",VLOOKUP(BJ17,Table!$A$31:$C$39,3,FALSE))</f>
        <v/>
      </c>
      <c r="BK23" s="665"/>
      <c r="BL23" s="668" t="str">
        <f>IF(BL17="","",VLOOKUP(BL17,Table!$A$31:$C$39,3,FALSE))</f>
        <v/>
      </c>
      <c r="BM23" s="665"/>
      <c r="BN23" s="668" t="str">
        <f>IF(BN17="","",VLOOKUP(BN17,Table!$A$31:$C$39,3,FALSE))</f>
        <v/>
      </c>
      <c r="BO23" s="615"/>
      <c r="BP23" s="669"/>
      <c r="BQ23" s="770"/>
      <c r="BR23" s="772"/>
    </row>
    <row r="24" spans="2:70" ht="27" customHeight="1">
      <c r="B24" s="607"/>
      <c r="C24" s="425" t="s">
        <v>989</v>
      </c>
      <c r="D24" s="621"/>
      <c r="E24" s="693"/>
      <c r="F24" s="702" t="str">
        <f>IF(OR(F17="",F18="",AND(F19="",F20="")),"",IF(F18=Table!$A$44,ROUND(F19*F23/1000,0),ROUND((F20*F22)*F23/1000,0)))</f>
        <v/>
      </c>
      <c r="G24" s="786"/>
      <c r="H24" s="670" t="str">
        <f>IF(OR(H17="",H18="",AND(H19="",H20="")),"",IF(H18=Table!$A$44,ROUND(H19*H23/1000,0),ROUND((H20*H22)*H23/1000,0)))</f>
        <v/>
      </c>
      <c r="I24" s="665"/>
      <c r="J24" s="670" t="str">
        <f>IF(OR(J17="",J18="",AND(J19="",J20="")),"",IF(J18=Table!$A$44,ROUND(J19*J23/1000,0),ROUND((J20*J22)*J23/1000,0)))</f>
        <v/>
      </c>
      <c r="K24" s="665"/>
      <c r="L24" s="670" t="str">
        <f>IF(OR(L17="",L18="",AND(L19="",L20="")),"",IF(L18=Table!$A$44,ROUND(L19*L23/1000,0),ROUND((L20*L22)*L23/1000,0)))</f>
        <v/>
      </c>
      <c r="M24" s="665"/>
      <c r="N24" s="670" t="str">
        <f>IF(OR(N17="",N18="",AND(N19="",N20="")),"",IF(N18=Table!$A$44,ROUND(N19*N23/1000,0),ROUND((N20*N22)*N23/1000,0)))</f>
        <v/>
      </c>
      <c r="O24" s="665"/>
      <c r="P24" s="670" t="str">
        <f>IF(OR(P17="",P18="",AND(P19="",P20="")),"",IF(P18=Table!$A$44,ROUND(P19*P23/1000,0),ROUND((P20*P22)*P23/1000,0)))</f>
        <v/>
      </c>
      <c r="Q24" s="665"/>
      <c r="R24" s="670" t="str">
        <f>IF(OR(R17="",R18="",AND(R19="",R20="")),"",IF(R18=Table!$A$44,ROUND(R19*R23/1000,0),ROUND((R20*R22)*R23/1000,0)))</f>
        <v/>
      </c>
      <c r="S24" s="665"/>
      <c r="T24" s="670" t="str">
        <f>IF(OR(T17="",T18="",AND(T19="",T20="")),"",IF(T18=Table!$A$44,ROUND(T19*T23/1000,0),ROUND((T20*T22)*T23/1000,0)))</f>
        <v/>
      </c>
      <c r="U24" s="665"/>
      <c r="V24" s="670" t="str">
        <f>IF(OR(V17="",V18="",AND(V19="",V20="")),"",IF(V18=Table!$A$44,ROUND(V19*V23/1000,0),ROUND((V20*V22)*V23/1000,0)))</f>
        <v/>
      </c>
      <c r="W24" s="665"/>
      <c r="X24" s="670" t="str">
        <f>IF(OR(X17="",X18="",AND(X19="",X20="")),"",IF(X18=Table!$A$44,ROUND(X19*X23/1000,0),ROUND((X20*X22)*X23/1000,0)))</f>
        <v/>
      </c>
      <c r="Y24" s="665"/>
      <c r="Z24" s="670" t="str">
        <f>IF(OR(Z17="",Z18="",AND(Z19="",Z20="")),"",IF(Z18=Table!$A$44,ROUND(Z19*Z23/1000,0),ROUND((Z20*Z22)*Z23/1000,0)))</f>
        <v/>
      </c>
      <c r="AA24" s="665"/>
      <c r="AB24" s="670" t="str">
        <f>IF(OR(AB17="",AB18="",AND(AB19="",AB20="")),"",IF(AB18=Table!$A$44,ROUND(AB19*AB23/1000,0),ROUND((AB20*AB22)*AB23/1000,0)))</f>
        <v/>
      </c>
      <c r="AC24" s="665"/>
      <c r="AD24" s="670" t="str">
        <f>IF(OR(AD17="",AD18="",AND(AD19="",AD20="")),"",IF(AD18=Table!$A$44,ROUND(AD19*AD23/1000,0),ROUND((AD20*AD22)*AD23/1000,0)))</f>
        <v/>
      </c>
      <c r="AE24" s="665"/>
      <c r="AF24" s="670" t="str">
        <f>IF(OR(AF17="",AF18="",AND(AF19="",AF20="")),"",IF(AF18=Table!$A$44,ROUND(AF19*AF23/1000,0),ROUND((AF20*AF22)*AF23/1000,0)))</f>
        <v/>
      </c>
      <c r="AG24" s="665"/>
      <c r="AH24" s="670" t="str">
        <f>IF(OR(AH17="",AH18="",AND(AH19="",AH20="")),"",IF(AH18=Table!$A$44,ROUND(AH19*AH23/1000,0),ROUND((AH20*AH22)*AH23/1000,0)))</f>
        <v/>
      </c>
      <c r="AI24" s="665"/>
      <c r="AJ24" s="670" t="str">
        <f>IF(OR(AJ17="",AJ18="",AND(AJ19="",AJ20="")),"",IF(AJ18=Table!$A$44,ROUND(AJ19*AJ23/1000,0),ROUND((AJ20*AJ22)*AJ23/1000,0)))</f>
        <v/>
      </c>
      <c r="AK24" s="665"/>
      <c r="AL24" s="670" t="str">
        <f>IF(OR(AL17="",AL18="",AND(AL19="",AL20="")),"",IF(AL18=Table!$A$44,ROUND(AL19*AL23/1000,0),ROUND((AL20*AL22)*AL23/1000,0)))</f>
        <v/>
      </c>
      <c r="AM24" s="665"/>
      <c r="AN24" s="670" t="str">
        <f>IF(OR(AN17="",AN18="",AND(AN19="",AN20="")),"",IF(AN18=Table!$A$44,ROUND(AN19*AN23/1000,0),ROUND((AN20*AN22)*AN23/1000,0)))</f>
        <v/>
      </c>
      <c r="AO24" s="665"/>
      <c r="AP24" s="670" t="str">
        <f>IF(OR(AP17="",AP18="",AND(AP19="",AP20="")),"",IF(AP18=Table!$A$44,ROUND(AP19*AP23/1000,0),ROUND((AP20*AP22)*AP23/1000,0)))</f>
        <v/>
      </c>
      <c r="AQ24" s="665"/>
      <c r="AR24" s="670" t="str">
        <f>IF(OR(AR17="",AR18="",AND(AR19="",AR20="")),"",IF(AR18=Table!$A$44,ROUND(AR19*AR23/1000,0),ROUND((AR20*AR22)*AR23/1000,0)))</f>
        <v/>
      </c>
      <c r="AS24" s="665"/>
      <c r="AT24" s="670" t="str">
        <f>IF(OR(AT17="",AT18="",AND(AT19="",AT20="")),"",IF(AT18=Table!$A$44,ROUND(AT19*AT23/1000,0),ROUND((AT20*AT22)*AT23/1000,0)))</f>
        <v/>
      </c>
      <c r="AU24" s="665"/>
      <c r="AV24" s="670" t="str">
        <f>IF(OR(AV17="",AV18="",AND(AV19="",AV20="")),"",IF(AV18=Table!$A$44,ROUND(AV19*AV23/1000,0),ROUND((AV20*AV22)*AV23/1000,0)))</f>
        <v/>
      </c>
      <c r="AW24" s="665"/>
      <c r="AX24" s="670" t="str">
        <f>IF(OR(AX17="",AX18="",AND(AX19="",AX20="")),"",IF(AX18=Table!$A$44,ROUND(AX19*AX23/1000,0),ROUND((AX20*AX22)*AX23/1000,0)))</f>
        <v/>
      </c>
      <c r="AY24" s="665"/>
      <c r="AZ24" s="670" t="str">
        <f>IF(OR(AZ17="",AZ18="",AND(AZ19="",AZ20="")),"",IF(AZ18=Table!$A$44,ROUND(AZ19*AZ23/1000,0),ROUND((AZ20*AZ22)*AZ23/1000,0)))</f>
        <v/>
      </c>
      <c r="BA24" s="665"/>
      <c r="BB24" s="670" t="str">
        <f>IF(OR(BB17="",BB18="",AND(BB19="",BB20="")),"",IF(BB18=Table!$A$44,ROUND(BB19*BB23/1000,0),ROUND((BB20*BB22)*BB23/1000,0)))</f>
        <v/>
      </c>
      <c r="BC24" s="665"/>
      <c r="BD24" s="670" t="str">
        <f>IF(OR(BD17="",BD18="",AND(BD19="",BD20="")),"",IF(BD18=Table!$A$44,ROUND(BD19*BD23/1000,0),ROUND((BD20*BD22)*BD23/1000,0)))</f>
        <v/>
      </c>
      <c r="BE24" s="665"/>
      <c r="BF24" s="670" t="str">
        <f>IF(OR(BF17="",BF18="",AND(BF19="",BF20="")),"",IF(BF18=Table!$A$44,ROUND(BF19*BF23/1000,0),ROUND((BF20*BF22)*BF23/1000,0)))</f>
        <v/>
      </c>
      <c r="BG24" s="665"/>
      <c r="BH24" s="670" t="str">
        <f>IF(OR(BH17="",BH18="",AND(BH19="",BH20="")),"",IF(BH18=Table!$A$44,ROUND(BH19*BH23/1000,0),ROUND((BH20*BH22)*BH23/1000,0)))</f>
        <v/>
      </c>
      <c r="BI24" s="665"/>
      <c r="BJ24" s="670" t="str">
        <f>IF(OR(BJ17="",BJ18="",AND(BJ19="",BJ20="")),"",IF(BJ18=Table!$A$44,ROUND(BJ19*BJ23/1000,0),ROUND((BJ20*BJ22)*BJ23/1000,0)))</f>
        <v/>
      </c>
      <c r="BK24" s="665"/>
      <c r="BL24" s="670" t="str">
        <f>IF(OR(BL17="",BL18="",AND(BL19="",BL20="")),"",IF(BL18=Table!$A$44,ROUND(BL19*BL23/1000,0),ROUND((BL20*BL22)*BL23/1000,0)))</f>
        <v/>
      </c>
      <c r="BM24" s="665"/>
      <c r="BN24" s="670" t="str">
        <f>IF(OR(BN17="",BN18="",AND(BN19="",BN20="")),"",IF(BN18=Table!$A$44,ROUND(BN19*BN23/1000,0),ROUND((BN20*BN22)*BN23/1000,0)))</f>
        <v/>
      </c>
      <c r="BO24" s="615"/>
      <c r="BP24" s="671"/>
      <c r="BQ24" s="770"/>
      <c r="BR24" s="773"/>
    </row>
    <row r="25" spans="2:70" ht="42" customHeight="1">
      <c r="B25" s="607"/>
      <c r="C25" s="654" t="s">
        <v>991</v>
      </c>
      <c r="D25" s="672"/>
      <c r="E25" s="676"/>
      <c r="F25" s="695" t="str">
        <f>F90&amp;F91</f>
        <v/>
      </c>
      <c r="G25" s="787"/>
      <c r="H25" s="674" t="str">
        <f>H90&amp;H91</f>
        <v/>
      </c>
      <c r="I25" s="673"/>
      <c r="J25" s="674" t="str">
        <f>J90&amp;J91</f>
        <v/>
      </c>
      <c r="K25" s="673"/>
      <c r="L25" s="674" t="str">
        <f>L90&amp;L91</f>
        <v/>
      </c>
      <c r="M25" s="673"/>
      <c r="N25" s="674" t="str">
        <f>N90&amp;N91</f>
        <v/>
      </c>
      <c r="O25" s="673"/>
      <c r="P25" s="674" t="str">
        <f>P90&amp;P91</f>
        <v/>
      </c>
      <c r="Q25" s="673"/>
      <c r="R25" s="674" t="str">
        <f>R90&amp;R91</f>
        <v/>
      </c>
      <c r="S25" s="673"/>
      <c r="T25" s="674" t="str">
        <f>T90&amp;T91</f>
        <v/>
      </c>
      <c r="U25" s="673"/>
      <c r="V25" s="674" t="str">
        <f>V90&amp;V91</f>
        <v/>
      </c>
      <c r="W25" s="673"/>
      <c r="X25" s="674" t="str">
        <f>X90&amp;X91</f>
        <v/>
      </c>
      <c r="Y25" s="673"/>
      <c r="Z25" s="674" t="str">
        <f>Z90&amp;Z91</f>
        <v/>
      </c>
      <c r="AA25" s="673"/>
      <c r="AB25" s="674" t="str">
        <f>AB90&amp;AB91</f>
        <v/>
      </c>
      <c r="AC25" s="673"/>
      <c r="AD25" s="674" t="str">
        <f>AD90&amp;AD91</f>
        <v/>
      </c>
      <c r="AE25" s="673"/>
      <c r="AF25" s="674" t="str">
        <f>AF90&amp;AF91</f>
        <v/>
      </c>
      <c r="AG25" s="673"/>
      <c r="AH25" s="674" t="str">
        <f>AH90&amp;AH91</f>
        <v/>
      </c>
      <c r="AI25" s="673"/>
      <c r="AJ25" s="674" t="str">
        <f>AJ90&amp;AJ91</f>
        <v/>
      </c>
      <c r="AK25" s="673"/>
      <c r="AL25" s="674" t="str">
        <f>AL90&amp;AL91</f>
        <v/>
      </c>
      <c r="AM25" s="673"/>
      <c r="AN25" s="674" t="str">
        <f>AN90&amp;AN91</f>
        <v/>
      </c>
      <c r="AO25" s="673"/>
      <c r="AP25" s="674" t="str">
        <f>AP90&amp;AP91</f>
        <v/>
      </c>
      <c r="AQ25" s="673"/>
      <c r="AR25" s="674" t="str">
        <f>AR90&amp;AR91</f>
        <v/>
      </c>
      <c r="AS25" s="673"/>
      <c r="AT25" s="674" t="str">
        <f>AT90&amp;AT91</f>
        <v/>
      </c>
      <c r="AU25" s="673"/>
      <c r="AV25" s="674" t="str">
        <f>AV90&amp;AV91</f>
        <v/>
      </c>
      <c r="AW25" s="673"/>
      <c r="AX25" s="674" t="str">
        <f>AX90&amp;AX91</f>
        <v/>
      </c>
      <c r="AY25" s="673"/>
      <c r="AZ25" s="674" t="str">
        <f>AZ90&amp;AZ91</f>
        <v/>
      </c>
      <c r="BA25" s="673"/>
      <c r="BB25" s="674" t="str">
        <f>BB90&amp;BB91</f>
        <v/>
      </c>
      <c r="BC25" s="673"/>
      <c r="BD25" s="674" t="str">
        <f>BD90&amp;BD91</f>
        <v/>
      </c>
      <c r="BE25" s="673"/>
      <c r="BF25" s="674" t="str">
        <f>BF90&amp;BF91</f>
        <v/>
      </c>
      <c r="BG25" s="673"/>
      <c r="BH25" s="674" t="str">
        <f>BH90&amp;BH91</f>
        <v/>
      </c>
      <c r="BI25" s="673"/>
      <c r="BJ25" s="674" t="str">
        <f>BJ90&amp;BJ91</f>
        <v/>
      </c>
      <c r="BK25" s="673"/>
      <c r="BL25" s="674" t="str">
        <f>BL90&amp;BL91</f>
        <v/>
      </c>
      <c r="BM25" s="673"/>
      <c r="BN25" s="674" t="str">
        <f>BN90&amp;BN91</f>
        <v/>
      </c>
      <c r="BO25" s="673"/>
      <c r="BP25" s="675"/>
      <c r="BQ25" s="774"/>
      <c r="BR25" s="775"/>
    </row>
    <row r="26" spans="2:70" ht="42" customHeight="1">
      <c r="B26" s="607"/>
      <c r="C26" s="425" t="s">
        <v>993</v>
      </c>
      <c r="D26" s="677"/>
      <c r="E26" s="618"/>
      <c r="F26" s="697" t="str">
        <f>IF(F24="","",IF(AND(F18=Table!$A$44,F19&lt;&gt;F10),"4支払い賃金合計"&amp;"「"&amp;F19&amp;"」"&amp;"は基本情報の支払い賃金総額"&amp;"「"&amp;F10&amp;"」"&amp;"と整合していません。入力値を確認してください。","ＯＫ"))</f>
        <v/>
      </c>
      <c r="G26" s="788"/>
      <c r="H26" s="678" t="str">
        <f>IF(H24="","",IF(AND(H18=Table!$A$44,H19&lt;&gt;H10),"4支払い賃金合計"&amp;"「"&amp;H19&amp;"」"&amp;"は基本情報の支払い賃金総額"&amp;"「"&amp;H10&amp;"」"&amp;"と整合していません。入力値を確認してください。","ＯＫ"))</f>
        <v/>
      </c>
      <c r="I26" s="615"/>
      <c r="J26" s="678" t="str">
        <f>IF(J24="","",IF(AND(J18=Table!$A$44,J19&lt;&gt;J10),"4支払い賃金合計"&amp;"「"&amp;J19&amp;"」"&amp;"は基本情報の支払い賃金総額"&amp;"「"&amp;J10&amp;"」"&amp;"と整合していません。入力値を確認してください。","ＯＫ"))</f>
        <v/>
      </c>
      <c r="K26" s="615"/>
      <c r="L26" s="678" t="str">
        <f>IF(L24="","",IF(AND(L18=Table!$A$44,L19&lt;&gt;L10),"4支払い賃金合計"&amp;"「"&amp;L19&amp;"」"&amp;"は基本情報の支払い賃金総額"&amp;"「"&amp;L10&amp;"」"&amp;"と整合していません。入力値を確認してください。","ＯＫ"))</f>
        <v/>
      </c>
      <c r="M26" s="615"/>
      <c r="N26" s="678" t="str">
        <f>IF(N24="","",IF(AND(N18=Table!$A$44,N19&lt;&gt;N10),"4支払い賃金合計"&amp;"「"&amp;N19&amp;"」"&amp;"は基本情報の支払い賃金総額"&amp;"「"&amp;N10&amp;"」"&amp;"と整合していません。入力値を確認してください。","ＯＫ"))</f>
        <v/>
      </c>
      <c r="O26" s="615"/>
      <c r="P26" s="678" t="str">
        <f>IF(P24="","",IF(AND(P18=Table!$A$44,P19&lt;&gt;P10),"4支払い賃金合計"&amp;"「"&amp;P19&amp;"」"&amp;"は基本情報の支払い賃金総額"&amp;"「"&amp;P10&amp;"」"&amp;"と整合していません。入力値を確認してください。","ＯＫ"))</f>
        <v/>
      </c>
      <c r="Q26" s="615"/>
      <c r="R26" s="678" t="str">
        <f>IF(R24="","",IF(AND(R18=Table!$A$44,R19&lt;&gt;R10),"4支払い賃金合計"&amp;"「"&amp;R19&amp;"」"&amp;"は基本情報の支払い賃金総額"&amp;"「"&amp;R10&amp;"」"&amp;"と整合していません。入力値を確認してください。","ＯＫ"))</f>
        <v/>
      </c>
      <c r="S26" s="615"/>
      <c r="T26" s="678" t="str">
        <f>IF(T24="","",IF(AND(T18=Table!$A$44,T19&lt;&gt;T10),"4支払い賃金合計"&amp;"「"&amp;T19&amp;"」"&amp;"は基本情報の支払い賃金総額"&amp;"「"&amp;T10&amp;"」"&amp;"と整合していません。入力値を確認してください。","ＯＫ"))</f>
        <v/>
      </c>
      <c r="U26" s="615"/>
      <c r="V26" s="678" t="str">
        <f>IF(V24="","",IF(AND(V18=Table!$A$44,V19&lt;&gt;V10),"4支払い賃金合計"&amp;"「"&amp;V19&amp;"」"&amp;"は基本情報の支払い賃金総額"&amp;"「"&amp;V10&amp;"」"&amp;"と整合していません。入力値を確認してください。","ＯＫ"))</f>
        <v/>
      </c>
      <c r="W26" s="615"/>
      <c r="X26" s="678" t="str">
        <f>IF(X24="","",IF(AND(X18=Table!$A$44,X19&lt;&gt;X10),"4支払い賃金合計"&amp;"「"&amp;X19&amp;"」"&amp;"は基本情報の支払い賃金総額"&amp;"「"&amp;X10&amp;"」"&amp;"と整合していません。入力値を確認してください。","ＯＫ"))</f>
        <v/>
      </c>
      <c r="Y26" s="615"/>
      <c r="Z26" s="678" t="str">
        <f>IF(Z24="","",IF(AND(Z18=Table!$A$44,Z19&lt;&gt;Z10),"4支払い賃金合計"&amp;"「"&amp;Z19&amp;"」"&amp;"は基本情報の支払い賃金総額"&amp;"「"&amp;Z10&amp;"」"&amp;"と整合していません。入力値を確認してください。","ＯＫ"))</f>
        <v/>
      </c>
      <c r="AA26" s="615"/>
      <c r="AB26" s="678" t="str">
        <f>IF(AB24="","",IF(AND(AB18=Table!$A$44,AB19&lt;&gt;AB10),"4支払い賃金合計"&amp;"「"&amp;AB19&amp;"」"&amp;"は基本情報の支払い賃金総額"&amp;"「"&amp;AB10&amp;"」"&amp;"と整合していません。入力値を確認してください。","ＯＫ"))</f>
        <v/>
      </c>
      <c r="AC26" s="615"/>
      <c r="AD26" s="678" t="str">
        <f>IF(AD24="","",IF(AND(AD18=Table!$A$44,AD19&lt;&gt;AD10),"4支払い賃金合計"&amp;"「"&amp;AD19&amp;"」"&amp;"は基本情報の支払い賃金総額"&amp;"「"&amp;AD10&amp;"」"&amp;"と整合していません。入力値を確認してください。","ＯＫ"))</f>
        <v/>
      </c>
      <c r="AE26" s="615"/>
      <c r="AF26" s="678" t="str">
        <f>IF(AF24="","",IF(AND(AF18=Table!$A$44,AF19&lt;&gt;AF10),"4支払い賃金合計"&amp;"「"&amp;AF19&amp;"」"&amp;"は基本情報の支払い賃金総額"&amp;"「"&amp;AF10&amp;"」"&amp;"と整合していません。入力値を確認してください。","ＯＫ"))</f>
        <v/>
      </c>
      <c r="AG26" s="615"/>
      <c r="AH26" s="678" t="str">
        <f>IF(AH24="","",IF(AND(AH18=Table!$A$44,AH19&lt;&gt;AH10),"4支払い賃金合計"&amp;"「"&amp;AH19&amp;"」"&amp;"は基本情報の支払い賃金総額"&amp;"「"&amp;AH10&amp;"」"&amp;"と整合していません。入力値を確認してください。","ＯＫ"))</f>
        <v/>
      </c>
      <c r="AI26" s="615"/>
      <c r="AJ26" s="678" t="str">
        <f>IF(AJ24="","",IF(AND(AJ18=Table!$A$44,AJ19&lt;&gt;AJ10),"4支払い賃金合計"&amp;"「"&amp;AJ19&amp;"」"&amp;"は基本情報の支払い賃金総額"&amp;"「"&amp;AJ10&amp;"」"&amp;"と整合していません。入力値を確認してください。","ＯＫ"))</f>
        <v/>
      </c>
      <c r="AK26" s="615"/>
      <c r="AL26" s="678" t="str">
        <f>IF(AL24="","",IF(AND(AL18=Table!$A$44,AL19&lt;&gt;AL10),"4支払い賃金合計"&amp;"「"&amp;AL19&amp;"」"&amp;"は基本情報の支払い賃金総額"&amp;"「"&amp;AL10&amp;"」"&amp;"と整合していません。入力値を確認してください。","ＯＫ"))</f>
        <v/>
      </c>
      <c r="AM26" s="615"/>
      <c r="AN26" s="678" t="str">
        <f>IF(AN24="","",IF(AND(AN18=Table!$A$44,AN19&lt;&gt;AN10),"4支払い賃金合計"&amp;"「"&amp;AN19&amp;"」"&amp;"は基本情報の支払い賃金総額"&amp;"「"&amp;AN10&amp;"」"&amp;"と整合していません。入力値を確認してください。","ＯＫ"))</f>
        <v/>
      </c>
      <c r="AO26" s="615"/>
      <c r="AP26" s="678" t="str">
        <f>IF(AP24="","",IF(AND(AP18=Table!$A$44,AP19&lt;&gt;AP10),"4支払い賃金合計"&amp;"「"&amp;AP19&amp;"」"&amp;"は基本情報の支払い賃金総額"&amp;"「"&amp;AP10&amp;"」"&amp;"と整合していません。入力値を確認してください。","ＯＫ"))</f>
        <v/>
      </c>
      <c r="AQ26" s="615"/>
      <c r="AR26" s="678" t="str">
        <f>IF(AR24="","",IF(AND(AR18=Table!$A$44,AR19&lt;&gt;AR10),"4支払い賃金合計"&amp;"「"&amp;AR19&amp;"」"&amp;"は基本情報の支払い賃金総額"&amp;"「"&amp;AR10&amp;"」"&amp;"と整合していません。入力値を確認してください。","ＯＫ"))</f>
        <v/>
      </c>
      <c r="AS26" s="615"/>
      <c r="AT26" s="678" t="str">
        <f>IF(AT24="","",IF(AND(AT18=Table!$A$44,AT19&lt;&gt;AT10),"4支払い賃金合計"&amp;"「"&amp;AT19&amp;"」"&amp;"は基本情報の支払い賃金総額"&amp;"「"&amp;AT10&amp;"」"&amp;"と整合していません。入力値を確認してください。","ＯＫ"))</f>
        <v/>
      </c>
      <c r="AU26" s="615"/>
      <c r="AV26" s="678" t="str">
        <f>IF(AV24="","",IF(AND(AV18=Table!$A$44,AV19&lt;&gt;AV10),"4支払い賃金合計"&amp;"「"&amp;AV19&amp;"」"&amp;"は基本情報の支払い賃金総額"&amp;"「"&amp;AV10&amp;"」"&amp;"と整合していません。入力値を確認してください。","ＯＫ"))</f>
        <v/>
      </c>
      <c r="AW26" s="615"/>
      <c r="AX26" s="678" t="str">
        <f>IF(AX24="","",IF(AND(AX18=Table!$A$44,AX19&lt;&gt;AX10),"4支払い賃金合計"&amp;"「"&amp;AX19&amp;"」"&amp;"は基本情報の支払い賃金総額"&amp;"「"&amp;AX10&amp;"」"&amp;"と整合していません。入力値を確認してください。","ＯＫ"))</f>
        <v/>
      </c>
      <c r="AY26" s="615"/>
      <c r="AZ26" s="678" t="str">
        <f>IF(AZ24="","",IF(AND(AZ18=Table!$A$44,AZ19&lt;&gt;AZ10),"4支払い賃金合計"&amp;"「"&amp;AZ19&amp;"」"&amp;"は基本情報の支払い賃金総額"&amp;"「"&amp;AZ10&amp;"」"&amp;"と整合していません。入力値を確認してください。","ＯＫ"))</f>
        <v/>
      </c>
      <c r="BA26" s="615"/>
      <c r="BB26" s="678" t="str">
        <f>IF(BB24="","",IF(AND(BB18=Table!$A$44,BB19&lt;&gt;BB10),"4支払い賃金合計"&amp;"「"&amp;BB19&amp;"」"&amp;"は基本情報の支払い賃金総額"&amp;"「"&amp;BB10&amp;"」"&amp;"と整合していません。入力値を確認してください。","ＯＫ"))</f>
        <v/>
      </c>
      <c r="BC26" s="615"/>
      <c r="BD26" s="678" t="str">
        <f>IF(BD24="","",IF(AND(BD18=Table!$A$44,BD19&lt;&gt;BD10),"4支払い賃金合計"&amp;"「"&amp;BD19&amp;"」"&amp;"は基本情報の支払い賃金総額"&amp;"「"&amp;BD10&amp;"」"&amp;"と整合していません。入力値を確認してください。","ＯＫ"))</f>
        <v/>
      </c>
      <c r="BE26" s="615"/>
      <c r="BF26" s="678" t="str">
        <f>IF(BF24="","",IF(AND(BF18=Table!$A$44,BF19&lt;&gt;BF10),"4支払い賃金合計"&amp;"「"&amp;BF19&amp;"」"&amp;"は基本情報の支払い賃金総額"&amp;"「"&amp;BF10&amp;"」"&amp;"と整合していません。入力値を確認してください。","ＯＫ"))</f>
        <v/>
      </c>
      <c r="BG26" s="615"/>
      <c r="BH26" s="678" t="str">
        <f>IF(BH24="","",IF(AND(BH18=Table!$A$44,BH19&lt;&gt;BH10),"4支払い賃金合計"&amp;"「"&amp;BH19&amp;"」"&amp;"は基本情報の支払い賃金総額"&amp;"「"&amp;BH10&amp;"」"&amp;"と整合していません。入力値を確認してください。","ＯＫ"))</f>
        <v/>
      </c>
      <c r="BI26" s="615"/>
      <c r="BJ26" s="678" t="str">
        <f>IF(BJ24="","",IF(AND(BJ18=Table!$A$44,BJ19&lt;&gt;BJ10),"4支払い賃金合計"&amp;"「"&amp;BJ19&amp;"」"&amp;"は基本情報の支払い賃金総額"&amp;"「"&amp;BJ10&amp;"」"&amp;"と整合していません。入力値を確認してください。","ＯＫ"))</f>
        <v/>
      </c>
      <c r="BK26" s="615"/>
      <c r="BL26" s="678" t="str">
        <f>IF(BL24="","",IF(AND(BL18=Table!$A$44,BL19&lt;&gt;BL10),"4支払い賃金合計"&amp;"「"&amp;BL19&amp;"」"&amp;"は基本情報の支払い賃金総額"&amp;"「"&amp;BL10&amp;"」"&amp;"と整合していません。入力値を確認してください。","ＯＫ"))</f>
        <v/>
      </c>
      <c r="BM26" s="615"/>
      <c r="BN26" s="678" t="str">
        <f>IF(BN24="","",IF(AND(BN18=Table!$A$44,BN19&lt;&gt;BN10),"4支払い賃金合計"&amp;"「"&amp;BN19&amp;"」"&amp;"は基本情報の支払い賃金総額"&amp;"「"&amp;BN10&amp;"」"&amp;"と整合していません。入力値を確認してください。","ＯＫ"))</f>
        <v/>
      </c>
      <c r="BO26" s="615"/>
      <c r="BP26" s="679"/>
      <c r="BQ26" s="770"/>
      <c r="BR26" s="776"/>
    </row>
    <row r="27" spans="2:70" ht="42" hidden="1" customHeight="1">
      <c r="B27" s="607"/>
      <c r="C27" s="681" t="s">
        <v>994</v>
      </c>
      <c r="D27" s="682"/>
      <c r="E27" s="686"/>
      <c r="F27" s="799"/>
      <c r="G27" s="789"/>
      <c r="H27" s="684"/>
      <c r="I27" s="683"/>
      <c r="J27" s="684"/>
      <c r="K27" s="683"/>
      <c r="L27" s="684"/>
      <c r="M27" s="683"/>
      <c r="N27" s="684"/>
      <c r="O27" s="683"/>
      <c r="P27" s="684"/>
      <c r="Q27" s="683"/>
      <c r="R27" s="684"/>
      <c r="S27" s="683"/>
      <c r="T27" s="684"/>
      <c r="U27" s="683"/>
      <c r="V27" s="684"/>
      <c r="W27" s="683"/>
      <c r="X27" s="684"/>
      <c r="Y27" s="683"/>
      <c r="Z27" s="684"/>
      <c r="AA27" s="683"/>
      <c r="AB27" s="684"/>
      <c r="AC27" s="683"/>
      <c r="AD27" s="684"/>
      <c r="AE27" s="683"/>
      <c r="AF27" s="684"/>
      <c r="AG27" s="683"/>
      <c r="AH27" s="684"/>
      <c r="AI27" s="683"/>
      <c r="AJ27" s="684"/>
      <c r="AK27" s="683"/>
      <c r="AL27" s="684"/>
      <c r="AM27" s="683"/>
      <c r="AN27" s="684"/>
      <c r="AO27" s="683"/>
      <c r="AP27" s="684"/>
      <c r="AQ27" s="683"/>
      <c r="AR27" s="684"/>
      <c r="AS27" s="683"/>
      <c r="AT27" s="684"/>
      <c r="AU27" s="683"/>
      <c r="AV27" s="684"/>
      <c r="AW27" s="683"/>
      <c r="AX27" s="684"/>
      <c r="AY27" s="683"/>
      <c r="AZ27" s="684"/>
      <c r="BA27" s="683"/>
      <c r="BB27" s="684"/>
      <c r="BC27" s="683"/>
      <c r="BD27" s="684"/>
      <c r="BE27" s="683"/>
      <c r="BF27" s="684"/>
      <c r="BG27" s="683"/>
      <c r="BH27" s="684"/>
      <c r="BI27" s="683"/>
      <c r="BJ27" s="684"/>
      <c r="BK27" s="683"/>
      <c r="BL27" s="684"/>
      <c r="BM27" s="683"/>
      <c r="BN27" s="684"/>
      <c r="BO27" s="683"/>
      <c r="BP27" s="685"/>
      <c r="BQ27" s="777"/>
      <c r="BR27" s="778"/>
    </row>
    <row r="28" spans="2:70" ht="57" customHeight="1" thickBot="1">
      <c r="B28" s="687"/>
      <c r="C28" s="627" t="s">
        <v>995</v>
      </c>
      <c r="D28" s="628"/>
      <c r="E28" s="800" t="str">
        <f>IF(F25="","",IF(AND(OR(F25&lt;&gt;"ＯＫ",F26&lt;&gt;"ＯＫ"),F28=""),"※",""))</f>
        <v/>
      </c>
      <c r="F28" s="801"/>
      <c r="G28" s="790" t="str">
        <f>IF(H25="","",IF(AND(OR(H25&lt;&gt;"ＯＫ",H26&lt;&gt;"ＯＫ"),H28=""),"※",""))</f>
        <v/>
      </c>
      <c r="H28" s="630"/>
      <c r="I28" s="629" t="str">
        <f>IF(J25="","",IF(AND(OR(J25&lt;&gt;"ＯＫ",J26&lt;&gt;"ＯＫ"),J28=""),"※",""))</f>
        <v/>
      </c>
      <c r="J28" s="630"/>
      <c r="K28" s="629" t="str">
        <f>IF(L25="","",IF(AND(OR(L25&lt;&gt;"ＯＫ",L26&lt;&gt;"ＯＫ"),L28=""),"※",""))</f>
        <v/>
      </c>
      <c r="L28" s="630"/>
      <c r="M28" s="629" t="str">
        <f>IF(N25="","",IF(AND(OR(N25&lt;&gt;"ＯＫ",N26&lt;&gt;"ＯＫ"),N28=""),"※",""))</f>
        <v/>
      </c>
      <c r="N28" s="630"/>
      <c r="O28" s="629" t="str">
        <f>IF(P25="","",IF(AND(OR(P25&lt;&gt;"ＯＫ",P26&lt;&gt;"ＯＫ"),P28=""),"※",""))</f>
        <v/>
      </c>
      <c r="P28" s="630"/>
      <c r="Q28" s="629" t="str">
        <f>IF(R25="","",IF(AND(OR(R25&lt;&gt;"ＯＫ",R26&lt;&gt;"ＯＫ"),R28=""),"※",""))</f>
        <v/>
      </c>
      <c r="R28" s="630"/>
      <c r="S28" s="629" t="str">
        <f>IF(T25="","",IF(AND(OR(T25&lt;&gt;"ＯＫ",T26&lt;&gt;"ＯＫ"),T28=""),"※",""))</f>
        <v/>
      </c>
      <c r="T28" s="630"/>
      <c r="U28" s="629" t="str">
        <f>IF(V25="","",IF(AND(OR(V25&lt;&gt;"ＯＫ",V26&lt;&gt;"ＯＫ"),V28=""),"※",""))</f>
        <v/>
      </c>
      <c r="V28" s="630"/>
      <c r="W28" s="629" t="str">
        <f>IF(X25="","",IF(AND(OR(X25&lt;&gt;"ＯＫ",X26&lt;&gt;"ＯＫ"),X28=""),"※",""))</f>
        <v/>
      </c>
      <c r="X28" s="630"/>
      <c r="Y28" s="629" t="str">
        <f>IF(Z25="","",IF(AND(OR(Z25&lt;&gt;"ＯＫ",Z26&lt;&gt;"ＯＫ"),Z28=""),"※",""))</f>
        <v/>
      </c>
      <c r="Z28" s="630"/>
      <c r="AA28" s="629" t="str">
        <f>IF(AB25="","",IF(AND(OR(AB25&lt;&gt;"ＯＫ",AB26&lt;&gt;"ＯＫ"),AB28=""),"※",""))</f>
        <v/>
      </c>
      <c r="AB28" s="630"/>
      <c r="AC28" s="629" t="str">
        <f>IF(AD25="","",IF(AND(OR(AD25&lt;&gt;"ＯＫ",AD26&lt;&gt;"ＯＫ"),AD28=""),"※",""))</f>
        <v/>
      </c>
      <c r="AD28" s="630"/>
      <c r="AE28" s="629" t="str">
        <f>IF(AF25="","",IF(AND(OR(AF25&lt;&gt;"ＯＫ",AF26&lt;&gt;"ＯＫ"),AF28=""),"※",""))</f>
        <v/>
      </c>
      <c r="AF28" s="630"/>
      <c r="AG28" s="629" t="str">
        <f>IF(AH25="","",IF(AND(OR(AH25&lt;&gt;"ＯＫ",AH26&lt;&gt;"ＯＫ"),AH28=""),"※",""))</f>
        <v/>
      </c>
      <c r="AH28" s="630"/>
      <c r="AI28" s="629" t="str">
        <f>IF(AJ25="","",IF(AND(OR(AJ25&lt;&gt;"ＯＫ",AJ26&lt;&gt;"ＯＫ"),AJ28=""),"※",""))</f>
        <v/>
      </c>
      <c r="AJ28" s="630"/>
      <c r="AK28" s="629" t="str">
        <f>IF(AL25="","",IF(AND(OR(AL25&lt;&gt;"ＯＫ",AL26&lt;&gt;"ＯＫ"),AL28=""),"※",""))</f>
        <v/>
      </c>
      <c r="AL28" s="630"/>
      <c r="AM28" s="629" t="str">
        <f>IF(AN25="","",IF(AND(OR(AN25&lt;&gt;"ＯＫ",AN26&lt;&gt;"ＯＫ"),AN28=""),"※",""))</f>
        <v/>
      </c>
      <c r="AN28" s="630"/>
      <c r="AO28" s="629" t="str">
        <f>IF(AP25="","",IF(AND(OR(AP25&lt;&gt;"ＯＫ",AP26&lt;&gt;"ＯＫ"),AP28=""),"※",""))</f>
        <v/>
      </c>
      <c r="AP28" s="630"/>
      <c r="AQ28" s="629" t="str">
        <f>IF(AR25="","",IF(AND(OR(AR25&lt;&gt;"ＯＫ",AR26&lt;&gt;"ＯＫ"),AR28=""),"※",""))</f>
        <v/>
      </c>
      <c r="AR28" s="630"/>
      <c r="AS28" s="629" t="str">
        <f>IF(AT25="","",IF(AND(OR(AT25&lt;&gt;"ＯＫ",AT26&lt;&gt;"ＯＫ"),AT28=""),"※",""))</f>
        <v/>
      </c>
      <c r="AT28" s="630"/>
      <c r="AU28" s="629" t="str">
        <f>IF(AV25="","",IF(AND(OR(AV25&lt;&gt;"ＯＫ",AV26&lt;&gt;"ＯＫ"),AV28=""),"※",""))</f>
        <v/>
      </c>
      <c r="AV28" s="630"/>
      <c r="AW28" s="629" t="str">
        <f>IF(AX25="","",IF(AND(OR(AX25&lt;&gt;"ＯＫ",AX26&lt;&gt;"ＯＫ"),AX28=""),"※",""))</f>
        <v/>
      </c>
      <c r="AX28" s="630"/>
      <c r="AY28" s="629" t="str">
        <f>IF(AZ25="","",IF(AND(OR(AZ25&lt;&gt;"ＯＫ",AZ26&lt;&gt;"ＯＫ"),AZ28=""),"※",""))</f>
        <v/>
      </c>
      <c r="AZ28" s="630"/>
      <c r="BA28" s="629" t="str">
        <f>IF(BB25="","",IF(AND(OR(BB25&lt;&gt;"ＯＫ",BB26&lt;&gt;"ＯＫ"),BB28=""),"※",""))</f>
        <v/>
      </c>
      <c r="BB28" s="630"/>
      <c r="BC28" s="629" t="str">
        <f>IF(BD25="","",IF(AND(OR(BD25&lt;&gt;"ＯＫ",BD26&lt;&gt;"ＯＫ"),BD28=""),"※",""))</f>
        <v/>
      </c>
      <c r="BD28" s="630"/>
      <c r="BE28" s="629" t="str">
        <f>IF(BF25="","",IF(AND(OR(BF25&lt;&gt;"ＯＫ",BF26&lt;&gt;"ＯＫ"),BF28=""),"※",""))</f>
        <v/>
      </c>
      <c r="BF28" s="630"/>
      <c r="BG28" s="629" t="str">
        <f>IF(BH25="","",IF(AND(OR(BH25&lt;&gt;"ＯＫ",BH26&lt;&gt;"ＯＫ"),BH28=""),"※",""))</f>
        <v/>
      </c>
      <c r="BH28" s="630"/>
      <c r="BI28" s="629" t="str">
        <f>IF(BJ25="","",IF(AND(OR(BJ25&lt;&gt;"ＯＫ",BJ26&lt;&gt;"ＯＫ"),BJ28=""),"※",""))</f>
        <v/>
      </c>
      <c r="BJ28" s="630"/>
      <c r="BK28" s="629" t="str">
        <f>IF(BL25="","",IF(AND(OR(BL25&lt;&gt;"ＯＫ",BL26&lt;&gt;"ＯＫ"),BL28=""),"※",""))</f>
        <v/>
      </c>
      <c r="BL28" s="630"/>
      <c r="BM28" s="629" t="str">
        <f>IF(BN25="","",IF(AND(OR(BN25&lt;&gt;"ＯＫ",BN26&lt;&gt;"ＯＫ"),BN28=""),"※",""))</f>
        <v/>
      </c>
      <c r="BN28" s="630"/>
      <c r="BO28" s="629"/>
      <c r="BP28" s="688"/>
      <c r="BQ28" s="779"/>
      <c r="BR28" s="780"/>
    </row>
    <row r="29" spans="2:70" ht="27" customHeight="1" thickTop="1" thickBot="1">
      <c r="B29" s="634" t="s">
        <v>996</v>
      </c>
      <c r="C29" s="635"/>
      <c r="D29" s="1411" t="s">
        <v>1821</v>
      </c>
      <c r="E29" s="595"/>
      <c r="F29" s="791"/>
      <c r="G29" s="636"/>
      <c r="H29" s="637"/>
      <c r="I29" s="636"/>
      <c r="J29" s="637"/>
      <c r="K29" s="636"/>
      <c r="L29" s="637"/>
      <c r="M29" s="636"/>
      <c r="N29" s="637"/>
      <c r="O29" s="636"/>
      <c r="P29" s="637"/>
      <c r="Q29" s="636"/>
      <c r="R29" s="637"/>
      <c r="S29" s="636"/>
      <c r="T29" s="637"/>
      <c r="U29" s="636"/>
      <c r="V29" s="637"/>
      <c r="W29" s="636"/>
      <c r="X29" s="637"/>
      <c r="Y29" s="636"/>
      <c r="Z29" s="637"/>
      <c r="AA29" s="636"/>
      <c r="AB29" s="637"/>
      <c r="AC29" s="636"/>
      <c r="AD29" s="637"/>
      <c r="AE29" s="636"/>
      <c r="AF29" s="637"/>
      <c r="AG29" s="636"/>
      <c r="AH29" s="637"/>
      <c r="AI29" s="636"/>
      <c r="AJ29" s="637"/>
      <c r="AK29" s="636"/>
      <c r="AL29" s="637"/>
      <c r="AM29" s="636"/>
      <c r="AN29" s="637"/>
      <c r="AO29" s="636"/>
      <c r="AP29" s="637"/>
      <c r="AQ29" s="636"/>
      <c r="AR29" s="637"/>
      <c r="AS29" s="636"/>
      <c r="AT29" s="637"/>
      <c r="AU29" s="636"/>
      <c r="AV29" s="637"/>
      <c r="AW29" s="636"/>
      <c r="AX29" s="637"/>
      <c r="AY29" s="636"/>
      <c r="AZ29" s="637"/>
      <c r="BA29" s="636"/>
      <c r="BB29" s="637"/>
      <c r="BC29" s="636"/>
      <c r="BD29" s="637"/>
      <c r="BE29" s="636"/>
      <c r="BF29" s="637"/>
      <c r="BG29" s="636"/>
      <c r="BH29" s="637"/>
      <c r="BI29" s="636"/>
      <c r="BJ29" s="637"/>
      <c r="BK29" s="636"/>
      <c r="BL29" s="637"/>
      <c r="BM29" s="636"/>
      <c r="BN29" s="637"/>
      <c r="BO29" s="636"/>
      <c r="BP29" s="637"/>
      <c r="BQ29" s="680"/>
      <c r="BR29" s="781"/>
    </row>
    <row r="30" spans="2:70" ht="27" customHeight="1" thickTop="1">
      <c r="B30" s="607"/>
      <c r="C30" s="640" t="s">
        <v>980</v>
      </c>
      <c r="D30" s="1412" t="s">
        <v>1826</v>
      </c>
      <c r="E30" s="690" t="str">
        <f>IF(F30="","※","")</f>
        <v>※</v>
      </c>
      <c r="F30" s="642"/>
      <c r="G30" s="690" t="str">
        <f>IF(AND(H8&lt;&gt;"",H30=""),"※","")</f>
        <v/>
      </c>
      <c r="H30" s="642"/>
      <c r="I30" s="690" t="str">
        <f>IF(AND(J8&lt;&gt;"",J30=""),"※","")</f>
        <v/>
      </c>
      <c r="J30" s="642"/>
      <c r="K30" s="690" t="str">
        <f>IF(AND(L8&lt;&gt;"",L30=""),"※","")</f>
        <v/>
      </c>
      <c r="L30" s="642"/>
      <c r="M30" s="690" t="str">
        <f>IF(AND(N8&lt;&gt;"",N30=""),"※","")</f>
        <v/>
      </c>
      <c r="N30" s="642"/>
      <c r="O30" s="690" t="str">
        <f>IF(AND(P8&lt;&gt;"",P30=""),"※","")</f>
        <v/>
      </c>
      <c r="P30" s="642"/>
      <c r="Q30" s="690" t="str">
        <f>IF(AND(R8&lt;&gt;"",R30=""),"※","")</f>
        <v/>
      </c>
      <c r="R30" s="642"/>
      <c r="S30" s="690" t="str">
        <f>IF(AND(T8&lt;&gt;"",T30=""),"※","")</f>
        <v/>
      </c>
      <c r="T30" s="642"/>
      <c r="U30" s="690" t="str">
        <f>IF(AND(V8&lt;&gt;"",V30=""),"※","")</f>
        <v/>
      </c>
      <c r="V30" s="642"/>
      <c r="W30" s="690" t="str">
        <f>IF(AND(X8&lt;&gt;"",X30=""),"※","")</f>
        <v/>
      </c>
      <c r="X30" s="642"/>
      <c r="Y30" s="690" t="str">
        <f>IF(AND(Z8&lt;&gt;"",Z30=""),"※","")</f>
        <v/>
      </c>
      <c r="Z30" s="642"/>
      <c r="AA30" s="690" t="str">
        <f>IF(AND(AB8&lt;&gt;"",AB30=""),"※","")</f>
        <v/>
      </c>
      <c r="AB30" s="642"/>
      <c r="AC30" s="690" t="str">
        <f>IF(AND(AD8&lt;&gt;"",AD30=""),"※","")</f>
        <v/>
      </c>
      <c r="AD30" s="642"/>
      <c r="AE30" s="690" t="str">
        <f>IF(AND(AF8&lt;&gt;"",AF30=""),"※","")</f>
        <v/>
      </c>
      <c r="AF30" s="642"/>
      <c r="AG30" s="690" t="str">
        <f>IF(AND(AH8&lt;&gt;"",AH30=""),"※","")</f>
        <v/>
      </c>
      <c r="AH30" s="642"/>
      <c r="AI30" s="690" t="str">
        <f>IF(AND(AJ8&lt;&gt;"",AJ30=""),"※","")</f>
        <v/>
      </c>
      <c r="AJ30" s="642"/>
      <c r="AK30" s="690" t="str">
        <f>IF(AND(AL8&lt;&gt;"",AL30=""),"※","")</f>
        <v/>
      </c>
      <c r="AL30" s="642"/>
      <c r="AM30" s="690" t="str">
        <f>IF(AND(AN8&lt;&gt;"",AN30=""),"※","")</f>
        <v/>
      </c>
      <c r="AN30" s="642"/>
      <c r="AO30" s="690" t="str">
        <f>IF(AND(AP8&lt;&gt;"",AP30=""),"※","")</f>
        <v/>
      </c>
      <c r="AP30" s="642"/>
      <c r="AQ30" s="690" t="str">
        <f>IF(AND(AR8&lt;&gt;"",AR30=""),"※","")</f>
        <v/>
      </c>
      <c r="AR30" s="642"/>
      <c r="AS30" s="690" t="str">
        <f>IF(AND(AT8&lt;&gt;"",AT30=""),"※","")</f>
        <v/>
      </c>
      <c r="AT30" s="642"/>
      <c r="AU30" s="690" t="str">
        <f>IF(AND(AV8&lt;&gt;"",AV30=""),"※","")</f>
        <v/>
      </c>
      <c r="AV30" s="642"/>
      <c r="AW30" s="690" t="str">
        <f>IF(AND(AX8&lt;&gt;"",AX30=""),"※","")</f>
        <v/>
      </c>
      <c r="AX30" s="642"/>
      <c r="AY30" s="690" t="str">
        <f>IF(AND(AZ8&lt;&gt;"",AZ30=""),"※","")</f>
        <v/>
      </c>
      <c r="AZ30" s="642"/>
      <c r="BA30" s="690" t="str">
        <f>IF(AND(BB8&lt;&gt;"",BB30=""),"※","")</f>
        <v/>
      </c>
      <c r="BB30" s="642"/>
      <c r="BC30" s="690" t="str">
        <f>IF(AND(BD8&lt;&gt;"",BD30=""),"※","")</f>
        <v/>
      </c>
      <c r="BD30" s="642"/>
      <c r="BE30" s="690" t="str">
        <f>IF(AND(BF8&lt;&gt;"",BF30=""),"※","")</f>
        <v/>
      </c>
      <c r="BF30" s="642"/>
      <c r="BG30" s="690" t="str">
        <f>IF(AND(BH8&lt;&gt;"",BH30=""),"※","")</f>
        <v/>
      </c>
      <c r="BH30" s="642"/>
      <c r="BI30" s="690" t="str">
        <f>IF(AND(BJ8&lt;&gt;"",BJ30=""),"※","")</f>
        <v/>
      </c>
      <c r="BJ30" s="642"/>
      <c r="BK30" s="690" t="str">
        <f>IF(AND(BL8&lt;&gt;"",BL30=""),"※","")</f>
        <v/>
      </c>
      <c r="BL30" s="642"/>
      <c r="BM30" s="690" t="str">
        <f>IF(AND(BN8&lt;&gt;"",BN30=""),"※","")</f>
        <v/>
      </c>
      <c r="BN30" s="642"/>
      <c r="BO30" s="690"/>
      <c r="BP30" s="643">
        <f>SUM(H30:BN30)</f>
        <v>0</v>
      </c>
      <c r="BQ30" s="782"/>
      <c r="BR30" s="783">
        <f>SUM(F30,BP30)</f>
        <v>0</v>
      </c>
    </row>
    <row r="31" spans="2:70" ht="27" customHeight="1">
      <c r="B31" s="607"/>
      <c r="C31" s="692" t="s">
        <v>997</v>
      </c>
      <c r="D31" s="1416" t="s">
        <v>1822</v>
      </c>
      <c r="E31" s="665" t="str">
        <f>IF(F31="","※","")</f>
        <v>※</v>
      </c>
      <c r="F31" s="616"/>
      <c r="G31" s="665" t="str">
        <f>IF(AND(H8&lt;&gt;"",H31=""),"※","")</f>
        <v/>
      </c>
      <c r="H31" s="616"/>
      <c r="I31" s="665" t="str">
        <f>IF(AND(J8&lt;&gt;"",J31=""),"※","")</f>
        <v/>
      </c>
      <c r="J31" s="616"/>
      <c r="K31" s="665" t="str">
        <f>IF(AND(L8&lt;&gt;"",L31=""),"※","")</f>
        <v/>
      </c>
      <c r="L31" s="616"/>
      <c r="M31" s="665" t="str">
        <f>IF(AND(N8&lt;&gt;"",N31=""),"※","")</f>
        <v/>
      </c>
      <c r="N31" s="616"/>
      <c r="O31" s="665" t="str">
        <f>IF(AND(P8&lt;&gt;"",P31=""),"※","")</f>
        <v/>
      </c>
      <c r="P31" s="616"/>
      <c r="Q31" s="665" t="str">
        <f>IF(AND(R8&lt;&gt;"",R31=""),"※","")</f>
        <v/>
      </c>
      <c r="R31" s="616"/>
      <c r="S31" s="665" t="str">
        <f>IF(AND(T8&lt;&gt;"",T31=""),"※","")</f>
        <v/>
      </c>
      <c r="T31" s="616"/>
      <c r="U31" s="665" t="str">
        <f>IF(AND(V8&lt;&gt;"",V31=""),"※","")</f>
        <v/>
      </c>
      <c r="V31" s="616"/>
      <c r="W31" s="665" t="str">
        <f>IF(AND(X8&lt;&gt;"",X31=""),"※","")</f>
        <v/>
      </c>
      <c r="X31" s="616"/>
      <c r="Y31" s="665" t="str">
        <f>IF(AND(Z8&lt;&gt;"",Z31=""),"※","")</f>
        <v/>
      </c>
      <c r="Z31" s="616"/>
      <c r="AA31" s="665" t="str">
        <f>IF(AND(AB8&lt;&gt;"",AB31=""),"※","")</f>
        <v/>
      </c>
      <c r="AB31" s="616"/>
      <c r="AC31" s="665" t="str">
        <f>IF(AND(AD8&lt;&gt;"",AD31=""),"※","")</f>
        <v/>
      </c>
      <c r="AD31" s="616"/>
      <c r="AE31" s="665" t="str">
        <f>IF(AND(AF8&lt;&gt;"",AF31=""),"※","")</f>
        <v/>
      </c>
      <c r="AF31" s="616"/>
      <c r="AG31" s="665" t="str">
        <f>IF(AND(AH8&lt;&gt;"",AH31=""),"※","")</f>
        <v/>
      </c>
      <c r="AH31" s="616"/>
      <c r="AI31" s="665" t="str">
        <f>IF(AND(AJ8&lt;&gt;"",AJ31=""),"※","")</f>
        <v/>
      </c>
      <c r="AJ31" s="616"/>
      <c r="AK31" s="665" t="str">
        <f>IF(AND(AL8&lt;&gt;"",AL31=""),"※","")</f>
        <v/>
      </c>
      <c r="AL31" s="616"/>
      <c r="AM31" s="665" t="str">
        <f>IF(AND(AN8&lt;&gt;"",AN31=""),"※","")</f>
        <v/>
      </c>
      <c r="AN31" s="616"/>
      <c r="AO31" s="665" t="str">
        <f>IF(AND(AP8&lt;&gt;"",AP31=""),"※","")</f>
        <v/>
      </c>
      <c r="AP31" s="616"/>
      <c r="AQ31" s="665" t="str">
        <f>IF(AND(AR8&lt;&gt;"",AR31=""),"※","")</f>
        <v/>
      </c>
      <c r="AR31" s="616"/>
      <c r="AS31" s="665" t="str">
        <f>IF(AND(AT8&lt;&gt;"",AT31=""),"※","")</f>
        <v/>
      </c>
      <c r="AT31" s="616"/>
      <c r="AU31" s="665" t="str">
        <f>IF(AND(AV8&lt;&gt;"",AV31=""),"※","")</f>
        <v/>
      </c>
      <c r="AV31" s="616"/>
      <c r="AW31" s="665" t="str">
        <f>IF(AND(AX8&lt;&gt;"",AX31=""),"※","")</f>
        <v/>
      </c>
      <c r="AX31" s="616"/>
      <c r="AY31" s="665" t="str">
        <f>IF(AND(AZ8&lt;&gt;"",AZ31=""),"※","")</f>
        <v/>
      </c>
      <c r="AZ31" s="616"/>
      <c r="BA31" s="665" t="str">
        <f>IF(AND(BB8&lt;&gt;"",BB31=""),"※","")</f>
        <v/>
      </c>
      <c r="BB31" s="616"/>
      <c r="BC31" s="665" t="str">
        <f>IF(AND(BD8&lt;&gt;"",BD31=""),"※","")</f>
        <v/>
      </c>
      <c r="BD31" s="616"/>
      <c r="BE31" s="665" t="str">
        <f>IF(AND(BF8&lt;&gt;"",BF31=""),"※","")</f>
        <v/>
      </c>
      <c r="BF31" s="616"/>
      <c r="BG31" s="665" t="str">
        <f>IF(AND(BH8&lt;&gt;"",BH31=""),"※","")</f>
        <v/>
      </c>
      <c r="BH31" s="616"/>
      <c r="BI31" s="665" t="str">
        <f>IF(AND(BJ8&lt;&gt;"",BJ31=""),"※","")</f>
        <v/>
      </c>
      <c r="BJ31" s="616"/>
      <c r="BK31" s="665" t="str">
        <f>IF(AND(BL8&lt;&gt;"",BL31=""),"※","")</f>
        <v/>
      </c>
      <c r="BL31" s="616"/>
      <c r="BM31" s="665" t="str">
        <f>IF(AND(BN8&lt;&gt;"",BN31=""),"※","")</f>
        <v/>
      </c>
      <c r="BN31" s="616"/>
      <c r="BO31" s="665"/>
      <c r="BP31" s="617">
        <f>SUM(H31:BN31)</f>
        <v>0</v>
      </c>
      <c r="BQ31" s="693"/>
      <c r="BR31" s="619">
        <f>SUM(F31,BP31)</f>
        <v>0</v>
      </c>
    </row>
    <row r="32" spans="2:70" ht="27" customHeight="1">
      <c r="B32" s="607"/>
      <c r="C32" s="425" t="s">
        <v>998</v>
      </c>
      <c r="D32" s="1417" t="s">
        <v>1823</v>
      </c>
      <c r="E32" s="665" t="str">
        <f>IF(F32="","※","")</f>
        <v>※</v>
      </c>
      <c r="F32" s="616"/>
      <c r="G32" s="665" t="str">
        <f>IF(AND(H8&lt;&gt;"",H32=""),"※","")</f>
        <v/>
      </c>
      <c r="H32" s="616"/>
      <c r="I32" s="665" t="str">
        <f>IF(AND(J8&lt;&gt;"",J32=""),"※","")</f>
        <v/>
      </c>
      <c r="J32" s="616"/>
      <c r="K32" s="665" t="str">
        <f>IF(AND(L8&lt;&gt;"",L32=""),"※","")</f>
        <v/>
      </c>
      <c r="L32" s="616"/>
      <c r="M32" s="665" t="str">
        <f>IF(AND(N8&lt;&gt;"",N32=""),"※","")</f>
        <v/>
      </c>
      <c r="N32" s="616"/>
      <c r="O32" s="665" t="str">
        <f>IF(AND(P8&lt;&gt;"",P32=""),"※","")</f>
        <v/>
      </c>
      <c r="P32" s="616"/>
      <c r="Q32" s="665" t="str">
        <f>IF(AND(R8&lt;&gt;"",R32=""),"※","")</f>
        <v/>
      </c>
      <c r="R32" s="616"/>
      <c r="S32" s="665" t="str">
        <f>IF(AND(T8&lt;&gt;"",T32=""),"※","")</f>
        <v/>
      </c>
      <c r="T32" s="616"/>
      <c r="U32" s="665" t="str">
        <f>IF(AND(V8&lt;&gt;"",V32=""),"※","")</f>
        <v/>
      </c>
      <c r="V32" s="616"/>
      <c r="W32" s="665" t="str">
        <f>IF(AND(X8&lt;&gt;"",X32=""),"※","")</f>
        <v/>
      </c>
      <c r="X32" s="616"/>
      <c r="Y32" s="665" t="str">
        <f>IF(AND(Z8&lt;&gt;"",Z32=""),"※","")</f>
        <v/>
      </c>
      <c r="Z32" s="616"/>
      <c r="AA32" s="665" t="str">
        <f>IF(AND(AB8&lt;&gt;"",AB32=""),"※","")</f>
        <v/>
      </c>
      <c r="AB32" s="616"/>
      <c r="AC32" s="665" t="str">
        <f>IF(AND(AD8&lt;&gt;"",AD32=""),"※","")</f>
        <v/>
      </c>
      <c r="AD32" s="616"/>
      <c r="AE32" s="665" t="str">
        <f>IF(AND(AF8&lt;&gt;"",AF32=""),"※","")</f>
        <v/>
      </c>
      <c r="AF32" s="616"/>
      <c r="AG32" s="665" t="str">
        <f>IF(AND(AH8&lt;&gt;"",AH32=""),"※","")</f>
        <v/>
      </c>
      <c r="AH32" s="616"/>
      <c r="AI32" s="665" t="str">
        <f>IF(AND(AJ8&lt;&gt;"",AJ32=""),"※","")</f>
        <v/>
      </c>
      <c r="AJ32" s="616"/>
      <c r="AK32" s="665" t="str">
        <f>IF(AND(AL8&lt;&gt;"",AL32=""),"※","")</f>
        <v/>
      </c>
      <c r="AL32" s="616"/>
      <c r="AM32" s="665" t="str">
        <f>IF(AND(AN8&lt;&gt;"",AN32=""),"※","")</f>
        <v/>
      </c>
      <c r="AN32" s="616"/>
      <c r="AO32" s="665" t="str">
        <f>IF(AND(AP8&lt;&gt;"",AP32=""),"※","")</f>
        <v/>
      </c>
      <c r="AP32" s="616"/>
      <c r="AQ32" s="665" t="str">
        <f>IF(AND(AR8&lt;&gt;"",AR32=""),"※","")</f>
        <v/>
      </c>
      <c r="AR32" s="616"/>
      <c r="AS32" s="665" t="str">
        <f>IF(AND(AT8&lt;&gt;"",AT32=""),"※","")</f>
        <v/>
      </c>
      <c r="AT32" s="616"/>
      <c r="AU32" s="665" t="str">
        <f>IF(AND(AV8&lt;&gt;"",AV32=""),"※","")</f>
        <v/>
      </c>
      <c r="AV32" s="616"/>
      <c r="AW32" s="665" t="str">
        <f>IF(AND(AX8&lt;&gt;"",AX32=""),"※","")</f>
        <v/>
      </c>
      <c r="AX32" s="616"/>
      <c r="AY32" s="665" t="str">
        <f>IF(AND(AZ8&lt;&gt;"",AZ32=""),"※","")</f>
        <v/>
      </c>
      <c r="AZ32" s="616"/>
      <c r="BA32" s="665" t="str">
        <f>IF(AND(BB8&lt;&gt;"",BB32=""),"※","")</f>
        <v/>
      </c>
      <c r="BB32" s="616"/>
      <c r="BC32" s="665" t="str">
        <f>IF(AND(BD8&lt;&gt;"",BD32=""),"※","")</f>
        <v/>
      </c>
      <c r="BD32" s="616"/>
      <c r="BE32" s="665" t="str">
        <f>IF(AND(BF8&lt;&gt;"",BF32=""),"※","")</f>
        <v/>
      </c>
      <c r="BF32" s="616"/>
      <c r="BG32" s="665" t="str">
        <f>IF(AND(BH8&lt;&gt;"",BH32=""),"※","")</f>
        <v/>
      </c>
      <c r="BH32" s="616"/>
      <c r="BI32" s="665" t="str">
        <f>IF(AND(BJ8&lt;&gt;"",BJ32=""),"※","")</f>
        <v/>
      </c>
      <c r="BJ32" s="616"/>
      <c r="BK32" s="665" t="str">
        <f>IF(AND(BL8&lt;&gt;"",BL32=""),"※","")</f>
        <v/>
      </c>
      <c r="BL32" s="616"/>
      <c r="BM32" s="665" t="str">
        <f>IF(AND(BN8&lt;&gt;"",BN32=""),"※","")</f>
        <v/>
      </c>
      <c r="BN32" s="616"/>
      <c r="BO32" s="665"/>
      <c r="BP32" s="617">
        <f>SUM(H32:BN32)</f>
        <v>0</v>
      </c>
      <c r="BQ32" s="693"/>
      <c r="BR32" s="619">
        <f>SUM(F32,BP32)</f>
        <v>0</v>
      </c>
    </row>
    <row r="33" spans="2:74" ht="27" customHeight="1">
      <c r="B33" s="607"/>
      <c r="C33" s="425" t="s">
        <v>999</v>
      </c>
      <c r="D33" s="1611">
        <f>Table!$C$50</f>
        <v>8</v>
      </c>
      <c r="E33" s="665"/>
      <c r="F33" s="670" t="str">
        <f>IF(OR(F30="",F31="",F32=""),"",ROUND(F31*$D$33/1000,0))</f>
        <v/>
      </c>
      <c r="G33" s="665"/>
      <c r="H33" s="670" t="str">
        <f>IF(OR(H30="",H31="",H32=""),"",ROUND(H31*$D$33/1000,0))</f>
        <v/>
      </c>
      <c r="I33" s="665"/>
      <c r="J33" s="670" t="str">
        <f>IF(OR(J30="",J31="",J32=""),"",ROUND(J31*$D$33/1000,0))</f>
        <v/>
      </c>
      <c r="K33" s="665"/>
      <c r="L33" s="670" t="str">
        <f>IF(OR(L30="",L31="",L32=""),"",ROUND(L31*$D$33/1000,0))</f>
        <v/>
      </c>
      <c r="M33" s="665"/>
      <c r="N33" s="670" t="str">
        <f>IF(OR(N30="",N31="",N32=""),"",ROUND(N31*$D$33/1000,0))</f>
        <v/>
      </c>
      <c r="O33" s="665"/>
      <c r="P33" s="670" t="str">
        <f>IF(OR(P30="",P31="",P32=""),"",ROUND(P31*$D$33/1000,0))</f>
        <v/>
      </c>
      <c r="Q33" s="665"/>
      <c r="R33" s="670" t="str">
        <f>IF(OR(R30="",R31="",R32=""),"",ROUND(R31*$D$33/1000,0))</f>
        <v/>
      </c>
      <c r="S33" s="665"/>
      <c r="T33" s="670" t="str">
        <f>IF(OR(T30="",T31="",T32=""),"",ROUND(T31*$D$33/1000,0))</f>
        <v/>
      </c>
      <c r="U33" s="665"/>
      <c r="V33" s="670" t="str">
        <f>IF(OR(V30="",V31="",V32=""),"",ROUND(V31*$D$33/1000,0))</f>
        <v/>
      </c>
      <c r="W33" s="665"/>
      <c r="X33" s="670" t="str">
        <f>IF(OR(X30="",X31="",X32=""),"",ROUND(X31*$D$33/1000,0))</f>
        <v/>
      </c>
      <c r="Y33" s="665"/>
      <c r="Z33" s="670" t="str">
        <f>IF(OR(Z30="",Z31="",Z32=""),"",ROUND(Z31*$D$33/1000,0))</f>
        <v/>
      </c>
      <c r="AA33" s="665"/>
      <c r="AB33" s="670" t="str">
        <f>IF(OR(AB30="",AB31="",AB32=""),"",ROUND(AB31*$D$33/1000,0))</f>
        <v/>
      </c>
      <c r="AC33" s="665"/>
      <c r="AD33" s="670" t="str">
        <f>IF(OR(AD30="",AD31="",AD32=""),"",ROUND(AD31*$D$33/1000,0))</f>
        <v/>
      </c>
      <c r="AE33" s="665"/>
      <c r="AF33" s="670" t="str">
        <f>IF(OR(AF30="",AF31="",AF32=""),"",ROUND(AF31*$D$33/1000,0))</f>
        <v/>
      </c>
      <c r="AG33" s="665"/>
      <c r="AH33" s="670" t="str">
        <f>IF(OR(AH30="",AH31="",AH32=""),"",ROUND(AH31*$D$33/1000,0))</f>
        <v/>
      </c>
      <c r="AI33" s="665"/>
      <c r="AJ33" s="670" t="str">
        <f>IF(OR(AJ30="",AJ31="",AJ32=""),"",ROUND(AJ31*$D$33/1000,0))</f>
        <v/>
      </c>
      <c r="AK33" s="665"/>
      <c r="AL33" s="670" t="str">
        <f>IF(OR(AL30="",AL31="",AL32=""),"",ROUND(AL31*$D$33/1000,0))</f>
        <v/>
      </c>
      <c r="AM33" s="665"/>
      <c r="AN33" s="670" t="str">
        <f>IF(OR(AN30="",AN31="",AN32=""),"",ROUND(AN31*$D$33/1000,0))</f>
        <v/>
      </c>
      <c r="AO33" s="665"/>
      <c r="AP33" s="670" t="str">
        <f>IF(OR(AP30="",AP31="",AP32=""),"",ROUND(AP31*$D$33/1000,0))</f>
        <v/>
      </c>
      <c r="AQ33" s="665"/>
      <c r="AR33" s="670" t="str">
        <f>IF(OR(AR30="",AR31="",AR32=""),"",ROUND(AR31*$D$33/1000,0))</f>
        <v/>
      </c>
      <c r="AS33" s="665"/>
      <c r="AT33" s="670" t="str">
        <f>IF(OR(AT30="",AT31="",AT32=""),"",ROUND(AT31*$D$33/1000,0))</f>
        <v/>
      </c>
      <c r="AU33" s="665"/>
      <c r="AV33" s="670" t="str">
        <f>IF(OR(AV30="",AV31="",AV32=""),"",ROUND(AV31*$D$33/1000,0))</f>
        <v/>
      </c>
      <c r="AW33" s="665"/>
      <c r="AX33" s="670" t="str">
        <f>IF(OR(AX30="",AX31="",AX32=""),"",ROUND(AX31*$D$33/1000,0))</f>
        <v/>
      </c>
      <c r="AY33" s="665"/>
      <c r="AZ33" s="670" t="str">
        <f>IF(OR(AZ30="",AZ31="",AZ32=""),"",ROUND(AZ31*$D$33/1000,0))</f>
        <v/>
      </c>
      <c r="BA33" s="665"/>
      <c r="BB33" s="670" t="str">
        <f>IF(OR(BB30="",BB31="",BB32=""),"",ROUND(BB31*$D$33/1000,0))</f>
        <v/>
      </c>
      <c r="BC33" s="665"/>
      <c r="BD33" s="670" t="str">
        <f>IF(OR(BD30="",BD31="",BD32=""),"",ROUND(BD31*$D$33/1000,0))</f>
        <v/>
      </c>
      <c r="BE33" s="665"/>
      <c r="BF33" s="670" t="str">
        <f>IF(OR(BF30="",BF31="",BF32=""),"",ROUND(BF31*$D$33/1000,0))</f>
        <v/>
      </c>
      <c r="BG33" s="665"/>
      <c r="BH33" s="670" t="str">
        <f>IF(OR(BH30="",BH31="",BH32=""),"",ROUND(BH31*$D$33/1000,0))</f>
        <v/>
      </c>
      <c r="BI33" s="665"/>
      <c r="BJ33" s="670" t="str">
        <f>IF(OR(BJ30="",BJ31="",BJ32=""),"",ROUND(BJ31*$D$33/1000,0))</f>
        <v/>
      </c>
      <c r="BK33" s="665"/>
      <c r="BL33" s="670" t="str">
        <f>IF(OR(BL30="",BL31="",BL32=""),"",ROUND(BL31*$D$33/1000,0))</f>
        <v/>
      </c>
      <c r="BM33" s="665"/>
      <c r="BN33" s="670" t="str">
        <f>IF(OR(BN30="",BN31="",BN32=""),"",ROUND(BN31*$D$33/1000,0))</f>
        <v/>
      </c>
      <c r="BO33" s="665"/>
      <c r="BP33" s="617" t="str">
        <f>IF(F33="","",SUM(H33:BN33))</f>
        <v/>
      </c>
      <c r="BQ33" s="693"/>
      <c r="BR33" s="619" t="str">
        <f>IF(BP33="","",SUM(F33,BP33))</f>
        <v/>
      </c>
      <c r="BU33" s="919" t="s">
        <v>1294</v>
      </c>
      <c r="BV33" s="919"/>
    </row>
    <row r="34" spans="2:74" ht="42" customHeight="1">
      <c r="B34" s="607"/>
      <c r="C34" s="692" t="s">
        <v>1000</v>
      </c>
      <c r="D34" s="677"/>
      <c r="E34" s="615"/>
      <c r="F34" s="674" t="str">
        <f>IF(F33="","",IF(F30=0,"事業主負担額が0になっています。入力値を確認してください。",IF(OR(F33*1.1&lt;=F30,F33*0.9&gt;=F30),"事業主負担額の入力値"&amp;"「"&amp;F30&amp;"」"&amp;"は自動計算値"&amp;"「"&amp;F33&amp;"」"&amp;"と比べて乖離が大きくなっています。黄色セルの各入力値に間違いがないか確認してください。","ＯＫ")))</f>
        <v/>
      </c>
      <c r="G34" s="615"/>
      <c r="H34" s="674" t="str">
        <f>IF(H33="","",IF(H30=0,"事業主負担額が0になっています。入力値を確認してください。",IF(OR(H33*1.1&lt;=H30,H33*0.9&gt;=H30),"事業主負担額の入力値"&amp;"「"&amp;H30&amp;"」"&amp;"は自動計算値"&amp;"「"&amp;H33&amp;"」"&amp;"と比べて乖離が大きくなっています。黄色セルの各入力値に間違いがないか確認してください。","ＯＫ")))</f>
        <v/>
      </c>
      <c r="I34" s="615"/>
      <c r="J34" s="674" t="str">
        <f>IF(J33="","",IF(J30=0,"事業主負担額が0になっています。入力値を確認してください。",IF(OR(J33*1.1&lt;=J30,J33*0.9&gt;=J30),"事業主負担額の入力値"&amp;"「"&amp;J30&amp;"」"&amp;"は自動計算値"&amp;"「"&amp;J33&amp;"」"&amp;"と比べて乖離が大きくなっています。黄色セルの各入力値に間違いがないか確認してください。","ＯＫ")))</f>
        <v/>
      </c>
      <c r="K34" s="615"/>
      <c r="L34" s="674" t="str">
        <f>IF(L33="","",IF(L30=0,"事業主負担額が0になっています。入力値を確認してください。",IF(OR(L33*1.1&lt;=L30,L33*0.9&gt;=L30),"事業主負担額の入力値"&amp;"「"&amp;L30&amp;"」"&amp;"は自動計算値"&amp;"「"&amp;L33&amp;"」"&amp;"と比べて乖離が大きくなっています。黄色セルの各入力値に間違いがないか確認してください。","ＯＫ")))</f>
        <v/>
      </c>
      <c r="M34" s="615"/>
      <c r="N34" s="674" t="str">
        <f>IF(N33="","",IF(N30=0,"事業主負担額が0になっています。入力値を確認してください。",IF(OR(N33*1.1&lt;=N30,N33*0.9&gt;=N30),"事業主負担額の入力値"&amp;"「"&amp;N30&amp;"」"&amp;"は自動計算値"&amp;"「"&amp;N33&amp;"」"&amp;"と比べて乖離が大きくなっています。黄色セルの各入力値に間違いがないか確認してください。","ＯＫ")))</f>
        <v/>
      </c>
      <c r="O34" s="615"/>
      <c r="P34" s="674" t="str">
        <f>IF(P33="","",IF(P30=0,"事業主負担額が0になっています。入力値を確認してください。",IF(OR(P33*1.1&lt;=P30,P33*0.9&gt;=P30),"事業主負担額の入力値"&amp;"「"&amp;P30&amp;"」"&amp;"は自動計算値"&amp;"「"&amp;P33&amp;"」"&amp;"と比べて乖離が大きくなっています。黄色セルの各入力値に間違いがないか確認してください。","ＯＫ")))</f>
        <v/>
      </c>
      <c r="Q34" s="615"/>
      <c r="R34" s="674" t="str">
        <f>IF(R33="","",IF(R30=0,"事業主負担額が0になっています。入力値を確認してください。",IF(OR(R33*1.1&lt;=R30,R33*0.9&gt;=R30),"事業主負担額の入力値"&amp;"「"&amp;R30&amp;"」"&amp;"は自動計算値"&amp;"「"&amp;R33&amp;"」"&amp;"と比べて乖離が大きくなっています。黄色セルの各入力値に間違いがないか確認してください。","ＯＫ")))</f>
        <v/>
      </c>
      <c r="S34" s="615"/>
      <c r="T34" s="674" t="str">
        <f>IF(T33="","",IF(T30=0,"事業主負担額が0になっています。入力値を確認してください。",IF(OR(T33*1.1&lt;=T30,T33*0.9&gt;=T30),"事業主負担額の入力値"&amp;"「"&amp;T30&amp;"」"&amp;"は自動計算値"&amp;"「"&amp;T33&amp;"」"&amp;"と比べて乖離が大きくなっています。黄色セルの各入力値に間違いがないか確認してください。","ＯＫ")))</f>
        <v/>
      </c>
      <c r="U34" s="615"/>
      <c r="V34" s="674" t="str">
        <f>IF(V33="","",IF(V30=0,"事業主負担額が0になっています。入力値を確認してください。",IF(OR(V33*1.1&lt;=V30,V33*0.9&gt;=V30),"事業主負担額の入力値"&amp;"「"&amp;V30&amp;"」"&amp;"は自動計算値"&amp;"「"&amp;V33&amp;"」"&amp;"と比べて乖離が大きくなっています。黄色セルの各入力値に間違いがないか確認してください。","ＯＫ")))</f>
        <v/>
      </c>
      <c r="W34" s="615"/>
      <c r="X34" s="674" t="str">
        <f>IF(X33="","",IF(X30=0,"事業主負担額が0になっています。入力値を確認してください。",IF(OR(X33*1.1&lt;=X30,X33*0.9&gt;=X30),"事業主負担額の入力値"&amp;"「"&amp;X30&amp;"」"&amp;"は自動計算値"&amp;"「"&amp;X33&amp;"」"&amp;"と比べて乖離が大きくなっています。黄色セルの各入力値に間違いがないか確認してください。","ＯＫ")))</f>
        <v/>
      </c>
      <c r="Y34" s="615"/>
      <c r="Z34" s="674" t="str">
        <f>IF(Z33="","",IF(Z30=0,"事業主負担額が0になっています。入力値を確認してください。",IF(OR(Z33*1.1&lt;=Z30,Z33*0.9&gt;=Z30),"事業主負担額の入力値"&amp;"「"&amp;Z30&amp;"」"&amp;"は自動計算値"&amp;"「"&amp;Z33&amp;"」"&amp;"と比べて乖離が大きくなっています。黄色セルの各入力値に間違いがないか確認してください。","ＯＫ")))</f>
        <v/>
      </c>
      <c r="AA34" s="615"/>
      <c r="AB34" s="674" t="str">
        <f>IF(AB33="","",IF(AB30=0,"事業主負担額が0になっています。入力値を確認してください。",IF(OR(AB33*1.1&lt;=AB30,AB33*0.9&gt;=AB30),"事業主負担額の入力値"&amp;"「"&amp;AB30&amp;"」"&amp;"は自動計算値"&amp;"「"&amp;AB33&amp;"」"&amp;"と比べて乖離が大きくなっています。黄色セルの各入力値に間違いがないか確認してください。","ＯＫ")))</f>
        <v/>
      </c>
      <c r="AC34" s="615"/>
      <c r="AD34" s="674" t="str">
        <f>IF(AD33="","",IF(AD30=0,"事業主負担額が0になっています。入力値を確認してください。",IF(OR(AD33*1.1&lt;=AD30,AD33*0.9&gt;=AD30),"事業主負担額の入力値"&amp;"「"&amp;AD30&amp;"」"&amp;"は自動計算値"&amp;"「"&amp;AD33&amp;"」"&amp;"と比べて乖離が大きくなっています。黄色セルの各入力値に間違いがないか確認してください。","ＯＫ")))</f>
        <v/>
      </c>
      <c r="AE34" s="615"/>
      <c r="AF34" s="674" t="str">
        <f>IF(AF33="","",IF(AF30=0,"事業主負担額が0になっています。入力値を確認してください。",IF(OR(AF33*1.1&lt;=AF30,AF33*0.9&gt;=AF30),"事業主負担額の入力値"&amp;"「"&amp;AF30&amp;"」"&amp;"は自動計算値"&amp;"「"&amp;AF33&amp;"」"&amp;"と比べて乖離が大きくなっています。黄色セルの各入力値に間違いがないか確認してください。","ＯＫ")))</f>
        <v/>
      </c>
      <c r="AG34" s="615"/>
      <c r="AH34" s="674" t="str">
        <f>IF(AH33="","",IF(AH30=0,"事業主負担額が0になっています。入力値を確認してください。",IF(OR(AH33*1.1&lt;=AH30,AH33*0.9&gt;=AH30),"事業主負担額の入力値"&amp;"「"&amp;AH30&amp;"」"&amp;"は自動計算値"&amp;"「"&amp;AH33&amp;"」"&amp;"と比べて乖離が大きくなっています。黄色セルの各入力値に間違いがないか確認してください。","ＯＫ")))</f>
        <v/>
      </c>
      <c r="AI34" s="615"/>
      <c r="AJ34" s="674" t="str">
        <f>IF(AJ33="","",IF(AJ30=0,"事業主負担額が0になっています。入力値を確認してください。",IF(OR(AJ33*1.1&lt;=AJ30,AJ33*0.9&gt;=AJ30),"事業主負担額の入力値"&amp;"「"&amp;AJ30&amp;"」"&amp;"は自動計算値"&amp;"「"&amp;AJ33&amp;"」"&amp;"と比べて乖離が大きくなっています。黄色セルの各入力値に間違いがないか確認してください。","ＯＫ")))</f>
        <v/>
      </c>
      <c r="AK34" s="615"/>
      <c r="AL34" s="674" t="str">
        <f>IF(AL33="","",IF(AL30=0,"事業主負担額が0になっています。入力値を確認してください。",IF(OR(AL33*1.1&lt;=AL30,AL33*0.9&gt;=AL30),"事業主負担額の入力値"&amp;"「"&amp;AL30&amp;"」"&amp;"は自動計算値"&amp;"「"&amp;AL33&amp;"」"&amp;"と比べて乖離が大きくなっています。黄色セルの各入力値に間違いがないか確認してください。","ＯＫ")))</f>
        <v/>
      </c>
      <c r="AM34" s="615"/>
      <c r="AN34" s="674" t="str">
        <f>IF(AN33="","",IF(AN30=0,"事業主負担額が0になっています。入力値を確認してください。",IF(OR(AN33*1.1&lt;=AN30,AN33*0.9&gt;=AN30),"事業主負担額の入力値"&amp;"「"&amp;AN30&amp;"」"&amp;"は自動計算値"&amp;"「"&amp;AN33&amp;"」"&amp;"と比べて乖離が大きくなっています。黄色セルの各入力値に間違いがないか確認してください。","ＯＫ")))</f>
        <v/>
      </c>
      <c r="AO34" s="615"/>
      <c r="AP34" s="674" t="str">
        <f>IF(AP33="","",IF(AP30=0,"事業主負担額が0になっています。入力値を確認してください。",IF(OR(AP33*1.1&lt;=AP30,AP33*0.9&gt;=AP30),"事業主負担額の入力値"&amp;"「"&amp;AP30&amp;"」"&amp;"は自動計算値"&amp;"「"&amp;AP33&amp;"」"&amp;"と比べて乖離が大きくなっています。黄色セルの各入力値に間違いがないか確認してください。","ＯＫ")))</f>
        <v/>
      </c>
      <c r="AQ34" s="615"/>
      <c r="AR34" s="674" t="str">
        <f>IF(AR33="","",IF(AR30=0,"事業主負担額が0になっています。入力値を確認してください。",IF(OR(AR33*1.1&lt;=AR30,AR33*0.9&gt;=AR30),"事業主負担額の入力値"&amp;"「"&amp;AR30&amp;"」"&amp;"は自動計算値"&amp;"「"&amp;AR33&amp;"」"&amp;"と比べて乖離が大きくなっています。黄色セルの各入力値に間違いがないか確認してください。","ＯＫ")))</f>
        <v/>
      </c>
      <c r="AS34" s="615"/>
      <c r="AT34" s="674" t="str">
        <f>IF(AT33="","",IF(AT30=0,"事業主負担額が0になっています。入力値を確認してください。",IF(OR(AT33*1.1&lt;=AT30,AT33*0.9&gt;=AT30),"事業主負担額の入力値"&amp;"「"&amp;AT30&amp;"」"&amp;"は自動計算値"&amp;"「"&amp;AT33&amp;"」"&amp;"と比べて乖離が大きくなっています。黄色セルの各入力値に間違いがないか確認してください。","ＯＫ")))</f>
        <v/>
      </c>
      <c r="AU34" s="615"/>
      <c r="AV34" s="674" t="str">
        <f>IF(AV33="","",IF(AV30=0,"事業主負担額が0になっています。入力値を確認してください。",IF(OR(AV33*1.1&lt;=AV30,AV33*0.9&gt;=AV30),"事業主負担額の入力値"&amp;"「"&amp;AV30&amp;"」"&amp;"は自動計算値"&amp;"「"&amp;AV33&amp;"」"&amp;"と比べて乖離が大きくなっています。黄色セルの各入力値に間違いがないか確認してください。","ＯＫ")))</f>
        <v/>
      </c>
      <c r="AW34" s="615"/>
      <c r="AX34" s="674" t="str">
        <f>IF(AX33="","",IF(AX30=0,"事業主負担額が0になっています。入力値を確認してください。",IF(OR(AX33*1.1&lt;=AX30,AX33*0.9&gt;=AX30),"事業主負担額の入力値"&amp;"「"&amp;AX30&amp;"」"&amp;"は自動計算値"&amp;"「"&amp;AX33&amp;"」"&amp;"と比べて乖離が大きくなっています。黄色セルの各入力値に間違いがないか確認してください。","ＯＫ")))</f>
        <v/>
      </c>
      <c r="AY34" s="615"/>
      <c r="AZ34" s="674" t="str">
        <f>IF(AZ33="","",IF(AZ30=0,"事業主負担額が0になっています。入力値を確認してください。",IF(OR(AZ33*1.1&lt;=AZ30,AZ33*0.9&gt;=AZ30),"事業主負担額の入力値"&amp;"「"&amp;AZ30&amp;"」"&amp;"は自動計算値"&amp;"「"&amp;AZ33&amp;"」"&amp;"と比べて乖離が大きくなっています。黄色セルの各入力値に間違いがないか確認してください。","ＯＫ")))</f>
        <v/>
      </c>
      <c r="BA34" s="615"/>
      <c r="BB34" s="674" t="str">
        <f>IF(BB33="","",IF(BB30=0,"事業主負担額が0になっています。入力値を確認してください。",IF(OR(BB33*1.1&lt;=BB30,BB33*0.9&gt;=BB30),"事業主負担額の入力値"&amp;"「"&amp;BB30&amp;"」"&amp;"は自動計算値"&amp;"「"&amp;BB33&amp;"」"&amp;"と比べて乖離が大きくなっています。黄色セルの各入力値に間違いがないか確認してください。","ＯＫ")))</f>
        <v/>
      </c>
      <c r="BC34" s="615"/>
      <c r="BD34" s="674" t="str">
        <f>IF(BD33="","",IF(BD30=0,"事業主負担額が0になっています。入力値を確認してください。",IF(OR(BD33*1.1&lt;=BD30,BD33*0.9&gt;=BD30),"事業主負担額の入力値"&amp;"「"&amp;BD30&amp;"」"&amp;"は自動計算値"&amp;"「"&amp;BD33&amp;"」"&amp;"と比べて乖離が大きくなっています。黄色セルの各入力値に間違いがないか確認してください。","ＯＫ")))</f>
        <v/>
      </c>
      <c r="BE34" s="615"/>
      <c r="BF34" s="674" t="str">
        <f>IF(BF33="","",IF(BF30=0,"事業主負担額が0になっています。入力値を確認してください。",IF(OR(BF33*1.1&lt;=BF30,BF33*0.9&gt;=BF30),"事業主負担額の入力値"&amp;"「"&amp;BF30&amp;"」"&amp;"は自動計算値"&amp;"「"&amp;BF33&amp;"」"&amp;"と比べて乖離が大きくなっています。黄色セルの各入力値に間違いがないか確認してください。","ＯＫ")))</f>
        <v/>
      </c>
      <c r="BG34" s="615"/>
      <c r="BH34" s="674" t="str">
        <f>IF(BH33="","",IF(BH30=0,"事業主負担額が0になっています。入力値を確認してください。",IF(OR(BH33*1.1&lt;=BH30,BH33*0.9&gt;=BH30),"事業主負担額の入力値"&amp;"「"&amp;BH30&amp;"」"&amp;"は自動計算値"&amp;"「"&amp;BH33&amp;"」"&amp;"と比べて乖離が大きくなっています。黄色セルの各入力値に間違いがないか確認してください。","ＯＫ")))</f>
        <v/>
      </c>
      <c r="BI34" s="615"/>
      <c r="BJ34" s="674" t="str">
        <f>IF(BJ33="","",IF(BJ30=0,"事業主負担額が0になっています。入力値を確認してください。",IF(OR(BJ33*1.1&lt;=BJ30,BJ33*0.9&gt;=BJ30),"事業主負担額の入力値"&amp;"「"&amp;BJ30&amp;"」"&amp;"は自動計算値"&amp;"「"&amp;BJ33&amp;"」"&amp;"と比べて乖離が大きくなっています。黄色セルの各入力値に間違いがないか確認してください。","ＯＫ")))</f>
        <v/>
      </c>
      <c r="BK34" s="615"/>
      <c r="BL34" s="674" t="str">
        <f>IF(BL33="","",IF(BL30=0,"事業主負担額が0になっています。入力値を確認してください。",IF(OR(BL33*1.1&lt;=BL30,BL33*0.9&gt;=BL30),"事業主負担額の入力値"&amp;"「"&amp;BL30&amp;"」"&amp;"は自動計算値"&amp;"「"&amp;BL33&amp;"」"&amp;"と比べて乖離が大きくなっています。黄色セルの各入力値に間違いがないか確認してください。","ＯＫ")))</f>
        <v/>
      </c>
      <c r="BM34" s="615"/>
      <c r="BN34" s="674" t="str">
        <f>IF(BN33="","",IF(BN30=0,"事業主負担額が0になっています。入力値を確認してください。",IF(OR(BN33*1.1&lt;=BN30,BN33*0.9&gt;=BN30),"事業主負担額の入力値"&amp;"「"&amp;BN30&amp;"」"&amp;"は自動計算値"&amp;"「"&amp;BN33&amp;"」"&amp;"と比べて乖離が大きくなっています。黄色セルの各入力値に間違いがないか確認してください。","ＯＫ")))</f>
        <v/>
      </c>
      <c r="BO34" s="615"/>
      <c r="BP34" s="694" t="str">
        <f>BU34&amp;BV34</f>
        <v/>
      </c>
      <c r="BQ34" s="618"/>
      <c r="BR34" s="695" t="str">
        <f>IF(BR33="","",IF(BR30=0,"事業主負担額が0になっています。入力値を確認してください。",IF(OR(BR33*1.1&lt;=BR30,BR33*0.9&gt;=BR30),"事業主負担額の入力値"&amp;"「"&amp;BR30&amp;"」"&amp;"は自動計算値"&amp;"「"&amp;BR33&amp;"」"&amp;"と比べて乖離が大きくなっています。黄色セルの各入力値に間違いがないか確認してください。","ＯＫ")))</f>
        <v/>
      </c>
      <c r="BU34" s="919" t="str">
        <f>IF(BP33="","",IF(AND(BP30=0,BP31=0,BP32=0,BP33=0),"ＯＫ",IF(BP30=0,"事業主負担額が0になっています。入力値を確認してください。","")))</f>
        <v/>
      </c>
      <c r="BV34" s="919" t="str">
        <f>IF(AND(BP33&lt;&gt;"",BU34&lt;&gt;"ＯＫ"),IF(OR(BP33*1.1&lt;=BP30,BP33*0.9&gt;=BP30),"事業主負担額の入力値"&amp;"「"&amp;BP30&amp;"」"&amp;"は自動計算値"&amp;"「"&amp;BP33&amp;"」"&amp;"と比べて乖離が大きくなっています。黄色セルの各入力値に間違いがないか確認してください。","ＯＫ"),"")</f>
        <v/>
      </c>
    </row>
    <row r="35" spans="2:74" ht="42" customHeight="1">
      <c r="B35" s="607"/>
      <c r="C35" s="425" t="s">
        <v>993</v>
      </c>
      <c r="D35" s="677"/>
      <c r="E35" s="615"/>
      <c r="F35" s="678" t="str">
        <f>IF(F33="","",IF(F31&lt;&gt;F10,"2支払い賃金合計"&amp;"「"&amp;F31&amp;"」"&amp;"は基本情報の支払い賃金総額"&amp;"「"&amp;F10&amp;"」"&amp;"と整合していません。入力値を確認してください。","ＯＫ"))</f>
        <v/>
      </c>
      <c r="G35" s="615"/>
      <c r="H35" s="678" t="str">
        <f>IF(H33="","",IF(H31&lt;&gt;H10,"2支払い賃金合計"&amp;"「"&amp;H31&amp;"」"&amp;"は基本情報の支払い賃金総額"&amp;"「"&amp;H10&amp;"」"&amp;"と整合していません。入力値を確認してください。","ＯＫ"))</f>
        <v/>
      </c>
      <c r="I35" s="615"/>
      <c r="J35" s="678" t="str">
        <f>IF(J33="","",IF(J31&lt;&gt;J10,"2支払い賃金合計"&amp;"「"&amp;J31&amp;"」"&amp;"は基本情報の支払い賃金総額"&amp;"「"&amp;J10&amp;"」"&amp;"と整合していません。入力値を確認してください。","ＯＫ"))</f>
        <v/>
      </c>
      <c r="K35" s="615"/>
      <c r="L35" s="678" t="str">
        <f>IF(L33="","",IF(L31&lt;&gt;L10,"2支払い賃金合計"&amp;"「"&amp;L31&amp;"」"&amp;"は基本情報の支払い賃金総額"&amp;"「"&amp;L10&amp;"」"&amp;"と整合していません。入力値を確認してください。","ＯＫ"))</f>
        <v/>
      </c>
      <c r="M35" s="615"/>
      <c r="N35" s="678" t="str">
        <f>IF(N33="","",IF(N31&lt;&gt;N10,"2支払い賃金合計"&amp;"「"&amp;N31&amp;"」"&amp;"は基本情報の支払い賃金総額"&amp;"「"&amp;N10&amp;"」"&amp;"と整合していません。入力値を確認してください。","ＯＫ"))</f>
        <v/>
      </c>
      <c r="O35" s="615"/>
      <c r="P35" s="678" t="str">
        <f>IF(P33="","",IF(P31&lt;&gt;P10,"2支払い賃金合計"&amp;"「"&amp;P31&amp;"」"&amp;"は基本情報の支払い賃金総額"&amp;"「"&amp;P10&amp;"」"&amp;"と整合していません。入力値を確認してください。","ＯＫ"))</f>
        <v/>
      </c>
      <c r="Q35" s="615"/>
      <c r="R35" s="678" t="str">
        <f>IF(R33="","",IF(R31&lt;&gt;R10,"2支払い賃金合計"&amp;"「"&amp;R31&amp;"」"&amp;"は基本情報の支払い賃金総額"&amp;"「"&amp;R10&amp;"」"&amp;"と整合していません。入力値を確認してください。","ＯＫ"))</f>
        <v/>
      </c>
      <c r="S35" s="615"/>
      <c r="T35" s="678" t="str">
        <f>IF(T33="","",IF(T31&lt;&gt;T10,"2支払い賃金合計"&amp;"「"&amp;T31&amp;"」"&amp;"は基本情報の支払い賃金総額"&amp;"「"&amp;T10&amp;"」"&amp;"と整合していません。入力値を確認してください。","ＯＫ"))</f>
        <v/>
      </c>
      <c r="U35" s="615"/>
      <c r="V35" s="678" t="str">
        <f>IF(V33="","",IF(V31&lt;&gt;V10,"2支払い賃金合計"&amp;"「"&amp;V31&amp;"」"&amp;"は基本情報の支払い賃金総額"&amp;"「"&amp;V10&amp;"」"&amp;"と整合していません。入力値を確認してください。","ＯＫ"))</f>
        <v/>
      </c>
      <c r="W35" s="615"/>
      <c r="X35" s="678" t="str">
        <f>IF(X33="","",IF(X31&lt;&gt;X10,"2支払い賃金合計"&amp;"「"&amp;X31&amp;"」"&amp;"は基本情報の支払い賃金総額"&amp;"「"&amp;X10&amp;"」"&amp;"と整合していません。入力値を確認してください。","ＯＫ"))</f>
        <v/>
      </c>
      <c r="Y35" s="615"/>
      <c r="Z35" s="678" t="str">
        <f>IF(Z33="","",IF(Z31&lt;&gt;Z10,"2支払い賃金合計"&amp;"「"&amp;Z31&amp;"」"&amp;"は基本情報の支払い賃金総額"&amp;"「"&amp;Z10&amp;"」"&amp;"と整合していません。入力値を確認してください。","ＯＫ"))</f>
        <v/>
      </c>
      <c r="AA35" s="615"/>
      <c r="AB35" s="678" t="str">
        <f>IF(AB33="","",IF(AB31&lt;&gt;AB10,"2支払い賃金合計"&amp;"「"&amp;AB31&amp;"」"&amp;"は基本情報の支払い賃金総額"&amp;"「"&amp;AB10&amp;"」"&amp;"と整合していません。入力値を確認してください。","ＯＫ"))</f>
        <v/>
      </c>
      <c r="AC35" s="615"/>
      <c r="AD35" s="678" t="str">
        <f>IF(AD33="","",IF(AD31&lt;&gt;AD10,"2支払い賃金合計"&amp;"「"&amp;AD31&amp;"」"&amp;"は基本情報の支払い賃金総額"&amp;"「"&amp;AD10&amp;"」"&amp;"と整合していません。入力値を確認してください。","ＯＫ"))</f>
        <v/>
      </c>
      <c r="AE35" s="615"/>
      <c r="AF35" s="678" t="str">
        <f>IF(AF33="","",IF(AF31&lt;&gt;AF10,"2支払い賃金合計"&amp;"「"&amp;AF31&amp;"」"&amp;"は基本情報の支払い賃金総額"&amp;"「"&amp;AF10&amp;"」"&amp;"と整合していません。入力値を確認してください。","ＯＫ"))</f>
        <v/>
      </c>
      <c r="AG35" s="615"/>
      <c r="AH35" s="678" t="str">
        <f>IF(AH33="","",IF(AH31&lt;&gt;AH10,"2支払い賃金合計"&amp;"「"&amp;AH31&amp;"」"&amp;"は基本情報の支払い賃金総額"&amp;"「"&amp;AH10&amp;"」"&amp;"と整合していません。入力値を確認してください。","ＯＫ"))</f>
        <v/>
      </c>
      <c r="AI35" s="615"/>
      <c r="AJ35" s="678" t="str">
        <f>IF(AJ33="","",IF(AJ31&lt;&gt;AJ10,"2支払い賃金合計"&amp;"「"&amp;AJ31&amp;"」"&amp;"は基本情報の支払い賃金総額"&amp;"「"&amp;AJ10&amp;"」"&amp;"と整合していません。入力値を確認してください。","ＯＫ"))</f>
        <v/>
      </c>
      <c r="AK35" s="615"/>
      <c r="AL35" s="678" t="str">
        <f>IF(AL33="","",IF(AL31&lt;&gt;AL10,"2支払い賃金合計"&amp;"「"&amp;AL31&amp;"」"&amp;"は基本情報の支払い賃金総額"&amp;"「"&amp;AL10&amp;"」"&amp;"と整合していません。入力値を確認してください。","ＯＫ"))</f>
        <v/>
      </c>
      <c r="AM35" s="615"/>
      <c r="AN35" s="678" t="str">
        <f>IF(AN33="","",IF(AN31&lt;&gt;AN10,"2支払い賃金合計"&amp;"「"&amp;AN31&amp;"」"&amp;"は基本情報の支払い賃金総額"&amp;"「"&amp;AN10&amp;"」"&amp;"と整合していません。入力値を確認してください。","ＯＫ"))</f>
        <v/>
      </c>
      <c r="AO35" s="615"/>
      <c r="AP35" s="678" t="str">
        <f>IF(AP33="","",IF(AP31&lt;&gt;AP10,"2支払い賃金合計"&amp;"「"&amp;AP31&amp;"」"&amp;"は基本情報の支払い賃金総額"&amp;"「"&amp;AP10&amp;"」"&amp;"と整合していません。入力値を確認してください。","ＯＫ"))</f>
        <v/>
      </c>
      <c r="AQ35" s="615"/>
      <c r="AR35" s="678" t="str">
        <f>IF(AR33="","",IF(AR31&lt;&gt;AR10,"2支払い賃金合計"&amp;"「"&amp;AR31&amp;"」"&amp;"は基本情報の支払い賃金総額"&amp;"「"&amp;AR10&amp;"」"&amp;"と整合していません。入力値を確認してください。","ＯＫ"))</f>
        <v/>
      </c>
      <c r="AS35" s="615"/>
      <c r="AT35" s="678" t="str">
        <f>IF(AT33="","",IF(AT31&lt;&gt;AT10,"2支払い賃金合計"&amp;"「"&amp;AT31&amp;"」"&amp;"は基本情報の支払い賃金総額"&amp;"「"&amp;AT10&amp;"」"&amp;"と整合していません。入力値を確認してください。","ＯＫ"))</f>
        <v/>
      </c>
      <c r="AU35" s="615"/>
      <c r="AV35" s="678" t="str">
        <f>IF(AV33="","",IF(AV31&lt;&gt;AV10,"2支払い賃金合計"&amp;"「"&amp;AV31&amp;"」"&amp;"は基本情報の支払い賃金総額"&amp;"「"&amp;AV10&amp;"」"&amp;"と整合していません。入力値を確認してください。","ＯＫ"))</f>
        <v/>
      </c>
      <c r="AW35" s="615"/>
      <c r="AX35" s="678" t="str">
        <f>IF(AX33="","",IF(AX31&lt;&gt;AX10,"2支払い賃金合計"&amp;"「"&amp;AX31&amp;"」"&amp;"は基本情報の支払い賃金総額"&amp;"「"&amp;AX10&amp;"」"&amp;"と整合していません。入力値を確認してください。","ＯＫ"))</f>
        <v/>
      </c>
      <c r="AY35" s="615"/>
      <c r="AZ35" s="678" t="str">
        <f>IF(AZ33="","",IF(AZ31&lt;&gt;AZ10,"2支払い賃金合計"&amp;"「"&amp;AZ31&amp;"」"&amp;"は基本情報の支払い賃金総額"&amp;"「"&amp;AZ10&amp;"」"&amp;"と整合していません。入力値を確認してください。","ＯＫ"))</f>
        <v/>
      </c>
      <c r="BA35" s="615"/>
      <c r="BB35" s="678" t="str">
        <f>IF(BB33="","",IF(BB31&lt;&gt;BB10,"2支払い賃金合計"&amp;"「"&amp;BB31&amp;"」"&amp;"は基本情報の支払い賃金総額"&amp;"「"&amp;BB10&amp;"」"&amp;"と整合していません。入力値を確認してください。","ＯＫ"))</f>
        <v/>
      </c>
      <c r="BC35" s="615"/>
      <c r="BD35" s="678" t="str">
        <f>IF(BD33="","",IF(BD31&lt;&gt;BD10,"2支払い賃金合計"&amp;"「"&amp;BD31&amp;"」"&amp;"は基本情報の支払い賃金総額"&amp;"「"&amp;BD10&amp;"」"&amp;"と整合していません。入力値を確認してください。","ＯＫ"))</f>
        <v/>
      </c>
      <c r="BE35" s="615"/>
      <c r="BF35" s="678" t="str">
        <f>IF(BF33="","",IF(BF31&lt;&gt;BF10,"2支払い賃金合計"&amp;"「"&amp;BF31&amp;"」"&amp;"は基本情報の支払い賃金総額"&amp;"「"&amp;BF10&amp;"」"&amp;"と整合していません。入力値を確認してください。","ＯＫ"))</f>
        <v/>
      </c>
      <c r="BG35" s="615"/>
      <c r="BH35" s="678" t="str">
        <f>IF(BH33="","",IF(BH31&lt;&gt;BH10,"2支払い賃金合計"&amp;"「"&amp;BH31&amp;"」"&amp;"は基本情報の支払い賃金総額"&amp;"「"&amp;BH10&amp;"」"&amp;"と整合していません。入力値を確認してください。","ＯＫ"))</f>
        <v/>
      </c>
      <c r="BI35" s="615"/>
      <c r="BJ35" s="678" t="str">
        <f>IF(BJ33="","",IF(BJ31&lt;&gt;BJ10,"2支払い賃金合計"&amp;"「"&amp;BJ31&amp;"」"&amp;"は基本情報の支払い賃金総額"&amp;"「"&amp;BJ10&amp;"」"&amp;"と整合していません。入力値を確認してください。","ＯＫ"))</f>
        <v/>
      </c>
      <c r="BK35" s="615"/>
      <c r="BL35" s="678" t="str">
        <f>IF(BL33="","",IF(BL31&lt;&gt;BL10,"2支払い賃金合計"&amp;"「"&amp;BL31&amp;"」"&amp;"は基本情報の支払い賃金総額"&amp;"「"&amp;BL10&amp;"」"&amp;"と整合していません。入力値を確認してください。","ＯＫ"))</f>
        <v/>
      </c>
      <c r="BM35" s="615"/>
      <c r="BN35" s="678" t="str">
        <f>IF(BN33="","",IF(BN31&lt;&gt;BN10,"2支払い賃金合計"&amp;"「"&amp;BN31&amp;"」"&amp;"は基本情報の支払い賃金総額"&amp;"「"&amp;BN10&amp;"」"&amp;"と整合していません。入力値を確認してください。","ＯＫ"))</f>
        <v/>
      </c>
      <c r="BO35" s="615"/>
      <c r="BP35" s="696" t="str">
        <f>IF(BP33="","",IF(BP31&lt;&gt;BP10,"2支払い賃金合計"&amp;"「"&amp;BP31&amp;"」"&amp;"は基本情報の支払い賃金総額"&amp;"「"&amp;BP10&amp;"」"&amp;"と整合していません。入力値を確認してください。","ＯＫ"))</f>
        <v/>
      </c>
      <c r="BQ35" s="618"/>
      <c r="BR35" s="697" t="str">
        <f>IF(BR33="","",IF(BR31&lt;&gt;BR10,"2支払い賃金合計"&amp;"「"&amp;BR31&amp;"」"&amp;"は基本情報の支払い賃金総額"&amp;"「"&amp;BR10&amp;"」"&amp;"と整合していません。入力値を確認してください。","ＯＫ"))</f>
        <v/>
      </c>
    </row>
    <row r="36" spans="2:74" ht="42" customHeight="1">
      <c r="B36" s="607"/>
      <c r="C36" s="425" t="s">
        <v>1001</v>
      </c>
      <c r="D36" s="677"/>
      <c r="E36" s="615"/>
      <c r="F36" s="678" t="str">
        <f>IF(F33="","",IF(F32&lt;&gt;F11,"3対象者延べ人数"&amp;"「"&amp;F32&amp;"」"&amp;"は基本情報の従事者延べ人数"&amp;"「"&amp;F11&amp;"」"&amp;"と整合していません。入力値を確認してください。","ＯＫ"))</f>
        <v/>
      </c>
      <c r="G36" s="615"/>
      <c r="H36" s="678" t="str">
        <f>IF(H33="","",IF(H32&lt;&gt;H11,"3対象者延べ人数"&amp;"「"&amp;H32&amp;"」"&amp;"は基本情報の従事者延べ人数"&amp;"「"&amp;H11&amp;"」"&amp;"と整合していません。入力値を確認してください。","ＯＫ"))</f>
        <v/>
      </c>
      <c r="I36" s="615"/>
      <c r="J36" s="678" t="str">
        <f>IF(J33="","",IF(J32&lt;&gt;J11,"3対象者延べ人数"&amp;"「"&amp;J32&amp;"」"&amp;"は基本情報の従事者延べ人数"&amp;"「"&amp;J11&amp;"」"&amp;"と整合していません。入力値を確認してください。","ＯＫ"))</f>
        <v/>
      </c>
      <c r="K36" s="615"/>
      <c r="L36" s="678" t="str">
        <f>IF(L33="","",IF(L32&lt;&gt;L11,"3対象者延べ人数"&amp;"「"&amp;L32&amp;"」"&amp;"は基本情報の従事者延べ人数"&amp;"「"&amp;L11&amp;"」"&amp;"と整合していません。入力値を確認してください。","ＯＫ"))</f>
        <v/>
      </c>
      <c r="M36" s="615"/>
      <c r="N36" s="678" t="str">
        <f>IF(N33="","",IF(N32&lt;&gt;N11,"3対象者延べ人数"&amp;"「"&amp;N32&amp;"」"&amp;"は基本情報の従事者延べ人数"&amp;"「"&amp;N11&amp;"」"&amp;"と整合していません。入力値を確認してください。","ＯＫ"))</f>
        <v/>
      </c>
      <c r="O36" s="615"/>
      <c r="P36" s="678" t="str">
        <f>IF(P33="","",IF(P32&lt;&gt;P11,"3対象者延べ人数"&amp;"「"&amp;P32&amp;"」"&amp;"は基本情報の従事者延べ人数"&amp;"「"&amp;P11&amp;"」"&amp;"と整合していません。入力値を確認してください。","ＯＫ"))</f>
        <v/>
      </c>
      <c r="Q36" s="615"/>
      <c r="R36" s="678" t="str">
        <f>IF(R33="","",IF(R32&lt;&gt;R11,"3対象者延べ人数"&amp;"「"&amp;R32&amp;"」"&amp;"は基本情報の従事者延べ人数"&amp;"「"&amp;R11&amp;"」"&amp;"と整合していません。入力値を確認してください。","ＯＫ"))</f>
        <v/>
      </c>
      <c r="S36" s="615"/>
      <c r="T36" s="678" t="str">
        <f>IF(T33="","",IF(T32&lt;&gt;T11,"3対象者延べ人数"&amp;"「"&amp;T32&amp;"」"&amp;"は基本情報の従事者延べ人数"&amp;"「"&amp;T11&amp;"」"&amp;"と整合していません。入力値を確認してください。","ＯＫ"))</f>
        <v/>
      </c>
      <c r="U36" s="615"/>
      <c r="V36" s="678" t="str">
        <f>IF(V33="","",IF(V32&lt;&gt;V11,"3対象者延べ人数"&amp;"「"&amp;V32&amp;"」"&amp;"は基本情報の従事者延べ人数"&amp;"「"&amp;V11&amp;"」"&amp;"と整合していません。入力値を確認してください。","ＯＫ"))</f>
        <v/>
      </c>
      <c r="W36" s="615"/>
      <c r="X36" s="678" t="str">
        <f>IF(X33="","",IF(X32&lt;&gt;X11,"3対象者延べ人数"&amp;"「"&amp;X32&amp;"」"&amp;"は基本情報の従事者延べ人数"&amp;"「"&amp;X11&amp;"」"&amp;"と整合していません。入力値を確認してください。","ＯＫ"))</f>
        <v/>
      </c>
      <c r="Y36" s="615"/>
      <c r="Z36" s="678" t="str">
        <f>IF(Z33="","",IF(Z32&lt;&gt;Z11,"3対象者延べ人数"&amp;"「"&amp;Z32&amp;"」"&amp;"は基本情報の従事者延べ人数"&amp;"「"&amp;Z11&amp;"」"&amp;"と整合していません。入力値を確認してください。","ＯＫ"))</f>
        <v/>
      </c>
      <c r="AA36" s="615"/>
      <c r="AB36" s="678" t="str">
        <f>IF(AB33="","",IF(AB32&lt;&gt;AB11,"3対象者延べ人数"&amp;"「"&amp;AB32&amp;"」"&amp;"は基本情報の従事者延べ人数"&amp;"「"&amp;AB11&amp;"」"&amp;"と整合していません。入力値を確認してください。","ＯＫ"))</f>
        <v/>
      </c>
      <c r="AC36" s="615"/>
      <c r="AD36" s="678" t="str">
        <f>IF(AD33="","",IF(AD32&lt;&gt;AD11,"3対象者延べ人数"&amp;"「"&amp;AD32&amp;"」"&amp;"は基本情報の従事者延べ人数"&amp;"「"&amp;AD11&amp;"」"&amp;"と整合していません。入力値を確認してください。","ＯＫ"))</f>
        <v/>
      </c>
      <c r="AE36" s="615"/>
      <c r="AF36" s="678" t="str">
        <f>IF(AF33="","",IF(AF32&lt;&gt;AF11,"3対象者延べ人数"&amp;"「"&amp;AF32&amp;"」"&amp;"は基本情報の従事者延べ人数"&amp;"「"&amp;AF11&amp;"」"&amp;"と整合していません。入力値を確認してください。","ＯＫ"))</f>
        <v/>
      </c>
      <c r="AG36" s="615"/>
      <c r="AH36" s="678" t="str">
        <f>IF(AH33="","",IF(AH32&lt;&gt;AH11,"3対象者延べ人数"&amp;"「"&amp;AH32&amp;"」"&amp;"は基本情報の従事者延べ人数"&amp;"「"&amp;AH11&amp;"」"&amp;"と整合していません。入力値を確認してください。","ＯＫ"))</f>
        <v/>
      </c>
      <c r="AI36" s="615"/>
      <c r="AJ36" s="678" t="str">
        <f>IF(AJ33="","",IF(AJ32&lt;&gt;AJ11,"3対象者延べ人数"&amp;"「"&amp;AJ32&amp;"」"&amp;"は基本情報の従事者延べ人数"&amp;"「"&amp;AJ11&amp;"」"&amp;"と整合していません。入力値を確認してください。","ＯＫ"))</f>
        <v/>
      </c>
      <c r="AK36" s="615"/>
      <c r="AL36" s="678" t="str">
        <f>IF(AL33="","",IF(AL32&lt;&gt;AL11,"3対象者延べ人数"&amp;"「"&amp;AL32&amp;"」"&amp;"は基本情報の従事者延べ人数"&amp;"「"&amp;AL11&amp;"」"&amp;"と整合していません。入力値を確認してください。","ＯＫ"))</f>
        <v/>
      </c>
      <c r="AM36" s="615"/>
      <c r="AN36" s="678" t="str">
        <f>IF(AN33="","",IF(AN32&lt;&gt;AN11,"3対象者延べ人数"&amp;"「"&amp;AN32&amp;"」"&amp;"は基本情報の従事者延べ人数"&amp;"「"&amp;AN11&amp;"」"&amp;"と整合していません。入力値を確認してください。","ＯＫ"))</f>
        <v/>
      </c>
      <c r="AO36" s="615"/>
      <c r="AP36" s="678" t="str">
        <f>IF(AP33="","",IF(AP32&lt;&gt;AP11,"3対象者延べ人数"&amp;"「"&amp;AP32&amp;"」"&amp;"は基本情報の従事者延べ人数"&amp;"「"&amp;AP11&amp;"」"&amp;"と整合していません。入力値を確認してください。","ＯＫ"))</f>
        <v/>
      </c>
      <c r="AQ36" s="615"/>
      <c r="AR36" s="678" t="str">
        <f>IF(AR33="","",IF(AR32&lt;&gt;AR11,"3対象者延べ人数"&amp;"「"&amp;AR32&amp;"」"&amp;"は基本情報の従事者延べ人数"&amp;"「"&amp;AR11&amp;"」"&amp;"と整合していません。入力値を確認してください。","ＯＫ"))</f>
        <v/>
      </c>
      <c r="AS36" s="615"/>
      <c r="AT36" s="678" t="str">
        <f>IF(AT33="","",IF(AT32&lt;&gt;AT11,"3対象者延べ人数"&amp;"「"&amp;AT32&amp;"」"&amp;"は基本情報の従事者延べ人数"&amp;"「"&amp;AT11&amp;"」"&amp;"と整合していません。入力値を確認してください。","ＯＫ"))</f>
        <v/>
      </c>
      <c r="AU36" s="615"/>
      <c r="AV36" s="678" t="str">
        <f>IF(AV33="","",IF(AV32&lt;&gt;AV11,"3対象者延べ人数"&amp;"「"&amp;AV32&amp;"」"&amp;"は基本情報の従事者延べ人数"&amp;"「"&amp;AV11&amp;"」"&amp;"と整合していません。入力値を確認してください。","ＯＫ"))</f>
        <v/>
      </c>
      <c r="AW36" s="615"/>
      <c r="AX36" s="678" t="str">
        <f>IF(AX33="","",IF(AX32&lt;&gt;AX11,"3対象者延べ人数"&amp;"「"&amp;AX32&amp;"」"&amp;"は基本情報の従事者延べ人数"&amp;"「"&amp;AX11&amp;"」"&amp;"と整合していません。入力値を確認してください。","ＯＫ"))</f>
        <v/>
      </c>
      <c r="AY36" s="615"/>
      <c r="AZ36" s="678" t="str">
        <f>IF(AZ33="","",IF(AZ32&lt;&gt;AZ11,"3対象者延べ人数"&amp;"「"&amp;AZ32&amp;"」"&amp;"は基本情報の従事者延べ人数"&amp;"「"&amp;AZ11&amp;"」"&amp;"と整合していません。入力値を確認してください。","ＯＫ"))</f>
        <v/>
      </c>
      <c r="BA36" s="615"/>
      <c r="BB36" s="678" t="str">
        <f>IF(BB33="","",IF(BB32&lt;&gt;BB11,"3対象者延べ人数"&amp;"「"&amp;BB32&amp;"」"&amp;"は基本情報の従事者延べ人数"&amp;"「"&amp;BB11&amp;"」"&amp;"と整合していません。入力値を確認してください。","ＯＫ"))</f>
        <v/>
      </c>
      <c r="BC36" s="615"/>
      <c r="BD36" s="678" t="str">
        <f>IF(BD33="","",IF(BD32&lt;&gt;BD11,"3対象者延べ人数"&amp;"「"&amp;BD32&amp;"」"&amp;"は基本情報の従事者延べ人数"&amp;"「"&amp;BD11&amp;"」"&amp;"と整合していません。入力値を確認してください。","ＯＫ"))</f>
        <v/>
      </c>
      <c r="BE36" s="615"/>
      <c r="BF36" s="678" t="str">
        <f>IF(BF33="","",IF(BF32&lt;&gt;BF11,"3対象者延べ人数"&amp;"「"&amp;BF32&amp;"」"&amp;"は基本情報の従事者延べ人数"&amp;"「"&amp;BF11&amp;"」"&amp;"と整合していません。入力値を確認してください。","ＯＫ"))</f>
        <v/>
      </c>
      <c r="BG36" s="615"/>
      <c r="BH36" s="678" t="str">
        <f>IF(BH33="","",IF(BH32&lt;&gt;BH11,"3対象者延べ人数"&amp;"「"&amp;BH32&amp;"」"&amp;"は基本情報の従事者延べ人数"&amp;"「"&amp;BH11&amp;"」"&amp;"と整合していません。入力値を確認してください。","ＯＫ"))</f>
        <v/>
      </c>
      <c r="BI36" s="615"/>
      <c r="BJ36" s="678" t="str">
        <f>IF(BJ33="","",IF(BJ32&lt;&gt;BJ11,"3対象者延べ人数"&amp;"「"&amp;BJ32&amp;"」"&amp;"は基本情報の従事者延べ人数"&amp;"「"&amp;BJ11&amp;"」"&amp;"と整合していません。入力値を確認してください。","ＯＫ"))</f>
        <v/>
      </c>
      <c r="BK36" s="615"/>
      <c r="BL36" s="678" t="str">
        <f>IF(BL33="","",IF(BL32&lt;&gt;BL11,"3対象者延べ人数"&amp;"「"&amp;BL32&amp;"」"&amp;"は基本情報の従事者延べ人数"&amp;"「"&amp;BL11&amp;"」"&amp;"と整合していません。入力値を確認してください。","ＯＫ"))</f>
        <v/>
      </c>
      <c r="BM36" s="615"/>
      <c r="BN36" s="678" t="str">
        <f>IF(BN33="","",IF(BN32&lt;&gt;BN11,"3対象者延べ人数"&amp;"「"&amp;BN32&amp;"」"&amp;"は基本情報の従事者延べ人数"&amp;"「"&amp;BN11&amp;"」"&amp;"と整合していません。入力値を確認してください。","ＯＫ"))</f>
        <v/>
      </c>
      <c r="BO36" s="615"/>
      <c r="BP36" s="696" t="str">
        <f>IF(BP33="","",IF(BP32&lt;&gt;BP11,"3対象者延べ人数"&amp;"「"&amp;BP32&amp;"」"&amp;"は基本情報の従事者延べ人数"&amp;"「"&amp;BP11&amp;"」"&amp;"と整合していません。入力値を確認してください。","ＯＫ"))</f>
        <v/>
      </c>
      <c r="BQ36" s="618"/>
      <c r="BR36" s="697" t="str">
        <f>IF(BR33="","",IF(BR32&lt;&gt;BR11,"3対象者延べ人数"&amp;"「"&amp;BR32&amp;"」"&amp;"は基本情報の従事者延べ人数"&amp;"「"&amp;BR11&amp;"」"&amp;"と整合していません。入力値を確認してください。","ＯＫ"))</f>
        <v/>
      </c>
    </row>
    <row r="37" spans="2:74" ht="57" customHeight="1">
      <c r="B37" s="698"/>
      <c r="C37" s="627" t="s">
        <v>1002</v>
      </c>
      <c r="D37" s="628"/>
      <c r="E37" s="629" t="str">
        <f>IF(F34="","",IF(AND(OR(F34&lt;&gt;"ＯＫ",F35&lt;&gt;"ＯＫ",F36&lt;&gt;"ＯＫ"),F37=""),"※",""))</f>
        <v/>
      </c>
      <c r="F37" s="630"/>
      <c r="G37" s="629" t="str">
        <f>IF(H34="","",IF(AND(OR(H34&lt;&gt;"ＯＫ",H35&lt;&gt;"ＯＫ",H36&lt;&gt;"ＯＫ"),H37=""),"※",""))</f>
        <v/>
      </c>
      <c r="H37" s="630"/>
      <c r="I37" s="629" t="str">
        <f>IF(J34="","",IF(AND(OR(J34&lt;&gt;"ＯＫ",J35&lt;&gt;"ＯＫ",J36&lt;&gt;"ＯＫ"),J37=""),"※",""))</f>
        <v/>
      </c>
      <c r="J37" s="630"/>
      <c r="K37" s="629" t="str">
        <f>IF(L34="","",IF(AND(OR(L34&lt;&gt;"ＯＫ",L35&lt;&gt;"ＯＫ",L36&lt;&gt;"ＯＫ"),L37=""),"※",""))</f>
        <v/>
      </c>
      <c r="L37" s="630"/>
      <c r="M37" s="629" t="str">
        <f>IF(N34="","",IF(AND(OR(N34&lt;&gt;"ＯＫ",N35&lt;&gt;"ＯＫ",N36&lt;&gt;"ＯＫ"),N37=""),"※",""))</f>
        <v/>
      </c>
      <c r="N37" s="630"/>
      <c r="O37" s="629" t="str">
        <f>IF(P34="","",IF(AND(OR(P34&lt;&gt;"ＯＫ",P35&lt;&gt;"ＯＫ",P36&lt;&gt;"ＯＫ"),P37=""),"※",""))</f>
        <v/>
      </c>
      <c r="P37" s="630"/>
      <c r="Q37" s="629" t="str">
        <f>IF(R34="","",IF(AND(OR(R34&lt;&gt;"ＯＫ",R35&lt;&gt;"ＯＫ",R36&lt;&gt;"ＯＫ"),R37=""),"※",""))</f>
        <v/>
      </c>
      <c r="R37" s="630"/>
      <c r="S37" s="629" t="str">
        <f>IF(T34="","",IF(AND(OR(T34&lt;&gt;"ＯＫ",T35&lt;&gt;"ＯＫ",T36&lt;&gt;"ＯＫ"),T37=""),"※",""))</f>
        <v/>
      </c>
      <c r="T37" s="630"/>
      <c r="U37" s="629" t="str">
        <f>IF(V34="","",IF(AND(OR(V34&lt;&gt;"ＯＫ",V35&lt;&gt;"ＯＫ",V36&lt;&gt;"ＯＫ"),V37=""),"※",""))</f>
        <v/>
      </c>
      <c r="V37" s="630"/>
      <c r="W37" s="629" t="str">
        <f>IF(X34="","",IF(AND(OR(X34&lt;&gt;"ＯＫ",X35&lt;&gt;"ＯＫ",X36&lt;&gt;"ＯＫ"),X37=""),"※",""))</f>
        <v/>
      </c>
      <c r="X37" s="630"/>
      <c r="Y37" s="629" t="str">
        <f>IF(Z34="","",IF(AND(OR(Z34&lt;&gt;"ＯＫ",Z35&lt;&gt;"ＯＫ",Z36&lt;&gt;"ＯＫ"),Z37=""),"※",""))</f>
        <v/>
      </c>
      <c r="Z37" s="630"/>
      <c r="AA37" s="629" t="str">
        <f>IF(AB34="","",IF(AND(OR(AB34&lt;&gt;"ＯＫ",AB35&lt;&gt;"ＯＫ",AB36&lt;&gt;"ＯＫ"),AB37=""),"※",""))</f>
        <v/>
      </c>
      <c r="AB37" s="630"/>
      <c r="AC37" s="629" t="str">
        <f>IF(AD34="","",IF(AND(OR(AD34&lt;&gt;"ＯＫ",AD35&lt;&gt;"ＯＫ",AD36&lt;&gt;"ＯＫ"),AD37=""),"※",""))</f>
        <v/>
      </c>
      <c r="AD37" s="630"/>
      <c r="AE37" s="629" t="str">
        <f>IF(AF34="","",IF(AND(OR(AF34&lt;&gt;"ＯＫ",AF35&lt;&gt;"ＯＫ",AF36&lt;&gt;"ＯＫ"),AF37=""),"※",""))</f>
        <v/>
      </c>
      <c r="AF37" s="630"/>
      <c r="AG37" s="629" t="str">
        <f>IF(AH34="","",IF(AND(OR(AH34&lt;&gt;"ＯＫ",AH35&lt;&gt;"ＯＫ",AH36&lt;&gt;"ＯＫ"),AH37=""),"※",""))</f>
        <v/>
      </c>
      <c r="AH37" s="630"/>
      <c r="AI37" s="629" t="str">
        <f>IF(AJ34="","",IF(AND(OR(AJ34&lt;&gt;"ＯＫ",AJ35&lt;&gt;"ＯＫ",AJ36&lt;&gt;"ＯＫ"),AJ37=""),"※",""))</f>
        <v/>
      </c>
      <c r="AJ37" s="630"/>
      <c r="AK37" s="629" t="str">
        <f>IF(AL34="","",IF(AND(OR(AL34&lt;&gt;"ＯＫ",AL35&lt;&gt;"ＯＫ",AL36&lt;&gt;"ＯＫ"),AL37=""),"※",""))</f>
        <v/>
      </c>
      <c r="AL37" s="630"/>
      <c r="AM37" s="629" t="str">
        <f>IF(AN34="","",IF(AND(OR(AN34&lt;&gt;"ＯＫ",AN35&lt;&gt;"ＯＫ",AN36&lt;&gt;"ＯＫ"),AN37=""),"※",""))</f>
        <v/>
      </c>
      <c r="AN37" s="630"/>
      <c r="AO37" s="629" t="str">
        <f>IF(AP34="","",IF(AND(OR(AP34&lt;&gt;"ＯＫ",AP35&lt;&gt;"ＯＫ",AP36&lt;&gt;"ＯＫ"),AP37=""),"※",""))</f>
        <v/>
      </c>
      <c r="AP37" s="630"/>
      <c r="AQ37" s="629" t="str">
        <f>IF(AR34="","",IF(AND(OR(AR34&lt;&gt;"ＯＫ",AR35&lt;&gt;"ＯＫ",AR36&lt;&gt;"ＯＫ"),AR37=""),"※",""))</f>
        <v/>
      </c>
      <c r="AR37" s="630"/>
      <c r="AS37" s="629" t="str">
        <f>IF(AT34="","",IF(AND(OR(AT34&lt;&gt;"ＯＫ",AT35&lt;&gt;"ＯＫ",AT36&lt;&gt;"ＯＫ"),AT37=""),"※",""))</f>
        <v/>
      </c>
      <c r="AT37" s="630"/>
      <c r="AU37" s="629" t="str">
        <f>IF(AV34="","",IF(AND(OR(AV34&lt;&gt;"ＯＫ",AV35&lt;&gt;"ＯＫ",AV36&lt;&gt;"ＯＫ"),AV37=""),"※",""))</f>
        <v/>
      </c>
      <c r="AV37" s="630"/>
      <c r="AW37" s="629" t="str">
        <f>IF(AX34="","",IF(AND(OR(AX34&lt;&gt;"ＯＫ",AX35&lt;&gt;"ＯＫ",AX36&lt;&gt;"ＯＫ"),AX37=""),"※",""))</f>
        <v/>
      </c>
      <c r="AX37" s="630"/>
      <c r="AY37" s="629" t="str">
        <f>IF(AZ34="","",IF(AND(OR(AZ34&lt;&gt;"ＯＫ",AZ35&lt;&gt;"ＯＫ",AZ36&lt;&gt;"ＯＫ"),AZ37=""),"※",""))</f>
        <v/>
      </c>
      <c r="AZ37" s="630"/>
      <c r="BA37" s="629" t="str">
        <f>IF(BB34="","",IF(AND(OR(BB34&lt;&gt;"ＯＫ",BB35&lt;&gt;"ＯＫ",BB36&lt;&gt;"ＯＫ"),BB37=""),"※",""))</f>
        <v/>
      </c>
      <c r="BB37" s="630"/>
      <c r="BC37" s="629" t="str">
        <f>IF(BD34="","",IF(AND(OR(BD34&lt;&gt;"ＯＫ",BD35&lt;&gt;"ＯＫ",BD36&lt;&gt;"ＯＫ"),BD37=""),"※",""))</f>
        <v/>
      </c>
      <c r="BD37" s="630"/>
      <c r="BE37" s="629" t="str">
        <f>IF(BF34="","",IF(AND(OR(BF34&lt;&gt;"ＯＫ",BF35&lt;&gt;"ＯＫ",BF36&lt;&gt;"ＯＫ"),BF37=""),"※",""))</f>
        <v/>
      </c>
      <c r="BF37" s="630"/>
      <c r="BG37" s="629" t="str">
        <f>IF(BH34="","",IF(AND(OR(BH34&lt;&gt;"ＯＫ",BH35&lt;&gt;"ＯＫ",BH36&lt;&gt;"ＯＫ"),BH37=""),"※",""))</f>
        <v/>
      </c>
      <c r="BH37" s="630"/>
      <c r="BI37" s="629" t="str">
        <f>IF(BJ34="","",IF(AND(OR(BJ34&lt;&gt;"ＯＫ",BJ35&lt;&gt;"ＯＫ",BJ36&lt;&gt;"ＯＫ"),BJ37=""),"※",""))</f>
        <v/>
      </c>
      <c r="BJ37" s="630"/>
      <c r="BK37" s="629" t="str">
        <f>IF(BL34="","",IF(AND(OR(BL34&lt;&gt;"ＯＫ",BL35&lt;&gt;"ＯＫ",BL36&lt;&gt;"ＯＫ"),BL37=""),"※",""))</f>
        <v/>
      </c>
      <c r="BL37" s="630"/>
      <c r="BM37" s="629" t="str">
        <f>IF(BN34="","",IF(AND(OR(BN34&lt;&gt;"ＯＫ",BN35&lt;&gt;"ＯＫ",BN36&lt;&gt;"ＯＫ"),BN37=""),"※",""))</f>
        <v/>
      </c>
      <c r="BN37" s="630"/>
      <c r="BO37" s="629" t="str">
        <f>IF(BP34="","",IF(AND(OR(BP34&lt;&gt;"ＯＫ",BP35&lt;&gt;"ＯＫ",BP36&lt;&gt;"ＯＫ"),BP37=""),"※",""))</f>
        <v/>
      </c>
      <c r="BP37" s="631"/>
      <c r="BQ37" s="632" t="str">
        <f>IF(BR34="","",IF(AND(OR(BR34&lt;&gt;"ＯＫ",BR35&lt;&gt;"ＯＫ",BR36&lt;&gt;"ＯＫ"),BR37=""),"※",""))</f>
        <v/>
      </c>
      <c r="BR37" s="633"/>
    </row>
    <row r="38" spans="2:74" ht="27" customHeight="1">
      <c r="B38" s="699" t="s">
        <v>1003</v>
      </c>
      <c r="D38" s="1418" t="s">
        <v>1821</v>
      </c>
      <c r="E38" s="636"/>
      <c r="F38" s="637"/>
      <c r="G38" s="636"/>
      <c r="H38" s="637"/>
      <c r="I38" s="636"/>
      <c r="J38" s="637"/>
      <c r="K38" s="636"/>
      <c r="L38" s="637"/>
      <c r="M38" s="636"/>
      <c r="N38" s="637"/>
      <c r="O38" s="636"/>
      <c r="P38" s="637"/>
      <c r="Q38" s="636"/>
      <c r="R38" s="637"/>
      <c r="S38" s="636"/>
      <c r="T38" s="637"/>
      <c r="U38" s="636"/>
      <c r="V38" s="637"/>
      <c r="W38" s="636"/>
      <c r="X38" s="637"/>
      <c r="Y38" s="636"/>
      <c r="Z38" s="637"/>
      <c r="AA38" s="636"/>
      <c r="AB38" s="637"/>
      <c r="AC38" s="636"/>
      <c r="AD38" s="637"/>
      <c r="AE38" s="636"/>
      <c r="AF38" s="637"/>
      <c r="AG38" s="636"/>
      <c r="AH38" s="637"/>
      <c r="AI38" s="636"/>
      <c r="AJ38" s="637"/>
      <c r="AK38" s="636"/>
      <c r="AL38" s="637"/>
      <c r="AM38" s="636"/>
      <c r="AN38" s="637"/>
      <c r="AO38" s="636"/>
      <c r="AP38" s="637"/>
      <c r="AQ38" s="636"/>
      <c r="AR38" s="637"/>
      <c r="AS38" s="636"/>
      <c r="AT38" s="637"/>
      <c r="AU38" s="636"/>
      <c r="AV38" s="637"/>
      <c r="AW38" s="636"/>
      <c r="AX38" s="637"/>
      <c r="AY38" s="636"/>
      <c r="AZ38" s="637"/>
      <c r="BA38" s="636"/>
      <c r="BB38" s="637"/>
      <c r="BC38" s="636"/>
      <c r="BD38" s="637"/>
      <c r="BE38" s="636"/>
      <c r="BF38" s="637"/>
      <c r="BG38" s="636"/>
      <c r="BH38" s="637"/>
      <c r="BI38" s="636"/>
      <c r="BJ38" s="637"/>
      <c r="BK38" s="636"/>
      <c r="BL38" s="637"/>
      <c r="BM38" s="636"/>
      <c r="BN38" s="637"/>
      <c r="BO38" s="636"/>
      <c r="BP38" s="637"/>
      <c r="BQ38" s="638"/>
      <c r="BR38" s="639"/>
    </row>
    <row r="39" spans="2:74" ht="27" customHeight="1">
      <c r="B39" s="649"/>
      <c r="C39" s="640" t="s">
        <v>980</v>
      </c>
      <c r="D39" s="1412" t="s">
        <v>1549</v>
      </c>
      <c r="E39" s="690" t="str">
        <f>IF(F39="","※","")</f>
        <v>※</v>
      </c>
      <c r="F39" s="642"/>
      <c r="G39" s="690" t="str">
        <f>IF(AND(H8&lt;&gt;"",H39=""),"※","")</f>
        <v/>
      </c>
      <c r="H39" s="642"/>
      <c r="I39" s="690" t="str">
        <f>IF(AND(J8&lt;&gt;"",J39=""),"※","")</f>
        <v/>
      </c>
      <c r="J39" s="642"/>
      <c r="K39" s="690" t="str">
        <f>IF(AND(L8&lt;&gt;"",L39=""),"※","")</f>
        <v/>
      </c>
      <c r="L39" s="642"/>
      <c r="M39" s="690" t="str">
        <f>IF(AND(N8&lt;&gt;"",N39=""),"※","")</f>
        <v/>
      </c>
      <c r="N39" s="642"/>
      <c r="O39" s="690" t="str">
        <f>IF(AND(P8&lt;&gt;"",P39=""),"※","")</f>
        <v/>
      </c>
      <c r="P39" s="642"/>
      <c r="Q39" s="690" t="str">
        <f>IF(AND(R8&lt;&gt;"",R39=""),"※","")</f>
        <v/>
      </c>
      <c r="R39" s="642"/>
      <c r="S39" s="690" t="str">
        <f>IF(AND(T8&lt;&gt;"",T39=""),"※","")</f>
        <v/>
      </c>
      <c r="T39" s="642"/>
      <c r="U39" s="690" t="str">
        <f>IF(AND(V8&lt;&gt;"",V39=""),"※","")</f>
        <v/>
      </c>
      <c r="V39" s="642"/>
      <c r="W39" s="690" t="str">
        <f>IF(AND(X8&lt;&gt;"",X39=""),"※","")</f>
        <v/>
      </c>
      <c r="X39" s="642"/>
      <c r="Y39" s="690" t="str">
        <f>IF(AND(Z8&lt;&gt;"",Z39=""),"※","")</f>
        <v/>
      </c>
      <c r="Z39" s="642"/>
      <c r="AA39" s="690" t="str">
        <f>IF(AND(AB8&lt;&gt;"",AB39=""),"※","")</f>
        <v/>
      </c>
      <c r="AB39" s="642"/>
      <c r="AC39" s="690" t="str">
        <f>IF(AND(AD8&lt;&gt;"",AD39=""),"※","")</f>
        <v/>
      </c>
      <c r="AD39" s="642"/>
      <c r="AE39" s="690" t="str">
        <f>IF(AND(AF8&lt;&gt;"",AF39=""),"※","")</f>
        <v/>
      </c>
      <c r="AF39" s="642"/>
      <c r="AG39" s="690" t="str">
        <f>IF(AND(AH8&lt;&gt;"",AH39=""),"※","")</f>
        <v/>
      </c>
      <c r="AH39" s="642"/>
      <c r="AI39" s="690" t="str">
        <f>IF(AND(AJ8&lt;&gt;"",AJ39=""),"※","")</f>
        <v/>
      </c>
      <c r="AJ39" s="642"/>
      <c r="AK39" s="690" t="str">
        <f>IF(AND(AL8&lt;&gt;"",AL39=""),"※","")</f>
        <v/>
      </c>
      <c r="AL39" s="642"/>
      <c r="AM39" s="690" t="str">
        <f>IF(AND(AN8&lt;&gt;"",AN39=""),"※","")</f>
        <v/>
      </c>
      <c r="AN39" s="642"/>
      <c r="AO39" s="690" t="str">
        <f>IF(AND(AP8&lt;&gt;"",AP39=""),"※","")</f>
        <v/>
      </c>
      <c r="AP39" s="642"/>
      <c r="AQ39" s="690" t="str">
        <f>IF(AND(AR8&lt;&gt;"",AR39=""),"※","")</f>
        <v/>
      </c>
      <c r="AR39" s="642"/>
      <c r="AS39" s="690" t="str">
        <f>IF(AND(AT8&lt;&gt;"",AT39=""),"※","")</f>
        <v/>
      </c>
      <c r="AT39" s="642"/>
      <c r="AU39" s="690" t="str">
        <f>IF(AND(AV8&lt;&gt;"",AV39=""),"※","")</f>
        <v/>
      </c>
      <c r="AV39" s="642"/>
      <c r="AW39" s="690" t="str">
        <f>IF(AND(AX8&lt;&gt;"",AX39=""),"※","")</f>
        <v/>
      </c>
      <c r="AX39" s="642"/>
      <c r="AY39" s="690" t="str">
        <f>IF(AND(AZ8&lt;&gt;"",AZ39=""),"※","")</f>
        <v/>
      </c>
      <c r="AZ39" s="642"/>
      <c r="BA39" s="690" t="str">
        <f>IF(AND(BB8&lt;&gt;"",BB39=""),"※","")</f>
        <v/>
      </c>
      <c r="BB39" s="642"/>
      <c r="BC39" s="690" t="str">
        <f>IF(AND(BD8&lt;&gt;"",BD39=""),"※","")</f>
        <v/>
      </c>
      <c r="BD39" s="642"/>
      <c r="BE39" s="690" t="str">
        <f>IF(AND(BF8&lt;&gt;"",BF39=""),"※","")</f>
        <v/>
      </c>
      <c r="BF39" s="642"/>
      <c r="BG39" s="690" t="str">
        <f>IF(AND(BH8&lt;&gt;"",BH39=""),"※","")</f>
        <v/>
      </c>
      <c r="BH39" s="642"/>
      <c r="BI39" s="690" t="str">
        <f>IF(AND(BJ8&lt;&gt;"",BJ39=""),"※","")</f>
        <v/>
      </c>
      <c r="BJ39" s="642"/>
      <c r="BK39" s="690" t="str">
        <f>IF(AND(BL8&lt;&gt;"",BL39=""),"※","")</f>
        <v/>
      </c>
      <c r="BL39" s="642"/>
      <c r="BM39" s="690" t="str">
        <f>IF(AND(BN8&lt;&gt;"",BN39=""),"※","")</f>
        <v/>
      </c>
      <c r="BN39" s="642"/>
      <c r="BO39" s="690"/>
      <c r="BP39" s="643">
        <f>SUM(H39:BN39)</f>
        <v>0</v>
      </c>
      <c r="BQ39" s="691"/>
      <c r="BR39" s="644">
        <f>SUM(F39,BP39)</f>
        <v>0</v>
      </c>
    </row>
    <row r="40" spans="2:74" ht="27" customHeight="1">
      <c r="B40" s="649"/>
      <c r="C40" s="692" t="s">
        <v>997</v>
      </c>
      <c r="D40" s="1416" t="s">
        <v>640</v>
      </c>
      <c r="E40" s="665" t="str">
        <f>IF(F40="","※","")</f>
        <v>※</v>
      </c>
      <c r="F40" s="616"/>
      <c r="G40" s="665" t="str">
        <f>IF(AND(H8&lt;&gt;"",H40=""),"※","")</f>
        <v/>
      </c>
      <c r="H40" s="616"/>
      <c r="I40" s="665" t="str">
        <f>IF(AND(J8&lt;&gt;"",J40=""),"※","")</f>
        <v/>
      </c>
      <c r="J40" s="616"/>
      <c r="K40" s="665" t="str">
        <f>IF(AND(L8&lt;&gt;"",L40=""),"※","")</f>
        <v/>
      </c>
      <c r="L40" s="616"/>
      <c r="M40" s="665" t="str">
        <f>IF(AND(N8&lt;&gt;"",N40=""),"※","")</f>
        <v/>
      </c>
      <c r="N40" s="616"/>
      <c r="O40" s="665" t="str">
        <f>IF(AND(P8&lt;&gt;"",P40=""),"※","")</f>
        <v/>
      </c>
      <c r="P40" s="616"/>
      <c r="Q40" s="665" t="str">
        <f>IF(AND(R8&lt;&gt;"",R40=""),"※","")</f>
        <v/>
      </c>
      <c r="R40" s="616"/>
      <c r="S40" s="665" t="str">
        <f>IF(AND(T8&lt;&gt;"",T40=""),"※","")</f>
        <v/>
      </c>
      <c r="T40" s="616"/>
      <c r="U40" s="665" t="str">
        <f>IF(AND(V8&lt;&gt;"",V40=""),"※","")</f>
        <v/>
      </c>
      <c r="V40" s="616"/>
      <c r="W40" s="665" t="str">
        <f>IF(AND(X8&lt;&gt;"",X40=""),"※","")</f>
        <v/>
      </c>
      <c r="X40" s="616"/>
      <c r="Y40" s="665" t="str">
        <f>IF(AND(Z8&lt;&gt;"",Z40=""),"※","")</f>
        <v/>
      </c>
      <c r="Z40" s="616"/>
      <c r="AA40" s="665" t="str">
        <f>IF(AND(AB8&lt;&gt;"",AB40=""),"※","")</f>
        <v/>
      </c>
      <c r="AB40" s="616"/>
      <c r="AC40" s="665" t="str">
        <f>IF(AND(AD8&lt;&gt;"",AD40=""),"※","")</f>
        <v/>
      </c>
      <c r="AD40" s="616"/>
      <c r="AE40" s="665" t="str">
        <f>IF(AND(AF8&lt;&gt;"",AF40=""),"※","")</f>
        <v/>
      </c>
      <c r="AF40" s="616"/>
      <c r="AG40" s="665" t="str">
        <f>IF(AND(AH8&lt;&gt;"",AH40=""),"※","")</f>
        <v/>
      </c>
      <c r="AH40" s="616"/>
      <c r="AI40" s="665" t="str">
        <f>IF(AND(AJ8&lt;&gt;"",AJ40=""),"※","")</f>
        <v/>
      </c>
      <c r="AJ40" s="616"/>
      <c r="AK40" s="665" t="str">
        <f>IF(AND(AL8&lt;&gt;"",AL40=""),"※","")</f>
        <v/>
      </c>
      <c r="AL40" s="616"/>
      <c r="AM40" s="665" t="str">
        <f>IF(AND(AN8&lt;&gt;"",AN40=""),"※","")</f>
        <v/>
      </c>
      <c r="AN40" s="616"/>
      <c r="AO40" s="665" t="str">
        <f>IF(AND(AP8&lt;&gt;"",AP40=""),"※","")</f>
        <v/>
      </c>
      <c r="AP40" s="616"/>
      <c r="AQ40" s="665" t="str">
        <f>IF(AND(AR8&lt;&gt;"",AR40=""),"※","")</f>
        <v/>
      </c>
      <c r="AR40" s="616"/>
      <c r="AS40" s="665" t="str">
        <f>IF(AND(AT8&lt;&gt;"",AT40=""),"※","")</f>
        <v/>
      </c>
      <c r="AT40" s="616"/>
      <c r="AU40" s="665" t="str">
        <f>IF(AND(AV8&lt;&gt;"",AV40=""),"※","")</f>
        <v/>
      </c>
      <c r="AV40" s="616"/>
      <c r="AW40" s="665" t="str">
        <f>IF(AND(AX8&lt;&gt;"",AX40=""),"※","")</f>
        <v/>
      </c>
      <c r="AX40" s="616"/>
      <c r="AY40" s="665" t="str">
        <f>IF(AND(AZ8&lt;&gt;"",AZ40=""),"※","")</f>
        <v/>
      </c>
      <c r="AZ40" s="616"/>
      <c r="BA40" s="665" t="str">
        <f>IF(AND(BB8&lt;&gt;"",BB40=""),"※","")</f>
        <v/>
      </c>
      <c r="BB40" s="616"/>
      <c r="BC40" s="665" t="str">
        <f>IF(AND(BD8&lt;&gt;"",BD40=""),"※","")</f>
        <v/>
      </c>
      <c r="BD40" s="616"/>
      <c r="BE40" s="665" t="str">
        <f>IF(AND(BF8&lt;&gt;"",BF40=""),"※","")</f>
        <v/>
      </c>
      <c r="BF40" s="616"/>
      <c r="BG40" s="665" t="str">
        <f>IF(AND(BH8&lt;&gt;"",BH40=""),"※","")</f>
        <v/>
      </c>
      <c r="BH40" s="616"/>
      <c r="BI40" s="665" t="str">
        <f>IF(AND(BJ8&lt;&gt;"",BJ40=""),"※","")</f>
        <v/>
      </c>
      <c r="BJ40" s="616"/>
      <c r="BK40" s="665" t="str">
        <f>IF(AND(BL8&lt;&gt;"",BL40=""),"※","")</f>
        <v/>
      </c>
      <c r="BL40" s="616"/>
      <c r="BM40" s="665" t="str">
        <f>IF(AND(BN8&lt;&gt;"",BN40=""),"※","")</f>
        <v/>
      </c>
      <c r="BN40" s="616"/>
      <c r="BO40" s="665"/>
      <c r="BP40" s="617">
        <f>SUM(H40:BN40)</f>
        <v>0</v>
      </c>
      <c r="BQ40" s="693"/>
      <c r="BR40" s="619">
        <f>SUM(F40,BP40)</f>
        <v>0</v>
      </c>
    </row>
    <row r="41" spans="2:74" ht="27" customHeight="1">
      <c r="B41" s="649"/>
      <c r="C41" s="425" t="s">
        <v>998</v>
      </c>
      <c r="D41" s="1417" t="s">
        <v>641</v>
      </c>
      <c r="E41" s="665" t="str">
        <f>IF(F41="","※","")</f>
        <v>※</v>
      </c>
      <c r="F41" s="616"/>
      <c r="G41" s="665" t="str">
        <f>IF(AND(H8&lt;&gt;"",H41=""),"※","")</f>
        <v/>
      </c>
      <c r="H41" s="616"/>
      <c r="I41" s="665" t="str">
        <f>IF(AND(J8&lt;&gt;"",J41=""),"※","")</f>
        <v/>
      </c>
      <c r="J41" s="616"/>
      <c r="K41" s="665" t="str">
        <f>IF(AND(L8&lt;&gt;"",L41=""),"※","")</f>
        <v/>
      </c>
      <c r="L41" s="616"/>
      <c r="M41" s="665" t="str">
        <f>IF(AND(N8&lt;&gt;"",N41=""),"※","")</f>
        <v/>
      </c>
      <c r="N41" s="616"/>
      <c r="O41" s="665" t="str">
        <f>IF(AND(P8&lt;&gt;"",P41=""),"※","")</f>
        <v/>
      </c>
      <c r="P41" s="616"/>
      <c r="Q41" s="665" t="str">
        <f>IF(AND(R8&lt;&gt;"",R41=""),"※","")</f>
        <v/>
      </c>
      <c r="R41" s="616"/>
      <c r="S41" s="665" t="str">
        <f>IF(AND(T8&lt;&gt;"",T41=""),"※","")</f>
        <v/>
      </c>
      <c r="T41" s="616"/>
      <c r="U41" s="665" t="str">
        <f>IF(AND(V8&lt;&gt;"",V41=""),"※","")</f>
        <v/>
      </c>
      <c r="V41" s="616"/>
      <c r="W41" s="665" t="str">
        <f>IF(AND(X8&lt;&gt;"",X41=""),"※","")</f>
        <v/>
      </c>
      <c r="X41" s="616"/>
      <c r="Y41" s="665" t="str">
        <f>IF(AND(Z8&lt;&gt;"",Z41=""),"※","")</f>
        <v/>
      </c>
      <c r="Z41" s="616"/>
      <c r="AA41" s="665" t="str">
        <f>IF(AND(AB8&lt;&gt;"",AB41=""),"※","")</f>
        <v/>
      </c>
      <c r="AB41" s="616"/>
      <c r="AC41" s="665" t="str">
        <f>IF(AND(AD8&lt;&gt;"",AD41=""),"※","")</f>
        <v/>
      </c>
      <c r="AD41" s="616"/>
      <c r="AE41" s="665" t="str">
        <f>IF(AND(AF8&lt;&gt;"",AF41=""),"※","")</f>
        <v/>
      </c>
      <c r="AF41" s="616"/>
      <c r="AG41" s="665" t="str">
        <f>IF(AND(AH8&lt;&gt;"",AH41=""),"※","")</f>
        <v/>
      </c>
      <c r="AH41" s="616"/>
      <c r="AI41" s="665" t="str">
        <f>IF(AND(AJ8&lt;&gt;"",AJ41=""),"※","")</f>
        <v/>
      </c>
      <c r="AJ41" s="616"/>
      <c r="AK41" s="665" t="str">
        <f>IF(AND(AL8&lt;&gt;"",AL41=""),"※","")</f>
        <v/>
      </c>
      <c r="AL41" s="616"/>
      <c r="AM41" s="665" t="str">
        <f>IF(AND(AN8&lt;&gt;"",AN41=""),"※","")</f>
        <v/>
      </c>
      <c r="AN41" s="616"/>
      <c r="AO41" s="665" t="str">
        <f>IF(AND(AP8&lt;&gt;"",AP41=""),"※","")</f>
        <v/>
      </c>
      <c r="AP41" s="616"/>
      <c r="AQ41" s="665" t="str">
        <f>IF(AND(AR8&lt;&gt;"",AR41=""),"※","")</f>
        <v/>
      </c>
      <c r="AR41" s="616"/>
      <c r="AS41" s="665" t="str">
        <f>IF(AND(AT8&lt;&gt;"",AT41=""),"※","")</f>
        <v/>
      </c>
      <c r="AT41" s="616"/>
      <c r="AU41" s="665" t="str">
        <f>IF(AND(AV8&lt;&gt;"",AV41=""),"※","")</f>
        <v/>
      </c>
      <c r="AV41" s="616"/>
      <c r="AW41" s="665" t="str">
        <f>IF(AND(AX8&lt;&gt;"",AX41=""),"※","")</f>
        <v/>
      </c>
      <c r="AX41" s="616"/>
      <c r="AY41" s="665" t="str">
        <f>IF(AND(AZ8&lt;&gt;"",AZ41=""),"※","")</f>
        <v/>
      </c>
      <c r="AZ41" s="616"/>
      <c r="BA41" s="665" t="str">
        <f>IF(AND(BB8&lt;&gt;"",BB41=""),"※","")</f>
        <v/>
      </c>
      <c r="BB41" s="616"/>
      <c r="BC41" s="665" t="str">
        <f>IF(AND(BD8&lt;&gt;"",BD41=""),"※","")</f>
        <v/>
      </c>
      <c r="BD41" s="616"/>
      <c r="BE41" s="665" t="str">
        <f>IF(AND(BF8&lt;&gt;"",BF41=""),"※","")</f>
        <v/>
      </c>
      <c r="BF41" s="616"/>
      <c r="BG41" s="665" t="str">
        <f>IF(AND(BH8&lt;&gt;"",BH41=""),"※","")</f>
        <v/>
      </c>
      <c r="BH41" s="616"/>
      <c r="BI41" s="665" t="str">
        <f>IF(AND(BJ8&lt;&gt;"",BJ41=""),"※","")</f>
        <v/>
      </c>
      <c r="BJ41" s="616"/>
      <c r="BK41" s="665" t="str">
        <f>IF(AND(BL8&lt;&gt;"",BL41=""),"※","")</f>
        <v/>
      </c>
      <c r="BL41" s="616"/>
      <c r="BM41" s="665" t="str">
        <f>IF(AND(BN8&lt;&gt;"",BN41=""),"※","")</f>
        <v/>
      </c>
      <c r="BN41" s="616"/>
      <c r="BO41" s="665"/>
      <c r="BP41" s="617">
        <f>SUM(H41:BN41)</f>
        <v>0</v>
      </c>
      <c r="BQ41" s="693"/>
      <c r="BR41" s="619">
        <f>SUM(F41,BP41)</f>
        <v>0</v>
      </c>
    </row>
    <row r="42" spans="2:74" ht="27" customHeight="1">
      <c r="B42" s="649"/>
      <c r="C42" s="692" t="s">
        <v>1012</v>
      </c>
      <c r="D42" s="814">
        <f>Table!$C$52</f>
        <v>5.8299999999999998E-2</v>
      </c>
      <c r="E42" s="665"/>
      <c r="F42" s="670" t="str">
        <f>IF(OR(F39="",F40="",F41=""),"",ROUND(F40*$D$42,0))</f>
        <v/>
      </c>
      <c r="G42" s="665"/>
      <c r="H42" s="670" t="str">
        <f>IF(OR(H39="",H40="",H41=""),"",ROUND(H40*$D$42,0))</f>
        <v/>
      </c>
      <c r="I42" s="665"/>
      <c r="J42" s="670" t="str">
        <f>IF(OR(J39="",J40="",J41=""),"",ROUND(J40*$D$42,0))</f>
        <v/>
      </c>
      <c r="K42" s="665"/>
      <c r="L42" s="670" t="str">
        <f>IF(OR(L39="",L40="",L41=""),"",ROUND(L40*$D$42,0))</f>
        <v/>
      </c>
      <c r="M42" s="665"/>
      <c r="N42" s="670" t="str">
        <f>IF(OR(N39="",N40="",N41=""),"",ROUND(N40*$D$42,0))</f>
        <v/>
      </c>
      <c r="O42" s="665"/>
      <c r="P42" s="670" t="str">
        <f>IF(OR(P39="",P40="",P41=""),"",ROUND(P40*$D$42,0))</f>
        <v/>
      </c>
      <c r="Q42" s="665"/>
      <c r="R42" s="670" t="str">
        <f>IF(OR(R39="",R40="",R41=""),"",ROUND(R40*$D$42,0))</f>
        <v/>
      </c>
      <c r="S42" s="665"/>
      <c r="T42" s="670" t="str">
        <f>IF(OR(T39="",T40="",T41=""),"",ROUND(T40*$D$42,0))</f>
        <v/>
      </c>
      <c r="U42" s="665"/>
      <c r="V42" s="670" t="str">
        <f>IF(OR(V39="",V40="",V41=""),"",ROUND(V40*$D$42,0))</f>
        <v/>
      </c>
      <c r="W42" s="665"/>
      <c r="X42" s="670" t="str">
        <f>IF(OR(X39="",X40="",X41=""),"",ROUND(X40*$D$42,0))</f>
        <v/>
      </c>
      <c r="Y42" s="665"/>
      <c r="Z42" s="670" t="str">
        <f>IF(OR(Z39="",Z40="",Z41=""),"",ROUND(Z40*$D$42,0))</f>
        <v/>
      </c>
      <c r="AA42" s="665"/>
      <c r="AB42" s="670" t="str">
        <f>IF(OR(AB39="",AB40="",AB41=""),"",ROUND(AB40*$D$42,0))</f>
        <v/>
      </c>
      <c r="AC42" s="665"/>
      <c r="AD42" s="670" t="str">
        <f>IF(OR(AD39="",AD40="",AD41=""),"",ROUND(AD40*$D$42,0))</f>
        <v/>
      </c>
      <c r="AE42" s="665"/>
      <c r="AF42" s="670" t="str">
        <f>IF(OR(AF39="",AF40="",AF41=""),"",ROUND(AF40*$D$42,0))</f>
        <v/>
      </c>
      <c r="AG42" s="665"/>
      <c r="AH42" s="670" t="str">
        <f>IF(OR(AH39="",AH40="",AH41=""),"",ROUND(AH40*$D$42,0))</f>
        <v/>
      </c>
      <c r="AI42" s="665"/>
      <c r="AJ42" s="670" t="str">
        <f>IF(OR(AJ39="",AJ40="",AJ41=""),"",ROUND(AJ40*$D$42,0))</f>
        <v/>
      </c>
      <c r="AK42" s="665"/>
      <c r="AL42" s="670" t="str">
        <f>IF(OR(AL39="",AL40="",AL41=""),"",ROUND(AL40*$D$42,0))</f>
        <v/>
      </c>
      <c r="AM42" s="665"/>
      <c r="AN42" s="670" t="str">
        <f>IF(OR(AN39="",AN40="",AN41=""),"",ROUND(AN40*$D$42,0))</f>
        <v/>
      </c>
      <c r="AO42" s="665"/>
      <c r="AP42" s="670" t="str">
        <f>IF(OR(AP39="",AP40="",AP41=""),"",ROUND(AP40*$D$42,0))</f>
        <v/>
      </c>
      <c r="AQ42" s="665"/>
      <c r="AR42" s="670" t="str">
        <f>IF(OR(AR39="",AR40="",AR41=""),"",ROUND(AR40*$D$42,0))</f>
        <v/>
      </c>
      <c r="AS42" s="665"/>
      <c r="AT42" s="670" t="str">
        <f>IF(OR(AT39="",AT40="",AT41=""),"",ROUND(AT40*$D$42,0))</f>
        <v/>
      </c>
      <c r="AU42" s="665"/>
      <c r="AV42" s="670" t="str">
        <f>IF(OR(AV39="",AV40="",AV41=""),"",ROUND(AV40*$D$42,0))</f>
        <v/>
      </c>
      <c r="AW42" s="665"/>
      <c r="AX42" s="670" t="str">
        <f>IF(OR(AX39="",AX40="",AX41=""),"",ROUND(AX40*$D$42,0))</f>
        <v/>
      </c>
      <c r="AY42" s="665"/>
      <c r="AZ42" s="670" t="str">
        <f>IF(OR(AZ39="",AZ40="",AZ41=""),"",ROUND(AZ40*$D$42,0))</f>
        <v/>
      </c>
      <c r="BA42" s="665"/>
      <c r="BB42" s="670" t="str">
        <f>IF(OR(BB39="",BB40="",BB41=""),"",ROUND(BB40*$D$42,0))</f>
        <v/>
      </c>
      <c r="BC42" s="665"/>
      <c r="BD42" s="670" t="str">
        <f>IF(OR(BD39="",BD40="",BD41=""),"",ROUND(BD40*$D$42,0))</f>
        <v/>
      </c>
      <c r="BE42" s="665"/>
      <c r="BF42" s="670" t="str">
        <f>IF(OR(BF39="",BF40="",BF41=""),"",ROUND(BF40*$D$42,0))</f>
        <v/>
      </c>
      <c r="BG42" s="665"/>
      <c r="BH42" s="670" t="str">
        <f>IF(OR(BH39="",BH40="",BH41=""),"",ROUND(BH40*$D$42,0))</f>
        <v/>
      </c>
      <c r="BI42" s="665"/>
      <c r="BJ42" s="670" t="str">
        <f>IF(OR(BJ39="",BJ40="",BJ41=""),"",ROUND(BJ40*$D$42,0))</f>
        <v/>
      </c>
      <c r="BK42" s="665"/>
      <c r="BL42" s="670" t="str">
        <f>IF(OR(BL39="",BL40="",BL41=""),"",ROUND(BL40*$D$42,0))</f>
        <v/>
      </c>
      <c r="BM42" s="665"/>
      <c r="BN42" s="670" t="str">
        <f>IF(OR(BN39="",BN40="",BN41=""),"",ROUND(BN40*$D$42,0))</f>
        <v/>
      </c>
      <c r="BO42" s="665"/>
      <c r="BP42" s="701" t="str">
        <f>IF(F42="","",SUM(H42:BN42))</f>
        <v/>
      </c>
      <c r="BQ42" s="693"/>
      <c r="BR42" s="702" t="str">
        <f>IF(BP42="","",SUM(F42,BP42))</f>
        <v/>
      </c>
    </row>
    <row r="43" spans="2:74" ht="27" customHeight="1">
      <c r="B43" s="649"/>
      <c r="C43" s="692" t="s">
        <v>1013</v>
      </c>
      <c r="D43" s="814">
        <f>Table!C53</f>
        <v>4.9349999999999998E-2</v>
      </c>
      <c r="E43" s="703"/>
      <c r="F43" s="670" t="str">
        <f>IF(OR(F39="",F40="",F41=""),"",ROUND(F40*$D$43,0))</f>
        <v/>
      </c>
      <c r="G43" s="703"/>
      <c r="H43" s="670" t="str">
        <f>IF(OR(H39="",H40="",H41=""),"",ROUND(H40*$D$43,0))</f>
        <v/>
      </c>
      <c r="I43" s="703"/>
      <c r="J43" s="670" t="str">
        <f>IF(OR(J39="",J40="",J41=""),"",ROUND(J40*$D$43,0))</f>
        <v/>
      </c>
      <c r="K43" s="703"/>
      <c r="L43" s="670" t="str">
        <f>IF(OR(L39="",L40="",L41=""),"",ROUND(L40*$D$43,0))</f>
        <v/>
      </c>
      <c r="M43" s="703"/>
      <c r="N43" s="670" t="str">
        <f>IF(OR(N39="",N40="",N41=""),"",ROUND(N40*$D$43,0))</f>
        <v/>
      </c>
      <c r="O43" s="703"/>
      <c r="P43" s="670" t="str">
        <f>IF(OR(P39="",P40="",P41=""),"",ROUND(P40*$D$43,0))</f>
        <v/>
      </c>
      <c r="Q43" s="703"/>
      <c r="R43" s="670" t="str">
        <f>IF(OR(R39="",R40="",R41=""),"",ROUND(R40*$D$43,0))</f>
        <v/>
      </c>
      <c r="S43" s="703"/>
      <c r="T43" s="670" t="str">
        <f>IF(OR(T39="",T40="",T41=""),"",ROUND(T40*$D$43,0))</f>
        <v/>
      </c>
      <c r="U43" s="703"/>
      <c r="V43" s="670" t="str">
        <f>IF(OR(V39="",V40="",V41=""),"",ROUND(V40*$D$43,0))</f>
        <v/>
      </c>
      <c r="W43" s="703"/>
      <c r="X43" s="670" t="str">
        <f>IF(OR(X39="",X40="",X41=""),"",ROUND(X40*$D$43,0))</f>
        <v/>
      </c>
      <c r="Y43" s="703"/>
      <c r="Z43" s="670" t="str">
        <f>IF(OR(Z39="",Z40="",Z41=""),"",ROUND(Z40*$D$43,0))</f>
        <v/>
      </c>
      <c r="AA43" s="703"/>
      <c r="AB43" s="670" t="str">
        <f>IF(OR(AB39="",AB40="",AB41=""),"",ROUND(AB40*$D$43,0))</f>
        <v/>
      </c>
      <c r="AC43" s="703"/>
      <c r="AD43" s="670" t="str">
        <f>IF(OR(AD39="",AD40="",AD41=""),"",ROUND(AD40*$D$43,0))</f>
        <v/>
      </c>
      <c r="AE43" s="703"/>
      <c r="AF43" s="670" t="str">
        <f>IF(OR(AF39="",AF40="",AF41=""),"",ROUND(AF40*$D$43,0))</f>
        <v/>
      </c>
      <c r="AG43" s="703"/>
      <c r="AH43" s="670" t="str">
        <f>IF(OR(AH39="",AH40="",AH41=""),"",ROUND(AH40*$D$43,0))</f>
        <v/>
      </c>
      <c r="AI43" s="703"/>
      <c r="AJ43" s="670" t="str">
        <f>IF(OR(AJ39="",AJ40="",AJ41=""),"",ROUND(AJ40*$D$43,0))</f>
        <v/>
      </c>
      <c r="AK43" s="703"/>
      <c r="AL43" s="670" t="str">
        <f>IF(OR(AL39="",AL40="",AL41=""),"",ROUND(AL40*$D$43,0))</f>
        <v/>
      </c>
      <c r="AM43" s="703"/>
      <c r="AN43" s="670" t="str">
        <f>IF(OR(AN39="",AN40="",AN41=""),"",ROUND(AN40*$D$43,0))</f>
        <v/>
      </c>
      <c r="AO43" s="703"/>
      <c r="AP43" s="670" t="str">
        <f>IF(OR(AP39="",AP40="",AP41=""),"",ROUND(AP40*$D$43,0))</f>
        <v/>
      </c>
      <c r="AQ43" s="703"/>
      <c r="AR43" s="670" t="str">
        <f>IF(OR(AR39="",AR40="",AR41=""),"",ROUND(AR40*$D$43,0))</f>
        <v/>
      </c>
      <c r="AS43" s="703"/>
      <c r="AT43" s="670" t="str">
        <f>IF(OR(AT39="",AT40="",AT41=""),"",ROUND(AT40*$D$43,0))</f>
        <v/>
      </c>
      <c r="AU43" s="703"/>
      <c r="AV43" s="670" t="str">
        <f>IF(OR(AV39="",AV40="",AV41=""),"",ROUND(AV40*$D$43,0))</f>
        <v/>
      </c>
      <c r="AW43" s="703"/>
      <c r="AX43" s="670" t="str">
        <f>IF(OR(AX39="",AX40="",AX41=""),"",ROUND(AX40*$D$43,0))</f>
        <v/>
      </c>
      <c r="AY43" s="703"/>
      <c r="AZ43" s="670" t="str">
        <f>IF(OR(AZ39="",AZ40="",AZ41=""),"",ROUND(AZ40*$D$43,0))</f>
        <v/>
      </c>
      <c r="BA43" s="703"/>
      <c r="BB43" s="670" t="str">
        <f>IF(OR(BB39="",BB40="",BB41=""),"",ROUND(BB40*$D$43,0))</f>
        <v/>
      </c>
      <c r="BC43" s="703"/>
      <c r="BD43" s="670" t="str">
        <f>IF(OR(BD39="",BD40="",BD41=""),"",ROUND(BD40*$D$43,0))</f>
        <v/>
      </c>
      <c r="BE43" s="703"/>
      <c r="BF43" s="670" t="str">
        <f>IF(OR(BF39="",BF40="",BF41=""),"",ROUND(BF40*$D$43,0))</f>
        <v/>
      </c>
      <c r="BG43" s="703"/>
      <c r="BH43" s="670" t="str">
        <f>IF(OR(BH39="",BH40="",BH41=""),"",ROUND(BH40*$D$43,0))</f>
        <v/>
      </c>
      <c r="BI43" s="703"/>
      <c r="BJ43" s="670" t="str">
        <f>IF(OR(BJ39="",BJ40="",BJ41=""),"",ROUND(BJ40*$D$43,0))</f>
        <v/>
      </c>
      <c r="BK43" s="703"/>
      <c r="BL43" s="670" t="str">
        <f>IF(OR(BL39="",BL40="",BL41=""),"",ROUND(BL40*$D$43,0))</f>
        <v/>
      </c>
      <c r="BM43" s="703"/>
      <c r="BN43" s="670" t="str">
        <f>IF(OR(BN39="",BN40="",BN41=""),"",ROUND(BN40*$D$43,0))</f>
        <v/>
      </c>
      <c r="BO43" s="703"/>
      <c r="BP43" s="701" t="str">
        <f>IF(F43="","",SUM(H43:BN43))</f>
        <v/>
      </c>
      <c r="BQ43" s="704"/>
      <c r="BR43" s="702" t="str">
        <f>IF(BP43="","",SUM(F43,BP43))</f>
        <v/>
      </c>
      <c r="BU43" s="919" t="s">
        <v>1294</v>
      </c>
      <c r="BV43" s="919"/>
    </row>
    <row r="44" spans="2:74" ht="49.5" customHeight="1">
      <c r="B44" s="649"/>
      <c r="C44" s="692" t="s">
        <v>1004</v>
      </c>
      <c r="D44" s="677"/>
      <c r="E44" s="615"/>
      <c r="F44" s="674" t="str">
        <f>IF(F43="","",IF(F39=0,"事業主負担額が0になっています。入力値を確認してください。",IF(OR(F42*1.1&lt;=F39,F43*0.9&gt;=F39),"事業主負担額の入力値"&amp;"「"&amp;F39&amp;"」"&amp;"は自動計算値"&amp;"「"&amp;F42&amp;"」"&amp;"～"&amp;"「"&amp;F43&amp;"」"&amp;"の範囲に比べて乖離が大きくなっています。黄色セルの各入力値に間違いがないか確認してください。","ＯＫ")))</f>
        <v/>
      </c>
      <c r="G44" s="615"/>
      <c r="H44" s="674" t="str">
        <f>IF(H43="","",IF(H39=0,"事業主負担額が0になっています。入力値を確認してください。",IF(OR(H42*1.1&lt;=H39,H43*0.9&gt;=H39),"事業主負担額の入力値"&amp;"「"&amp;H39&amp;"」"&amp;"は自動計算値"&amp;"「"&amp;H42&amp;"」"&amp;"～"&amp;"「"&amp;H43&amp;"」"&amp;"の範囲に比べて乖離が大きくなっています。黄色セルの各入力値に間違いがないか確認してください。","ＯＫ")))</f>
        <v/>
      </c>
      <c r="I44" s="615"/>
      <c r="J44" s="674" t="str">
        <f>IF(J43="","",IF(J39=0,"事業主負担額が0になっています。入力値を確認してください。",IF(OR(J42*1.1&lt;=J39,J43*0.9&gt;=J39),"事業主負担額の入力値"&amp;"「"&amp;J39&amp;"」"&amp;"は自動計算値"&amp;"「"&amp;J42&amp;"」"&amp;"～"&amp;"「"&amp;J43&amp;"」"&amp;"の範囲に比べて乖離が大きくなっています。黄色セルの各入力値に間違いがないか確認してください。","ＯＫ")))</f>
        <v/>
      </c>
      <c r="K44" s="615"/>
      <c r="L44" s="674" t="str">
        <f>IF(L43="","",IF(L39=0,"事業主負担額が0になっています。入力値を確認してください。",IF(OR(L42*1.1&lt;=L39,L43*0.9&gt;=L39),"事業主負担額の入力値"&amp;"「"&amp;L39&amp;"」"&amp;"は自動計算値"&amp;"「"&amp;L42&amp;"」"&amp;"～"&amp;"「"&amp;L43&amp;"」"&amp;"の範囲に比べて乖離が大きくなっています。黄色セルの各入力値に間違いがないか確認してください。","ＯＫ")))</f>
        <v/>
      </c>
      <c r="M44" s="615"/>
      <c r="N44" s="674" t="str">
        <f>IF(N43="","",IF(N39=0,"事業主負担額が0になっています。入力値を確認してください。",IF(OR(N42*1.1&lt;=N39,N43*0.9&gt;=N39),"事業主負担額の入力値"&amp;"「"&amp;N39&amp;"」"&amp;"は自動計算値"&amp;"「"&amp;N42&amp;"」"&amp;"～"&amp;"「"&amp;N43&amp;"」"&amp;"の範囲に比べて乖離が大きくなっています。黄色セルの各入力値に間違いがないか確認してください。","ＯＫ")))</f>
        <v/>
      </c>
      <c r="O44" s="615"/>
      <c r="P44" s="674" t="str">
        <f>IF(P43="","",IF(P39=0,"事業主負担額が0になっています。入力値を確認してください。",IF(OR(P42*1.1&lt;=P39,P43*0.9&gt;=P39),"事業主負担額の入力値"&amp;"「"&amp;P39&amp;"」"&amp;"は自動計算値"&amp;"「"&amp;P42&amp;"」"&amp;"～"&amp;"「"&amp;P43&amp;"」"&amp;"の範囲に比べて乖離が大きくなっています。黄色セルの各入力値に間違いがないか確認してください。","ＯＫ")))</f>
        <v/>
      </c>
      <c r="Q44" s="615"/>
      <c r="R44" s="674" t="str">
        <f>IF(R43="","",IF(R39=0,"事業主負担額が0になっています。入力値を確認してください。",IF(OR(R42*1.1&lt;=R39,R43*0.9&gt;=R39),"事業主負担額の入力値"&amp;"「"&amp;R39&amp;"」"&amp;"は自動計算値"&amp;"「"&amp;R42&amp;"」"&amp;"～"&amp;"「"&amp;R43&amp;"」"&amp;"の範囲に比べて乖離が大きくなっています。黄色セルの各入力値に間違いがないか確認してください。","ＯＫ")))</f>
        <v/>
      </c>
      <c r="S44" s="615"/>
      <c r="T44" s="674" t="str">
        <f>IF(T43="","",IF(T39=0,"事業主負担額が0になっています。入力値を確認してください。",IF(OR(T42*1.1&lt;=T39,T43*0.9&gt;=T39),"事業主負担額の入力値"&amp;"「"&amp;T39&amp;"」"&amp;"は自動計算値"&amp;"「"&amp;T42&amp;"」"&amp;"～"&amp;"「"&amp;T43&amp;"」"&amp;"の範囲に比べて乖離が大きくなっています。黄色セルの各入力値に間違いがないか確認してください。","ＯＫ")))</f>
        <v/>
      </c>
      <c r="U44" s="615"/>
      <c r="V44" s="674" t="str">
        <f>IF(V43="","",IF(V39=0,"事業主負担額が0になっています。入力値を確認してください。",IF(OR(V42*1.1&lt;=V39,V43*0.9&gt;=V39),"事業主負担額の入力値"&amp;"「"&amp;V39&amp;"」"&amp;"は自動計算値"&amp;"「"&amp;V42&amp;"」"&amp;"～"&amp;"「"&amp;V43&amp;"」"&amp;"の範囲に比べて乖離が大きくなっています。黄色セルの各入力値に間違いがないか確認してください。","ＯＫ")))</f>
        <v/>
      </c>
      <c r="W44" s="615"/>
      <c r="X44" s="674" t="str">
        <f>IF(X43="","",IF(X39=0,"事業主負担額が0になっています。入力値を確認してください。",IF(OR(X42*1.1&lt;=X39,X43*0.9&gt;=X39),"事業主負担額の入力値"&amp;"「"&amp;X39&amp;"」"&amp;"は自動計算値"&amp;"「"&amp;X42&amp;"」"&amp;"～"&amp;"「"&amp;X43&amp;"」"&amp;"の範囲に比べて乖離が大きくなっています。黄色セルの各入力値に間違いがないか確認してください。","ＯＫ")))</f>
        <v/>
      </c>
      <c r="Y44" s="615"/>
      <c r="Z44" s="674" t="str">
        <f>IF(Z43="","",IF(Z39=0,"事業主負担額が0になっています。入力値を確認してください。",IF(OR(Z42*1.1&lt;=Z39,Z43*0.9&gt;=Z39),"事業主負担額の入力値"&amp;"「"&amp;Z39&amp;"」"&amp;"は自動計算値"&amp;"「"&amp;Z42&amp;"」"&amp;"～"&amp;"「"&amp;Z43&amp;"」"&amp;"の範囲に比べて乖離が大きくなっています。黄色セルの各入力値に間違いがないか確認してください。","ＯＫ")))</f>
        <v/>
      </c>
      <c r="AA44" s="615"/>
      <c r="AB44" s="674" t="str">
        <f>IF(AB43="","",IF(AB39=0,"事業主負担額が0になっています。入力値を確認してください。",IF(OR(AB42*1.1&lt;=AB39,AB43*0.9&gt;=AB39),"事業主負担額の入力値"&amp;"「"&amp;AB39&amp;"」"&amp;"は自動計算値"&amp;"「"&amp;AB42&amp;"」"&amp;"～"&amp;"「"&amp;AB43&amp;"」"&amp;"の範囲に比べて乖離が大きくなっています。黄色セルの各入力値に間違いがないか確認してください。","ＯＫ")))</f>
        <v/>
      </c>
      <c r="AC44" s="615"/>
      <c r="AD44" s="674" t="str">
        <f>IF(AD43="","",IF(AD39=0,"事業主負担額が0になっています。入力値を確認してください。",IF(OR(AD42*1.1&lt;=AD39,AD43*0.9&gt;=AD39),"事業主負担額の入力値"&amp;"「"&amp;AD39&amp;"」"&amp;"は自動計算値"&amp;"「"&amp;AD42&amp;"」"&amp;"～"&amp;"「"&amp;AD43&amp;"」"&amp;"の範囲に比べて乖離が大きくなっています。黄色セルの各入力値に間違いがないか確認してください。","ＯＫ")))</f>
        <v/>
      </c>
      <c r="AE44" s="615"/>
      <c r="AF44" s="674" t="str">
        <f>IF(AF43="","",IF(AF39=0,"事業主負担額が0になっています。入力値を確認してください。",IF(OR(AF42*1.1&lt;=AF39,AF43*0.9&gt;=AF39),"事業主負担額の入力値"&amp;"「"&amp;AF39&amp;"」"&amp;"は自動計算値"&amp;"「"&amp;AF42&amp;"」"&amp;"～"&amp;"「"&amp;AF43&amp;"」"&amp;"の範囲に比べて乖離が大きくなっています。黄色セルの各入力値に間違いがないか確認してください。","ＯＫ")))</f>
        <v/>
      </c>
      <c r="AG44" s="615"/>
      <c r="AH44" s="674" t="str">
        <f>IF(AH43="","",IF(AH39=0,"事業主負担額が0になっています。入力値を確認してください。",IF(OR(AH42*1.1&lt;=AH39,AH43*0.9&gt;=AH39),"事業主負担額の入力値"&amp;"「"&amp;AH39&amp;"」"&amp;"は自動計算値"&amp;"「"&amp;AH42&amp;"」"&amp;"～"&amp;"「"&amp;AH43&amp;"」"&amp;"の範囲に比べて乖離が大きくなっています。黄色セルの各入力値に間違いがないか確認してください。","ＯＫ")))</f>
        <v/>
      </c>
      <c r="AI44" s="615"/>
      <c r="AJ44" s="674" t="str">
        <f>IF(AJ43="","",IF(AJ39=0,"事業主負担額が0になっています。入力値を確認してください。",IF(OR(AJ42*1.1&lt;=AJ39,AJ43*0.9&gt;=AJ39),"事業主負担額の入力値"&amp;"「"&amp;AJ39&amp;"」"&amp;"は自動計算値"&amp;"「"&amp;AJ42&amp;"」"&amp;"～"&amp;"「"&amp;AJ43&amp;"」"&amp;"の範囲に比べて乖離が大きくなっています。黄色セルの各入力値に間違いがないか確認してください。","ＯＫ")))</f>
        <v/>
      </c>
      <c r="AK44" s="615"/>
      <c r="AL44" s="674" t="str">
        <f>IF(AL43="","",IF(AL39=0,"事業主負担額が0になっています。入力値を確認してください。",IF(OR(AL42*1.1&lt;=AL39,AL43*0.9&gt;=AL39),"事業主負担額の入力値"&amp;"「"&amp;AL39&amp;"」"&amp;"は自動計算値"&amp;"「"&amp;AL42&amp;"」"&amp;"～"&amp;"「"&amp;AL43&amp;"」"&amp;"の範囲に比べて乖離が大きくなっています。黄色セルの各入力値に間違いがないか確認してください。","ＯＫ")))</f>
        <v/>
      </c>
      <c r="AM44" s="615"/>
      <c r="AN44" s="674" t="str">
        <f>IF(AN43="","",IF(AN39=0,"事業主負担額が0になっています。入力値を確認してください。",IF(OR(AN42*1.1&lt;=AN39,AN43*0.9&gt;=AN39),"事業主負担額の入力値"&amp;"「"&amp;AN39&amp;"」"&amp;"は自動計算値"&amp;"「"&amp;AN42&amp;"」"&amp;"～"&amp;"「"&amp;AN43&amp;"」"&amp;"の範囲に比べて乖離が大きくなっています。黄色セルの各入力値に間違いがないか確認してください。","ＯＫ")))</f>
        <v/>
      </c>
      <c r="AO44" s="615"/>
      <c r="AP44" s="674" t="str">
        <f>IF(AP43="","",IF(AP39=0,"事業主負担額が0になっています。入力値を確認してください。",IF(OR(AP42*1.1&lt;=AP39,AP43*0.9&gt;=AP39),"事業主負担額の入力値"&amp;"「"&amp;AP39&amp;"」"&amp;"は自動計算値"&amp;"「"&amp;AP42&amp;"」"&amp;"～"&amp;"「"&amp;AP43&amp;"」"&amp;"の範囲に比べて乖離が大きくなっています。黄色セルの各入力値に間違いがないか確認してください。","ＯＫ")))</f>
        <v/>
      </c>
      <c r="AQ44" s="615"/>
      <c r="AR44" s="674" t="str">
        <f>IF(AR43="","",IF(AR39=0,"事業主負担額が0になっています。入力値を確認してください。",IF(OR(AR42*1.1&lt;=AR39,AR43*0.9&gt;=AR39),"事業主負担額の入力値"&amp;"「"&amp;AR39&amp;"」"&amp;"は自動計算値"&amp;"「"&amp;AR42&amp;"」"&amp;"～"&amp;"「"&amp;AR43&amp;"」"&amp;"の範囲に比べて乖離が大きくなっています。黄色セルの各入力値に間違いがないか確認してください。","ＯＫ")))</f>
        <v/>
      </c>
      <c r="AS44" s="615"/>
      <c r="AT44" s="674" t="str">
        <f>IF(AT43="","",IF(AT39=0,"事業主負担額が0になっています。入力値を確認してください。",IF(OR(AT42*1.1&lt;=AT39,AT43*0.9&gt;=AT39),"事業主負担額の入力値"&amp;"「"&amp;AT39&amp;"」"&amp;"は自動計算値"&amp;"「"&amp;AT42&amp;"」"&amp;"～"&amp;"「"&amp;AT43&amp;"」"&amp;"の範囲に比べて乖離が大きくなっています。黄色セルの各入力値に間違いがないか確認してください。","ＯＫ")))</f>
        <v/>
      </c>
      <c r="AU44" s="615"/>
      <c r="AV44" s="674" t="str">
        <f>IF(AV43="","",IF(AV39=0,"事業主負担額が0になっています。入力値を確認してください。",IF(OR(AV42*1.1&lt;=AV39,AV43*0.9&gt;=AV39),"事業主負担額の入力値"&amp;"「"&amp;AV39&amp;"」"&amp;"は自動計算値"&amp;"「"&amp;AV42&amp;"」"&amp;"～"&amp;"「"&amp;AV43&amp;"」"&amp;"の範囲に比べて乖離が大きくなっています。黄色セルの各入力値に間違いがないか確認してください。","ＯＫ")))</f>
        <v/>
      </c>
      <c r="AW44" s="615"/>
      <c r="AX44" s="674" t="str">
        <f>IF(AX43="","",IF(AX39=0,"事業主負担額が0になっています。入力値を確認してください。",IF(OR(AX42*1.1&lt;=AX39,AX43*0.9&gt;=AX39),"事業主負担額の入力値"&amp;"「"&amp;AX39&amp;"」"&amp;"は自動計算値"&amp;"「"&amp;AX42&amp;"」"&amp;"～"&amp;"「"&amp;AX43&amp;"」"&amp;"の範囲に比べて乖離が大きくなっています。黄色セルの各入力値に間違いがないか確認してください。","ＯＫ")))</f>
        <v/>
      </c>
      <c r="AY44" s="615"/>
      <c r="AZ44" s="674" t="str">
        <f>IF(AZ43="","",IF(AZ39=0,"事業主負担額が0になっています。入力値を確認してください。",IF(OR(AZ42*1.1&lt;=AZ39,AZ43*0.9&gt;=AZ39),"事業主負担額の入力値"&amp;"「"&amp;AZ39&amp;"」"&amp;"は自動計算値"&amp;"「"&amp;AZ42&amp;"」"&amp;"～"&amp;"「"&amp;AZ43&amp;"」"&amp;"の範囲に比べて乖離が大きくなっています。黄色セルの各入力値に間違いがないか確認してください。","ＯＫ")))</f>
        <v/>
      </c>
      <c r="BA44" s="615"/>
      <c r="BB44" s="674" t="str">
        <f>IF(BB43="","",IF(BB39=0,"事業主負担額が0になっています。入力値を確認してください。",IF(OR(BB42*1.1&lt;=BB39,BB43*0.9&gt;=BB39),"事業主負担額の入力値"&amp;"「"&amp;BB39&amp;"」"&amp;"は自動計算値"&amp;"「"&amp;BB42&amp;"」"&amp;"～"&amp;"「"&amp;BB43&amp;"」"&amp;"の範囲に比べて乖離が大きくなっています。黄色セルの各入力値に間違いがないか確認してください。","ＯＫ")))</f>
        <v/>
      </c>
      <c r="BC44" s="615"/>
      <c r="BD44" s="674" t="str">
        <f>IF(BD43="","",IF(BD39=0,"事業主負担額が0になっています。入力値を確認してください。",IF(OR(BD42*1.1&lt;=BD39,BD43*0.9&gt;=BD39),"事業主負担額の入力値"&amp;"「"&amp;BD39&amp;"」"&amp;"は自動計算値"&amp;"「"&amp;BD42&amp;"」"&amp;"～"&amp;"「"&amp;BD43&amp;"」"&amp;"の範囲に比べて乖離が大きくなっています。黄色セルの各入力値に間違いがないか確認してください。","ＯＫ")))</f>
        <v/>
      </c>
      <c r="BE44" s="615"/>
      <c r="BF44" s="674" t="str">
        <f>IF(BF43="","",IF(BF39=0,"事業主負担額が0になっています。入力値を確認してください。",IF(OR(BF42*1.1&lt;=BF39,BF43*0.9&gt;=BF39),"事業主負担額の入力値"&amp;"「"&amp;BF39&amp;"」"&amp;"は自動計算値"&amp;"「"&amp;BF42&amp;"」"&amp;"～"&amp;"「"&amp;BF43&amp;"」"&amp;"の範囲に比べて乖離が大きくなっています。黄色セルの各入力値に間違いがないか確認してください。","ＯＫ")))</f>
        <v/>
      </c>
      <c r="BG44" s="615"/>
      <c r="BH44" s="674" t="str">
        <f>IF(BH43="","",IF(BH39=0,"事業主負担額が0になっています。入力値を確認してください。",IF(OR(BH42*1.1&lt;=BH39,BH43*0.9&gt;=BH39),"事業主負担額の入力値"&amp;"「"&amp;BH39&amp;"」"&amp;"は自動計算値"&amp;"「"&amp;BH42&amp;"」"&amp;"～"&amp;"「"&amp;BH43&amp;"」"&amp;"の範囲に比べて乖離が大きくなっています。黄色セルの各入力値に間違いがないか確認してください。","ＯＫ")))</f>
        <v/>
      </c>
      <c r="BI44" s="615"/>
      <c r="BJ44" s="674" t="str">
        <f>IF(BJ43="","",IF(BJ39=0,"事業主負担額が0になっています。入力値を確認してください。",IF(OR(BJ42*1.1&lt;=BJ39,BJ43*0.9&gt;=BJ39),"事業主負担額の入力値"&amp;"「"&amp;BJ39&amp;"」"&amp;"は自動計算値"&amp;"「"&amp;BJ42&amp;"」"&amp;"～"&amp;"「"&amp;BJ43&amp;"」"&amp;"の範囲に比べて乖離が大きくなっています。黄色セルの各入力値に間違いがないか確認してください。","ＯＫ")))</f>
        <v/>
      </c>
      <c r="BK44" s="615"/>
      <c r="BL44" s="674" t="str">
        <f>IF(BL43="","",IF(BL39=0,"事業主負担額が0になっています。入力値を確認してください。",IF(OR(BL42*1.1&lt;=BL39,BL43*0.9&gt;=BL39),"事業主負担額の入力値"&amp;"「"&amp;BL39&amp;"」"&amp;"は自動計算値"&amp;"「"&amp;BL42&amp;"」"&amp;"～"&amp;"「"&amp;BL43&amp;"」"&amp;"の範囲に比べて乖離が大きくなっています。黄色セルの各入力値に間違いがないか確認してください。","ＯＫ")))</f>
        <v/>
      </c>
      <c r="BM44" s="615"/>
      <c r="BN44" s="674" t="str">
        <f>IF(BN43="","",IF(BN39=0,"事業主負担額が0になっています。入力値を確認してください。",IF(OR(BN42*1.1&lt;=BN39,BN43*0.9&gt;=BN39),"事業主負担額の入力値"&amp;"「"&amp;BN39&amp;"」"&amp;"は自動計算値"&amp;"「"&amp;BN42&amp;"」"&amp;"～"&amp;"「"&amp;BN43&amp;"」"&amp;"の範囲に比べて乖離が大きくなっています。黄色セルの各入力値に間違いがないか確認してください。","ＯＫ")))</f>
        <v/>
      </c>
      <c r="BO44" s="615"/>
      <c r="BP44" s="694" t="str">
        <f>BU44&amp;BV44</f>
        <v/>
      </c>
      <c r="BQ44" s="618"/>
      <c r="BR44" s="695" t="str">
        <f>IF(BR43="","",IF(BR39=0,"事業主負担額が0になっています。入力値を確認してください。",IF(OR(BR42*1.1&lt;=BR39,BR43*0.9&gt;=BR39),"事業主負担額の入力値"&amp;"「"&amp;BR39&amp;"」"&amp;"は自動計算値"&amp;"「"&amp;BR42&amp;"」"&amp;"～"&amp;"「"&amp;BR43&amp;"」"&amp;"の範囲に比べて乖離が大きくなっています。黄色セルの各入力値に間違いがないか確認してください。","ＯＫ")))</f>
        <v/>
      </c>
      <c r="BU44" s="919" t="str">
        <f>IF(BP43="","",IF(AND(BP39=0,BP40=0,BP41=0,BP42=0,BP43=0),"ＯＫ",IF(BP39=0,"事業主負担額が0になっています。入力値を確認してください。","")))</f>
        <v/>
      </c>
      <c r="BV44" s="919" t="str">
        <f>IF(AND(BP43&lt;&gt;"",BU44&lt;&gt;"ＯＫ"),IF(OR(BP42*1.1&lt;=BP39,BP43*0.9&gt;=BP39),"事業主負担額の入力値"&amp;"「"&amp;BP39&amp;"」"&amp;"は自動計算値"&amp;"「"&amp;BP42&amp;"」"&amp;"～"&amp;"「"&amp;BP43&amp;"」"&amp;"の範囲に比べて乖離が大きくなっています。黄色セルの各入力値に間違いがないか確認してください。","ＯＫ"),"")</f>
        <v/>
      </c>
    </row>
    <row r="45" spans="2:74" ht="49.5" customHeight="1">
      <c r="B45" s="649"/>
      <c r="C45" s="705" t="s">
        <v>993</v>
      </c>
      <c r="D45" s="411"/>
      <c r="E45" s="706"/>
      <c r="F45" s="674" t="str">
        <f>IF(F43="","",IF(F40+F63&lt;&gt;F10,"C.2支払い賃金合計（健康保険）"&amp;"「"&amp;F40&amp;"」"&amp;"とF.2支払い賃金合計（船員保険）"&amp;"「"&amp;F63&amp;"」"&amp;"の合計が基本情報の支払い賃金総額"&amp;"「"&amp;F10&amp;"」"&amp;"と整合していません。入力値を確認してください。","ＯＫ"))</f>
        <v/>
      </c>
      <c r="G45" s="706"/>
      <c r="H45" s="674" t="str">
        <f>IF(H43="","",IF(H40+H63&lt;&gt;H10,"C.2支払い賃金合計（健康保険）"&amp;"「"&amp;H40&amp;"」"&amp;"とF.2支払い賃金合計（船員保険）"&amp;"「"&amp;H63&amp;"」"&amp;"の合計が基本情報の支払い賃金総額"&amp;"「"&amp;H10&amp;"」"&amp;"と整合していません。入力値を確認してください。","ＯＫ"))</f>
        <v/>
      </c>
      <c r="I45" s="706"/>
      <c r="J45" s="674" t="str">
        <f>IF(J43="","",IF(J40+J63&lt;&gt;J10,"C.2支払い賃金合計（健康保険）"&amp;"「"&amp;J40&amp;"」"&amp;"とF.2支払い賃金合計（船員保険）"&amp;"「"&amp;J63&amp;"」"&amp;"の合計が基本情報の支払い賃金総額"&amp;"「"&amp;J10&amp;"」"&amp;"と整合していません。入力値を確認してください。","ＯＫ"))</f>
        <v/>
      </c>
      <c r="K45" s="706"/>
      <c r="L45" s="674" t="str">
        <f>IF(L43="","",IF(L40+L63&lt;&gt;L10,"C.2支払い賃金合計（健康保険）"&amp;"「"&amp;L40&amp;"」"&amp;"とF.2支払い賃金合計（船員保険）"&amp;"「"&amp;L63&amp;"」"&amp;"の合計が基本情報の支払い賃金総額"&amp;"「"&amp;L10&amp;"」"&amp;"と整合していません。入力値を確認してください。","ＯＫ"))</f>
        <v/>
      </c>
      <c r="M45" s="706"/>
      <c r="N45" s="674" t="str">
        <f>IF(N43="","",IF(N40+N63&lt;&gt;N10,"C.2支払い賃金合計（健康保険）"&amp;"「"&amp;N40&amp;"」"&amp;"とF.2支払い賃金合計（船員保険）"&amp;"「"&amp;N63&amp;"」"&amp;"の合計が基本情報の支払い賃金総額"&amp;"「"&amp;N10&amp;"」"&amp;"と整合していません。入力値を確認してください。","ＯＫ"))</f>
        <v/>
      </c>
      <c r="O45" s="706"/>
      <c r="P45" s="674" t="str">
        <f>IF(P43="","",IF(P40+P63&lt;&gt;P10,"C.2支払い賃金合計（健康保険）"&amp;"「"&amp;P40&amp;"」"&amp;"とF.2支払い賃金合計（船員保険）"&amp;"「"&amp;P63&amp;"」"&amp;"の合計が基本情報の支払い賃金総額"&amp;"「"&amp;P10&amp;"」"&amp;"と整合していません。入力値を確認してください。","ＯＫ"))</f>
        <v/>
      </c>
      <c r="Q45" s="706"/>
      <c r="R45" s="674" t="str">
        <f>IF(R43="","",IF(R40+R63&lt;&gt;R10,"C.2支払い賃金合計（健康保険）"&amp;"「"&amp;R40&amp;"」"&amp;"とF.2支払い賃金合計（船員保険）"&amp;"「"&amp;R63&amp;"」"&amp;"の合計が基本情報の支払い賃金総額"&amp;"「"&amp;R10&amp;"」"&amp;"と整合していません。入力値を確認してください。","ＯＫ"))</f>
        <v/>
      </c>
      <c r="S45" s="706"/>
      <c r="T45" s="674" t="str">
        <f>IF(T43="","",IF(T40+T63&lt;&gt;T10,"C.2支払い賃金合計（健康保険）"&amp;"「"&amp;T40&amp;"」"&amp;"とF.2支払い賃金合計（船員保険）"&amp;"「"&amp;T63&amp;"」"&amp;"の合計が基本情報の支払い賃金総額"&amp;"「"&amp;T10&amp;"」"&amp;"と整合していません。入力値を確認してください。","ＯＫ"))</f>
        <v/>
      </c>
      <c r="U45" s="706"/>
      <c r="V45" s="674" t="str">
        <f>IF(V43="","",IF(V40+V63&lt;&gt;V10,"C.2支払い賃金合計（健康保険）"&amp;"「"&amp;V40&amp;"」"&amp;"とF.2支払い賃金合計（船員保険）"&amp;"「"&amp;V63&amp;"」"&amp;"の合計が基本情報の支払い賃金総額"&amp;"「"&amp;V10&amp;"」"&amp;"と整合していません。入力値を確認してください。","ＯＫ"))</f>
        <v/>
      </c>
      <c r="W45" s="706"/>
      <c r="X45" s="674" t="str">
        <f>IF(X43="","",IF(X40+X63&lt;&gt;X10,"C.2支払い賃金合計（健康保険）"&amp;"「"&amp;X40&amp;"」"&amp;"とF.2支払い賃金合計（船員保険）"&amp;"「"&amp;X63&amp;"」"&amp;"の合計が基本情報の支払い賃金総額"&amp;"「"&amp;X10&amp;"」"&amp;"と整合していません。入力値を確認してください。","ＯＫ"))</f>
        <v/>
      </c>
      <c r="Y45" s="706"/>
      <c r="Z45" s="674" t="str">
        <f>IF(Z43="","",IF(Z40+Z63&lt;&gt;Z10,"C.2支払い賃金合計（健康保険）"&amp;"「"&amp;Z40&amp;"」"&amp;"とF.2支払い賃金合計（船員保険）"&amp;"「"&amp;Z63&amp;"」"&amp;"の合計が基本情報の支払い賃金総額"&amp;"「"&amp;Z10&amp;"」"&amp;"と整合していません。入力値を確認してください。","ＯＫ"))</f>
        <v/>
      </c>
      <c r="AA45" s="706"/>
      <c r="AB45" s="674" t="str">
        <f>IF(AB43="","",IF(AB40+AB63&lt;&gt;AB10,"C.2支払い賃金合計（健康保険）"&amp;"「"&amp;AB40&amp;"」"&amp;"とF.2支払い賃金合計（船員保険）"&amp;"「"&amp;AB63&amp;"」"&amp;"の合計が基本情報の支払い賃金総額"&amp;"「"&amp;AB10&amp;"」"&amp;"と整合していません。入力値を確認してください。","ＯＫ"))</f>
        <v/>
      </c>
      <c r="AC45" s="706"/>
      <c r="AD45" s="674" t="str">
        <f>IF(AD43="","",IF(AD40+AD63&lt;&gt;AD10,"C.2支払い賃金合計（健康保険）"&amp;"「"&amp;AD40&amp;"」"&amp;"とF.2支払い賃金合計（船員保険）"&amp;"「"&amp;AD63&amp;"」"&amp;"の合計が基本情報の支払い賃金総額"&amp;"「"&amp;AD10&amp;"」"&amp;"と整合していません。入力値を確認してください。","ＯＫ"))</f>
        <v/>
      </c>
      <c r="AE45" s="706"/>
      <c r="AF45" s="674" t="str">
        <f>IF(AF43="","",IF(AF40+AF63&lt;&gt;AF10,"C.2支払い賃金合計（健康保険）"&amp;"「"&amp;AF40&amp;"」"&amp;"とF.2支払い賃金合計（船員保険）"&amp;"「"&amp;AF63&amp;"」"&amp;"の合計が基本情報の支払い賃金総額"&amp;"「"&amp;AF10&amp;"」"&amp;"と整合していません。入力値を確認してください。","ＯＫ"))</f>
        <v/>
      </c>
      <c r="AG45" s="706"/>
      <c r="AH45" s="674" t="str">
        <f>IF(AH43="","",IF(AH40+AH63&lt;&gt;AH10,"C.2支払い賃金合計（健康保険）"&amp;"「"&amp;AH40&amp;"」"&amp;"とF.2支払い賃金合計（船員保険）"&amp;"「"&amp;AH63&amp;"」"&amp;"の合計が基本情報の支払い賃金総額"&amp;"「"&amp;AH10&amp;"」"&amp;"と整合していません。入力値を確認してください。","ＯＫ"))</f>
        <v/>
      </c>
      <c r="AI45" s="706"/>
      <c r="AJ45" s="674" t="str">
        <f>IF(AJ43="","",IF(AJ40+AJ63&lt;&gt;AJ10,"C.2支払い賃金合計（健康保険）"&amp;"「"&amp;AJ40&amp;"」"&amp;"とF.2支払い賃金合計（船員保険）"&amp;"「"&amp;AJ63&amp;"」"&amp;"の合計が基本情報の支払い賃金総額"&amp;"「"&amp;AJ10&amp;"」"&amp;"と整合していません。入力値を確認してください。","ＯＫ"))</f>
        <v/>
      </c>
      <c r="AK45" s="706"/>
      <c r="AL45" s="674" t="str">
        <f>IF(AL43="","",IF(AL40+AL63&lt;&gt;AL10,"C.2支払い賃金合計（健康保険）"&amp;"「"&amp;AL40&amp;"」"&amp;"とF.2支払い賃金合計（船員保険）"&amp;"「"&amp;AL63&amp;"」"&amp;"の合計が基本情報の支払い賃金総額"&amp;"「"&amp;AL10&amp;"」"&amp;"と整合していません。入力値を確認してください。","ＯＫ"))</f>
        <v/>
      </c>
      <c r="AM45" s="706"/>
      <c r="AN45" s="674" t="str">
        <f>IF(AN43="","",IF(AN40+AN63&lt;&gt;AN10,"C.2支払い賃金合計（健康保険）"&amp;"「"&amp;AN40&amp;"」"&amp;"とF.2支払い賃金合計（船員保険）"&amp;"「"&amp;AN63&amp;"」"&amp;"の合計が基本情報の支払い賃金総額"&amp;"「"&amp;AN10&amp;"」"&amp;"と整合していません。入力値を確認してください。","ＯＫ"))</f>
        <v/>
      </c>
      <c r="AO45" s="706"/>
      <c r="AP45" s="674" t="str">
        <f>IF(AP43="","",IF(AP40+AP63&lt;&gt;AP10,"C.2支払い賃金合計（健康保険）"&amp;"「"&amp;AP40&amp;"」"&amp;"とF.2支払い賃金合計（船員保険）"&amp;"「"&amp;AP63&amp;"」"&amp;"の合計が基本情報の支払い賃金総額"&amp;"「"&amp;AP10&amp;"」"&amp;"と整合していません。入力値を確認してください。","ＯＫ"))</f>
        <v/>
      </c>
      <c r="AQ45" s="706"/>
      <c r="AR45" s="674" t="str">
        <f>IF(AR43="","",IF(AR40+AR63&lt;&gt;AR10,"C.2支払い賃金合計（健康保険）"&amp;"「"&amp;AR40&amp;"」"&amp;"とF.2支払い賃金合計（船員保険）"&amp;"「"&amp;AR63&amp;"」"&amp;"の合計が基本情報の支払い賃金総額"&amp;"「"&amp;AR10&amp;"」"&amp;"と整合していません。入力値を確認してください。","ＯＫ"))</f>
        <v/>
      </c>
      <c r="AS45" s="706"/>
      <c r="AT45" s="674" t="str">
        <f>IF(AT43="","",IF(AT40+AT63&lt;&gt;AT10,"C.2支払い賃金合計（健康保険）"&amp;"「"&amp;AT40&amp;"」"&amp;"とF.2支払い賃金合計（船員保険）"&amp;"「"&amp;AT63&amp;"」"&amp;"の合計が基本情報の支払い賃金総額"&amp;"「"&amp;AT10&amp;"」"&amp;"と整合していません。入力値を確認してください。","ＯＫ"))</f>
        <v/>
      </c>
      <c r="AU45" s="706"/>
      <c r="AV45" s="674" t="str">
        <f>IF(AV43="","",IF(AV40+AV63&lt;&gt;AV10,"C.2支払い賃金合計（健康保険）"&amp;"「"&amp;AV40&amp;"」"&amp;"とF.2支払い賃金合計（船員保険）"&amp;"「"&amp;AV63&amp;"」"&amp;"の合計が基本情報の支払い賃金総額"&amp;"「"&amp;AV10&amp;"」"&amp;"と整合していません。入力値を確認してください。","ＯＫ"))</f>
        <v/>
      </c>
      <c r="AW45" s="706"/>
      <c r="AX45" s="674" t="str">
        <f>IF(AX43="","",IF(AX40+AX63&lt;&gt;AX10,"C.2支払い賃金合計（健康保険）"&amp;"「"&amp;AX40&amp;"」"&amp;"とF.2支払い賃金合計（船員保険）"&amp;"「"&amp;AX63&amp;"」"&amp;"の合計が基本情報の支払い賃金総額"&amp;"「"&amp;AX10&amp;"」"&amp;"と整合していません。入力値を確認してください。","ＯＫ"))</f>
        <v/>
      </c>
      <c r="AY45" s="706"/>
      <c r="AZ45" s="674" t="str">
        <f>IF(AZ43="","",IF(AZ40+AZ63&lt;&gt;AZ10,"C.2支払い賃金合計（健康保険）"&amp;"「"&amp;AZ40&amp;"」"&amp;"とF.2支払い賃金合計（船員保険）"&amp;"「"&amp;AZ63&amp;"」"&amp;"の合計が基本情報の支払い賃金総額"&amp;"「"&amp;AZ10&amp;"」"&amp;"と整合していません。入力値を確認してください。","ＯＫ"))</f>
        <v/>
      </c>
      <c r="BA45" s="706"/>
      <c r="BB45" s="674" t="str">
        <f>IF(BB43="","",IF(BB40+BB63&lt;&gt;BB10,"C.2支払い賃金合計（健康保険）"&amp;"「"&amp;BB40&amp;"」"&amp;"とF.2支払い賃金合計（船員保険）"&amp;"「"&amp;BB63&amp;"」"&amp;"の合計が基本情報の支払い賃金総額"&amp;"「"&amp;BB10&amp;"」"&amp;"と整合していません。入力値を確認してください。","ＯＫ"))</f>
        <v/>
      </c>
      <c r="BC45" s="706"/>
      <c r="BD45" s="674" t="str">
        <f>IF(BD43="","",IF(BD40+BD63&lt;&gt;BD10,"C.2支払い賃金合計（健康保険）"&amp;"「"&amp;BD40&amp;"」"&amp;"とF.2支払い賃金合計（船員保険）"&amp;"「"&amp;BD63&amp;"」"&amp;"の合計が基本情報の支払い賃金総額"&amp;"「"&amp;BD10&amp;"」"&amp;"と整合していません。入力値を確認してください。","ＯＫ"))</f>
        <v/>
      </c>
      <c r="BE45" s="706"/>
      <c r="BF45" s="674" t="str">
        <f>IF(BF43="","",IF(BF40+BF63&lt;&gt;BF10,"C.2支払い賃金合計（健康保険）"&amp;"「"&amp;BF40&amp;"」"&amp;"とF.2支払い賃金合計（船員保険）"&amp;"「"&amp;BF63&amp;"」"&amp;"の合計が基本情報の支払い賃金総額"&amp;"「"&amp;BF10&amp;"」"&amp;"と整合していません。入力値を確認してください。","ＯＫ"))</f>
        <v/>
      </c>
      <c r="BG45" s="706"/>
      <c r="BH45" s="674" t="str">
        <f>IF(BH43="","",IF(BH40+BH63&lt;&gt;BH10,"C.2支払い賃金合計（健康保険）"&amp;"「"&amp;BH40&amp;"」"&amp;"とF.2支払い賃金合計（船員保険）"&amp;"「"&amp;BH63&amp;"」"&amp;"の合計が基本情報の支払い賃金総額"&amp;"「"&amp;BH10&amp;"」"&amp;"と整合していません。入力値を確認してください。","ＯＫ"))</f>
        <v/>
      </c>
      <c r="BI45" s="706"/>
      <c r="BJ45" s="674" t="str">
        <f>IF(BJ43="","",IF(BJ40+BJ63&lt;&gt;BJ10,"C.2支払い賃金合計（健康保険）"&amp;"「"&amp;BJ40&amp;"」"&amp;"とF.2支払い賃金合計（船員保険）"&amp;"「"&amp;BJ63&amp;"」"&amp;"の合計が基本情報の支払い賃金総額"&amp;"「"&amp;BJ10&amp;"」"&amp;"と整合していません。入力値を確認してください。","ＯＫ"))</f>
        <v/>
      </c>
      <c r="BK45" s="706"/>
      <c r="BL45" s="674" t="str">
        <f>IF(BL43="","",IF(BL40+BL63&lt;&gt;BL10,"C.2支払い賃金合計（健康保険）"&amp;"「"&amp;BL40&amp;"」"&amp;"とF.2支払い賃金合計（船員保険）"&amp;"「"&amp;BL63&amp;"」"&amp;"の合計が基本情報の支払い賃金総額"&amp;"「"&amp;BL10&amp;"」"&amp;"と整合していません。入力値を確認してください。","ＯＫ"))</f>
        <v/>
      </c>
      <c r="BM45" s="706"/>
      <c r="BN45" s="674" t="str">
        <f>IF(BN43="","",IF(BN40+BN63&lt;&gt;BN10,"C.2支払い賃金合計（健康保険）"&amp;"「"&amp;BN40&amp;"」"&amp;"とF.2支払い賃金合計（船員保険）"&amp;"「"&amp;BN63&amp;"」"&amp;"の合計が基本情報の支払い賃金総額"&amp;"「"&amp;BN10&amp;"」"&amp;"と整合していません。入力値を確認してください。","ＯＫ"))</f>
        <v/>
      </c>
      <c r="BO45" s="706"/>
      <c r="BP45" s="694" t="str">
        <f>IF(BP43="","",IF(BP40+BP63&lt;&gt;BP10,"C.2支払い賃金合計（健康保険）"&amp;"「"&amp;BP40&amp;"」"&amp;"とF.2支払い賃金合計（船員保険）"&amp;"「"&amp;BP63&amp;"」"&amp;"の合計が基本情報の支払い賃金総額"&amp;"「"&amp;BP10&amp;"」"&amp;"と整合していません。入力値を確認してください。","ＯＫ"))</f>
        <v/>
      </c>
      <c r="BQ45" s="707"/>
      <c r="BR45" s="695" t="str">
        <f>IF(BR43="","",IF(BR40+BR63&lt;&gt;BR10,"C.2支払い賃金合計（健康保険）"&amp;"「"&amp;BR40&amp;"」"&amp;"とF.2支払い賃金合計（船員保険）"&amp;"「"&amp;BR63&amp;"」"&amp;"の合計が基本情報の支払い賃金総額"&amp;"「"&amp;BR10&amp;"」"&amp;"と整合していません。入力値を確認してください。","ＯＫ"))</f>
        <v/>
      </c>
    </row>
    <row r="46" spans="2:74" ht="49.5" customHeight="1">
      <c r="B46" s="649"/>
      <c r="C46" s="425" t="s">
        <v>1001</v>
      </c>
      <c r="D46" s="677"/>
      <c r="E46" s="615"/>
      <c r="F46" s="678" t="str">
        <f>IF(F43="","",IF(F41+F64&lt;&gt;F11,"C.3対象者延べ人数（健康保険）"&amp;"「"&amp;F41&amp;"」"&amp;"とF.3対象者延べ人数（船員保険）"&amp;"「"&amp;F64&amp;"」"&amp;"の合計が基本情報の従事者延べ人数"&amp;"「"&amp;F11&amp;"」"&amp;"と整合していません。入力値を確認してください。","ＯＫ"))</f>
        <v/>
      </c>
      <c r="G46" s="615"/>
      <c r="H46" s="678" t="str">
        <f>IF(H43="","",IF(H41+H64&lt;&gt;H11,"C.3対象者延べ人数（健康保険）"&amp;"「"&amp;H41&amp;"」"&amp;"とF.3対象者延べ人数（船員保険）"&amp;"「"&amp;H64&amp;"」"&amp;"の合計が基本情報の従事者延べ人数"&amp;"「"&amp;H11&amp;"」"&amp;"と整合していません。入力値を確認してください。","ＯＫ"))</f>
        <v/>
      </c>
      <c r="I46" s="615"/>
      <c r="J46" s="678" t="str">
        <f>IF(J43="","",IF(J41+J64&lt;&gt;J11,"C.3対象者延べ人数（健康保険）"&amp;"「"&amp;J41&amp;"」"&amp;"とF.3対象者延べ人数（船員保険）"&amp;"「"&amp;J64&amp;"」"&amp;"の合計が基本情報の従事者延べ人数"&amp;"「"&amp;J11&amp;"」"&amp;"と整合していません。入力値を確認してください。","ＯＫ"))</f>
        <v/>
      </c>
      <c r="K46" s="615"/>
      <c r="L46" s="678" t="str">
        <f>IF(L43="","",IF(L41+L64&lt;&gt;L11,"C.3対象者延べ人数（健康保険）"&amp;"「"&amp;L41&amp;"」"&amp;"とF.3対象者延べ人数（船員保険）"&amp;"「"&amp;L64&amp;"」"&amp;"の合計が基本情報の従事者延べ人数"&amp;"「"&amp;L11&amp;"」"&amp;"と整合していません。入力値を確認してください。","ＯＫ"))</f>
        <v/>
      </c>
      <c r="M46" s="615"/>
      <c r="N46" s="678" t="str">
        <f>IF(N43="","",IF(N41+N64&lt;&gt;N11,"C.3対象者延べ人数（健康保険）"&amp;"「"&amp;N41&amp;"」"&amp;"とF.3対象者延べ人数（船員保険）"&amp;"「"&amp;N64&amp;"」"&amp;"の合計が基本情報の従事者延べ人数"&amp;"「"&amp;N11&amp;"」"&amp;"と整合していません。入力値を確認してください。","ＯＫ"))</f>
        <v/>
      </c>
      <c r="O46" s="615"/>
      <c r="P46" s="678" t="str">
        <f>IF(P43="","",IF(P41+P64&lt;&gt;P11,"C.3対象者延べ人数（健康保険）"&amp;"「"&amp;P41&amp;"」"&amp;"とF.3対象者延べ人数（船員保険）"&amp;"「"&amp;P64&amp;"」"&amp;"の合計が基本情報の従事者延べ人数"&amp;"「"&amp;P11&amp;"」"&amp;"と整合していません。入力値を確認してください。","ＯＫ"))</f>
        <v/>
      </c>
      <c r="Q46" s="615"/>
      <c r="R46" s="678" t="str">
        <f>IF(R43="","",IF(R41+R64&lt;&gt;R11,"C.3対象者延べ人数（健康保険）"&amp;"「"&amp;R41&amp;"」"&amp;"とF.3対象者延べ人数（船員保険）"&amp;"「"&amp;R64&amp;"」"&amp;"の合計が基本情報の従事者延べ人数"&amp;"「"&amp;R11&amp;"」"&amp;"と整合していません。入力値を確認してください。","ＯＫ"))</f>
        <v/>
      </c>
      <c r="S46" s="615"/>
      <c r="T46" s="678" t="str">
        <f>IF(T43="","",IF(T41+T64&lt;&gt;T11,"C.3対象者延べ人数（健康保険）"&amp;"「"&amp;T41&amp;"」"&amp;"とF.3対象者延べ人数（船員保険）"&amp;"「"&amp;T64&amp;"」"&amp;"の合計が基本情報の従事者延べ人数"&amp;"「"&amp;T11&amp;"」"&amp;"と整合していません。入力値を確認してください。","ＯＫ"))</f>
        <v/>
      </c>
      <c r="U46" s="615"/>
      <c r="V46" s="678" t="str">
        <f>IF(V43="","",IF(V41+V64&lt;&gt;V11,"C.3対象者延べ人数（健康保険）"&amp;"「"&amp;V41&amp;"」"&amp;"とF.3対象者延べ人数（船員保険）"&amp;"「"&amp;V64&amp;"」"&amp;"の合計が基本情報の従事者延べ人数"&amp;"「"&amp;V11&amp;"」"&amp;"と整合していません。入力値を確認してください。","ＯＫ"))</f>
        <v/>
      </c>
      <c r="W46" s="615"/>
      <c r="X46" s="678" t="str">
        <f>IF(X43="","",IF(X41+X64&lt;&gt;X11,"C.3対象者延べ人数（健康保険）"&amp;"「"&amp;X41&amp;"」"&amp;"とF.3対象者延べ人数（船員保険）"&amp;"「"&amp;X64&amp;"」"&amp;"の合計が基本情報の従事者延べ人数"&amp;"「"&amp;X11&amp;"」"&amp;"と整合していません。入力値を確認してください。","ＯＫ"))</f>
        <v/>
      </c>
      <c r="Y46" s="615"/>
      <c r="Z46" s="678" t="str">
        <f>IF(Z43="","",IF(Z41+Z64&lt;&gt;Z11,"C.3対象者延べ人数（健康保険）"&amp;"「"&amp;Z41&amp;"」"&amp;"とF.3対象者延べ人数（船員保険）"&amp;"「"&amp;Z64&amp;"」"&amp;"の合計が基本情報の従事者延べ人数"&amp;"「"&amp;Z11&amp;"」"&amp;"と整合していません。入力値を確認してください。","ＯＫ"))</f>
        <v/>
      </c>
      <c r="AA46" s="615"/>
      <c r="AB46" s="678" t="str">
        <f>IF(AB43="","",IF(AB41+AB64&lt;&gt;AB11,"C.3対象者延べ人数（健康保険）"&amp;"「"&amp;AB41&amp;"」"&amp;"とF.3対象者延べ人数（船員保険）"&amp;"「"&amp;AB64&amp;"」"&amp;"の合計が基本情報の従事者延べ人数"&amp;"「"&amp;AB11&amp;"」"&amp;"と整合していません。入力値を確認してください。","ＯＫ"))</f>
        <v/>
      </c>
      <c r="AC46" s="615"/>
      <c r="AD46" s="678" t="str">
        <f>IF(AD43="","",IF(AD41+AD64&lt;&gt;AD11,"C.3対象者延べ人数（健康保険）"&amp;"「"&amp;AD41&amp;"」"&amp;"とF.3対象者延べ人数（船員保険）"&amp;"「"&amp;AD64&amp;"」"&amp;"の合計が基本情報の従事者延べ人数"&amp;"「"&amp;AD11&amp;"」"&amp;"と整合していません。入力値を確認してください。","ＯＫ"))</f>
        <v/>
      </c>
      <c r="AE46" s="615"/>
      <c r="AF46" s="678" t="str">
        <f>IF(AF43="","",IF(AF41+AF64&lt;&gt;AF11,"C.3対象者延べ人数（健康保険）"&amp;"「"&amp;AF41&amp;"」"&amp;"とF.3対象者延べ人数（船員保険）"&amp;"「"&amp;AF64&amp;"」"&amp;"の合計が基本情報の従事者延べ人数"&amp;"「"&amp;AF11&amp;"」"&amp;"と整合していません。入力値を確認してください。","ＯＫ"))</f>
        <v/>
      </c>
      <c r="AG46" s="615"/>
      <c r="AH46" s="678" t="str">
        <f>IF(AH43="","",IF(AH41+AH64&lt;&gt;AH11,"C.3対象者延べ人数（健康保険）"&amp;"「"&amp;AH41&amp;"」"&amp;"とF.3対象者延べ人数（船員保険）"&amp;"「"&amp;AH64&amp;"」"&amp;"の合計が基本情報の従事者延べ人数"&amp;"「"&amp;AH11&amp;"」"&amp;"と整合していません。入力値を確認してください。","ＯＫ"))</f>
        <v/>
      </c>
      <c r="AI46" s="615"/>
      <c r="AJ46" s="678" t="str">
        <f>IF(AJ43="","",IF(AJ41+AJ64&lt;&gt;AJ11,"C.3対象者延べ人数（健康保険）"&amp;"「"&amp;AJ41&amp;"」"&amp;"とF.3対象者延べ人数（船員保険）"&amp;"「"&amp;AJ64&amp;"」"&amp;"の合計が基本情報の従事者延べ人数"&amp;"「"&amp;AJ11&amp;"」"&amp;"と整合していません。入力値を確認してください。","ＯＫ"))</f>
        <v/>
      </c>
      <c r="AK46" s="615"/>
      <c r="AL46" s="678" t="str">
        <f>IF(AL43="","",IF(AL41+AL64&lt;&gt;AL11,"C.3対象者延べ人数（健康保険）"&amp;"「"&amp;AL41&amp;"」"&amp;"とF.3対象者延べ人数（船員保険）"&amp;"「"&amp;AL64&amp;"」"&amp;"の合計が基本情報の従事者延べ人数"&amp;"「"&amp;AL11&amp;"」"&amp;"と整合していません。入力値を確認してください。","ＯＫ"))</f>
        <v/>
      </c>
      <c r="AM46" s="615"/>
      <c r="AN46" s="678" t="str">
        <f>IF(AN43="","",IF(AN41+AN64&lt;&gt;AN11,"C.3対象者延べ人数（健康保険）"&amp;"「"&amp;AN41&amp;"」"&amp;"とF.3対象者延べ人数（船員保険）"&amp;"「"&amp;AN64&amp;"」"&amp;"の合計が基本情報の従事者延べ人数"&amp;"「"&amp;AN11&amp;"」"&amp;"と整合していません。入力値を確認してください。","ＯＫ"))</f>
        <v/>
      </c>
      <c r="AO46" s="615"/>
      <c r="AP46" s="678" t="str">
        <f>IF(AP43="","",IF(AP41+AP64&lt;&gt;AP11,"C.3対象者延べ人数（健康保険）"&amp;"「"&amp;AP41&amp;"」"&amp;"とF.3対象者延べ人数（船員保険）"&amp;"「"&amp;AP64&amp;"」"&amp;"の合計が基本情報の従事者延べ人数"&amp;"「"&amp;AP11&amp;"」"&amp;"と整合していません。入力値を確認してください。","ＯＫ"))</f>
        <v/>
      </c>
      <c r="AQ46" s="615"/>
      <c r="AR46" s="678" t="str">
        <f>IF(AR43="","",IF(AR41+AR64&lt;&gt;AR11,"C.3対象者延べ人数（健康保険）"&amp;"「"&amp;AR41&amp;"」"&amp;"とF.3対象者延べ人数（船員保険）"&amp;"「"&amp;AR64&amp;"」"&amp;"の合計が基本情報の従事者延べ人数"&amp;"「"&amp;AR11&amp;"」"&amp;"と整合していません。入力値を確認してください。","ＯＫ"))</f>
        <v/>
      </c>
      <c r="AS46" s="615"/>
      <c r="AT46" s="678" t="str">
        <f>IF(AT43="","",IF(AT41+AT64&lt;&gt;AT11,"C.3対象者延べ人数（健康保険）"&amp;"「"&amp;AT41&amp;"」"&amp;"とF.3対象者延べ人数（船員保険）"&amp;"「"&amp;AT64&amp;"」"&amp;"の合計が基本情報の従事者延べ人数"&amp;"「"&amp;AT11&amp;"」"&amp;"と整合していません。入力値を確認してください。","ＯＫ"))</f>
        <v/>
      </c>
      <c r="AU46" s="615"/>
      <c r="AV46" s="678" t="str">
        <f>IF(AV43="","",IF(AV41+AV64&lt;&gt;AV11,"C.3対象者延べ人数（健康保険）"&amp;"「"&amp;AV41&amp;"」"&amp;"とF.3対象者延べ人数（船員保険）"&amp;"「"&amp;AV64&amp;"」"&amp;"の合計が基本情報の従事者延べ人数"&amp;"「"&amp;AV11&amp;"」"&amp;"と整合していません。入力値を確認してください。","ＯＫ"))</f>
        <v/>
      </c>
      <c r="AW46" s="615"/>
      <c r="AX46" s="678" t="str">
        <f>IF(AX43="","",IF(AX41+AX64&lt;&gt;AX11,"C.3対象者延べ人数（健康保険）"&amp;"「"&amp;AX41&amp;"」"&amp;"とF.3対象者延べ人数（船員保険）"&amp;"「"&amp;AX64&amp;"」"&amp;"の合計が基本情報の従事者延べ人数"&amp;"「"&amp;AX11&amp;"」"&amp;"と整合していません。入力値を確認してください。","ＯＫ"))</f>
        <v/>
      </c>
      <c r="AY46" s="615"/>
      <c r="AZ46" s="678" t="str">
        <f>IF(AZ43="","",IF(AZ41+AZ64&lt;&gt;AZ11,"C.3対象者延べ人数（健康保険）"&amp;"「"&amp;AZ41&amp;"」"&amp;"とF.3対象者延べ人数（船員保険）"&amp;"「"&amp;AZ64&amp;"」"&amp;"の合計が基本情報の従事者延べ人数"&amp;"「"&amp;AZ11&amp;"」"&amp;"と整合していません。入力値を確認してください。","ＯＫ"))</f>
        <v/>
      </c>
      <c r="BA46" s="615"/>
      <c r="BB46" s="678" t="str">
        <f>IF(BB43="","",IF(BB41+BB64&lt;&gt;BB11,"C.3対象者延べ人数（健康保険）"&amp;"「"&amp;BB41&amp;"」"&amp;"とF.3対象者延べ人数（船員保険）"&amp;"「"&amp;BB64&amp;"」"&amp;"の合計が基本情報の従事者延べ人数"&amp;"「"&amp;BB11&amp;"」"&amp;"と整合していません。入力値を確認してください。","ＯＫ"))</f>
        <v/>
      </c>
      <c r="BC46" s="615"/>
      <c r="BD46" s="678" t="str">
        <f>IF(BD43="","",IF(BD41+BD64&lt;&gt;BD11,"C.3対象者延べ人数（健康保険）"&amp;"「"&amp;BD41&amp;"」"&amp;"とF.3対象者延べ人数（船員保険）"&amp;"「"&amp;BD64&amp;"」"&amp;"の合計が基本情報の従事者延べ人数"&amp;"「"&amp;BD11&amp;"」"&amp;"と整合していません。入力値を確認してください。","ＯＫ"))</f>
        <v/>
      </c>
      <c r="BE46" s="615"/>
      <c r="BF46" s="678" t="str">
        <f>IF(BF43="","",IF(BF41+BF64&lt;&gt;BF11,"C.3対象者延べ人数（健康保険）"&amp;"「"&amp;BF41&amp;"」"&amp;"とF.3対象者延べ人数（船員保険）"&amp;"「"&amp;BF64&amp;"」"&amp;"の合計が基本情報の従事者延べ人数"&amp;"「"&amp;BF11&amp;"」"&amp;"と整合していません。入力値を確認してください。","ＯＫ"))</f>
        <v/>
      </c>
      <c r="BG46" s="615"/>
      <c r="BH46" s="678" t="str">
        <f>IF(BH43="","",IF(BH41+BH64&lt;&gt;BH11,"C.3対象者延べ人数（健康保険）"&amp;"「"&amp;BH41&amp;"」"&amp;"とF.3対象者延べ人数（船員保険）"&amp;"「"&amp;BH64&amp;"」"&amp;"の合計が基本情報の従事者延べ人数"&amp;"「"&amp;BH11&amp;"」"&amp;"と整合していません。入力値を確認してください。","ＯＫ"))</f>
        <v/>
      </c>
      <c r="BI46" s="615"/>
      <c r="BJ46" s="678" t="str">
        <f>IF(BJ43="","",IF(BJ41+BJ64&lt;&gt;BJ11,"C.3対象者延べ人数（健康保険）"&amp;"「"&amp;BJ41&amp;"」"&amp;"とF.3対象者延べ人数（船員保険）"&amp;"「"&amp;BJ64&amp;"」"&amp;"の合計が基本情報の従事者延べ人数"&amp;"「"&amp;BJ11&amp;"」"&amp;"と整合していません。入力値を確認してください。","ＯＫ"))</f>
        <v/>
      </c>
      <c r="BK46" s="615"/>
      <c r="BL46" s="678" t="str">
        <f>IF(BL43="","",IF(BL41+BL64&lt;&gt;BL11,"C.3対象者延べ人数（健康保険）"&amp;"「"&amp;BL41&amp;"」"&amp;"とF.3対象者延べ人数（船員保険）"&amp;"「"&amp;BL64&amp;"」"&amp;"の合計が基本情報の従事者延べ人数"&amp;"「"&amp;BL11&amp;"」"&amp;"と整合していません。入力値を確認してください。","ＯＫ"))</f>
        <v/>
      </c>
      <c r="BM46" s="615"/>
      <c r="BN46" s="678" t="str">
        <f>IF(BN43="","",IF(BN41+BN64&lt;&gt;BN11,"C.3対象者延べ人数（健康保険）"&amp;"「"&amp;BN41&amp;"」"&amp;"とF.3対象者延べ人数（船員保険）"&amp;"「"&amp;BN64&amp;"」"&amp;"の合計が基本情報の従事者延べ人数"&amp;"「"&amp;BN11&amp;"」"&amp;"と整合していません。入力値を確認してください。","ＯＫ"))</f>
        <v/>
      </c>
      <c r="BO46" s="615"/>
      <c r="BP46" s="696" t="str">
        <f>IF(BP43="","",IF(BP41+BP64&lt;&gt;BP11,"C.3対象者延べ人数（健康保険）"&amp;"「"&amp;BP41&amp;"」"&amp;"とF.3対象者延べ人数（船員保険）"&amp;"「"&amp;BP64&amp;"」"&amp;"の合計が基本情報の従事者延べ人数"&amp;"「"&amp;BP11&amp;"」"&amp;"と整合していません。入力値を確認してください。","ＯＫ"))</f>
        <v/>
      </c>
      <c r="BQ46" s="618"/>
      <c r="BR46" s="697" t="str">
        <f>IF(BR43="","",IF(BR41+BR64&lt;&gt;BR11,"C.3対象者延べ人数（健康保険）"&amp;"「"&amp;BR41&amp;"」"&amp;"とF.3対象者延べ人数（船員保険）"&amp;"「"&amp;BR64&amp;"」"&amp;"の合計が基本情報の従事者延べ人数"&amp;"「"&amp;BR11&amp;"」"&amp;"と整合していません。入力値を確認してください。","ＯＫ"))</f>
        <v/>
      </c>
    </row>
    <row r="47" spans="2:74" ht="57" customHeight="1">
      <c r="B47" s="698"/>
      <c r="C47" s="627" t="s">
        <v>1005</v>
      </c>
      <c r="D47" s="628"/>
      <c r="E47" s="629" t="str">
        <f>IF(F44="","",IF(AND(OR(F44&lt;&gt;"ＯＫ",F45&lt;&gt;"ＯＫ",F46&lt;&gt;"ＯＫ"),F47=""),"※",""))</f>
        <v/>
      </c>
      <c r="F47" s="630"/>
      <c r="G47" s="629" t="str">
        <f>IF(H44="","",IF(AND(OR(H44&lt;&gt;"ＯＫ",H45&lt;&gt;"ＯＫ",H46&lt;&gt;"ＯＫ"),H47=""),"※",""))</f>
        <v/>
      </c>
      <c r="H47" s="630"/>
      <c r="I47" s="629" t="str">
        <f>IF(J44="","",IF(AND(OR(J44&lt;&gt;"ＯＫ",J45&lt;&gt;"ＯＫ",J46&lt;&gt;"ＯＫ"),J47=""),"※",""))</f>
        <v/>
      </c>
      <c r="J47" s="630"/>
      <c r="K47" s="629" t="str">
        <f>IF(L44="","",IF(AND(OR(L44&lt;&gt;"ＯＫ",L45&lt;&gt;"ＯＫ",L46&lt;&gt;"ＯＫ"),L47=""),"※",""))</f>
        <v/>
      </c>
      <c r="L47" s="630"/>
      <c r="M47" s="629" t="str">
        <f>IF(N44="","",IF(AND(OR(N44&lt;&gt;"ＯＫ",N45&lt;&gt;"ＯＫ",N46&lt;&gt;"ＯＫ"),N47=""),"※",""))</f>
        <v/>
      </c>
      <c r="N47" s="630"/>
      <c r="O47" s="629" t="str">
        <f>IF(P44="","",IF(AND(OR(P44&lt;&gt;"ＯＫ",P45&lt;&gt;"ＯＫ",P46&lt;&gt;"ＯＫ"),P47=""),"※",""))</f>
        <v/>
      </c>
      <c r="P47" s="630"/>
      <c r="Q47" s="629" t="str">
        <f>IF(R44="","",IF(AND(OR(R44&lt;&gt;"ＯＫ",R45&lt;&gt;"ＯＫ",R46&lt;&gt;"ＯＫ"),R47=""),"※",""))</f>
        <v/>
      </c>
      <c r="R47" s="630"/>
      <c r="S47" s="629" t="str">
        <f>IF(T44="","",IF(AND(OR(T44&lt;&gt;"ＯＫ",T45&lt;&gt;"ＯＫ",T46&lt;&gt;"ＯＫ"),T47=""),"※",""))</f>
        <v/>
      </c>
      <c r="T47" s="630"/>
      <c r="U47" s="629" t="str">
        <f>IF(V44="","",IF(AND(OR(V44&lt;&gt;"ＯＫ",V45&lt;&gt;"ＯＫ",V46&lt;&gt;"ＯＫ"),V47=""),"※",""))</f>
        <v/>
      </c>
      <c r="V47" s="630"/>
      <c r="W47" s="629" t="str">
        <f>IF(X44="","",IF(AND(OR(X44&lt;&gt;"ＯＫ",X45&lt;&gt;"ＯＫ",X46&lt;&gt;"ＯＫ"),X47=""),"※",""))</f>
        <v/>
      </c>
      <c r="X47" s="630"/>
      <c r="Y47" s="629" t="str">
        <f>IF(Z44="","",IF(AND(OR(Z44&lt;&gt;"ＯＫ",Z45&lt;&gt;"ＯＫ",Z46&lt;&gt;"ＯＫ"),Z47=""),"※",""))</f>
        <v/>
      </c>
      <c r="Z47" s="630"/>
      <c r="AA47" s="629" t="str">
        <f>IF(AB44="","",IF(AND(OR(AB44&lt;&gt;"ＯＫ",AB45&lt;&gt;"ＯＫ",AB46&lt;&gt;"ＯＫ"),AB47=""),"※",""))</f>
        <v/>
      </c>
      <c r="AB47" s="630"/>
      <c r="AC47" s="629" t="str">
        <f>IF(AD44="","",IF(AND(OR(AD44&lt;&gt;"ＯＫ",AD45&lt;&gt;"ＯＫ",AD46&lt;&gt;"ＯＫ"),AD47=""),"※",""))</f>
        <v/>
      </c>
      <c r="AD47" s="630"/>
      <c r="AE47" s="629" t="str">
        <f>IF(AF44="","",IF(AND(OR(AF44&lt;&gt;"ＯＫ",AF45&lt;&gt;"ＯＫ",AF46&lt;&gt;"ＯＫ"),AF47=""),"※",""))</f>
        <v/>
      </c>
      <c r="AF47" s="630"/>
      <c r="AG47" s="629" t="str">
        <f>IF(AH44="","",IF(AND(OR(AH44&lt;&gt;"ＯＫ",AH45&lt;&gt;"ＯＫ",AH46&lt;&gt;"ＯＫ"),AH47=""),"※",""))</f>
        <v/>
      </c>
      <c r="AH47" s="630"/>
      <c r="AI47" s="629" t="str">
        <f>IF(AJ44="","",IF(AND(OR(AJ44&lt;&gt;"ＯＫ",AJ45&lt;&gt;"ＯＫ",AJ46&lt;&gt;"ＯＫ"),AJ47=""),"※",""))</f>
        <v/>
      </c>
      <c r="AJ47" s="630"/>
      <c r="AK47" s="629" t="str">
        <f>IF(AL44="","",IF(AND(OR(AL44&lt;&gt;"ＯＫ",AL45&lt;&gt;"ＯＫ",AL46&lt;&gt;"ＯＫ"),AL47=""),"※",""))</f>
        <v/>
      </c>
      <c r="AL47" s="630"/>
      <c r="AM47" s="629" t="str">
        <f>IF(AN44="","",IF(AND(OR(AN44&lt;&gt;"ＯＫ",AN45&lt;&gt;"ＯＫ",AN46&lt;&gt;"ＯＫ"),AN47=""),"※",""))</f>
        <v/>
      </c>
      <c r="AN47" s="630"/>
      <c r="AO47" s="629" t="str">
        <f>IF(AP44="","",IF(AND(OR(AP44&lt;&gt;"ＯＫ",AP45&lt;&gt;"ＯＫ",AP46&lt;&gt;"ＯＫ"),AP47=""),"※",""))</f>
        <v/>
      </c>
      <c r="AP47" s="630"/>
      <c r="AQ47" s="629" t="str">
        <f>IF(AR44="","",IF(AND(OR(AR44&lt;&gt;"ＯＫ",AR45&lt;&gt;"ＯＫ",AR46&lt;&gt;"ＯＫ"),AR47=""),"※",""))</f>
        <v/>
      </c>
      <c r="AR47" s="630"/>
      <c r="AS47" s="629" t="str">
        <f>IF(AT44="","",IF(AND(OR(AT44&lt;&gt;"ＯＫ",AT45&lt;&gt;"ＯＫ",AT46&lt;&gt;"ＯＫ"),AT47=""),"※",""))</f>
        <v/>
      </c>
      <c r="AT47" s="630"/>
      <c r="AU47" s="629" t="str">
        <f>IF(AV44="","",IF(AND(OR(AV44&lt;&gt;"ＯＫ",AV45&lt;&gt;"ＯＫ",AV46&lt;&gt;"ＯＫ"),AV47=""),"※",""))</f>
        <v/>
      </c>
      <c r="AV47" s="630"/>
      <c r="AW47" s="629" t="str">
        <f>IF(AX44="","",IF(AND(OR(AX44&lt;&gt;"ＯＫ",AX45&lt;&gt;"ＯＫ",AX46&lt;&gt;"ＯＫ"),AX47=""),"※",""))</f>
        <v/>
      </c>
      <c r="AX47" s="630"/>
      <c r="AY47" s="629" t="str">
        <f>IF(AZ44="","",IF(AND(OR(AZ44&lt;&gt;"ＯＫ",AZ45&lt;&gt;"ＯＫ",AZ46&lt;&gt;"ＯＫ"),AZ47=""),"※",""))</f>
        <v/>
      </c>
      <c r="AZ47" s="630"/>
      <c r="BA47" s="629" t="str">
        <f>IF(BB44="","",IF(AND(OR(BB44&lt;&gt;"ＯＫ",BB45&lt;&gt;"ＯＫ",BB46&lt;&gt;"ＯＫ"),BB47=""),"※",""))</f>
        <v/>
      </c>
      <c r="BB47" s="630"/>
      <c r="BC47" s="629" t="str">
        <f>IF(BD44="","",IF(AND(OR(BD44&lt;&gt;"ＯＫ",BD45&lt;&gt;"ＯＫ",BD46&lt;&gt;"ＯＫ"),BD47=""),"※",""))</f>
        <v/>
      </c>
      <c r="BD47" s="630"/>
      <c r="BE47" s="629" t="str">
        <f>IF(BF44="","",IF(AND(OR(BF44&lt;&gt;"ＯＫ",BF45&lt;&gt;"ＯＫ",BF46&lt;&gt;"ＯＫ"),BF47=""),"※",""))</f>
        <v/>
      </c>
      <c r="BF47" s="630"/>
      <c r="BG47" s="629" t="str">
        <f>IF(BH44="","",IF(AND(OR(BH44&lt;&gt;"ＯＫ",BH45&lt;&gt;"ＯＫ",BH46&lt;&gt;"ＯＫ"),BH47=""),"※",""))</f>
        <v/>
      </c>
      <c r="BH47" s="630"/>
      <c r="BI47" s="629" t="str">
        <f>IF(BJ44="","",IF(AND(OR(BJ44&lt;&gt;"ＯＫ",BJ45&lt;&gt;"ＯＫ",BJ46&lt;&gt;"ＯＫ"),BJ47=""),"※",""))</f>
        <v/>
      </c>
      <c r="BJ47" s="630"/>
      <c r="BK47" s="629" t="str">
        <f>IF(BL44="","",IF(AND(OR(BL44&lt;&gt;"ＯＫ",BL45&lt;&gt;"ＯＫ",BL46&lt;&gt;"ＯＫ"),BL47=""),"※",""))</f>
        <v/>
      </c>
      <c r="BL47" s="630"/>
      <c r="BM47" s="629" t="str">
        <f>IF(BN44="","",IF(AND(OR(BN44&lt;&gt;"ＯＫ",BN45&lt;&gt;"ＯＫ",BN46&lt;&gt;"ＯＫ"),BN47=""),"※",""))</f>
        <v/>
      </c>
      <c r="BN47" s="630"/>
      <c r="BO47" s="629" t="str">
        <f>IF(BP44="","",IF(AND(OR(BP44&lt;&gt;"ＯＫ",BP45&lt;&gt;"ＯＫ",BP46&lt;&gt;"ＯＫ"),BP47=""),"※",""))</f>
        <v/>
      </c>
      <c r="BP47" s="631"/>
      <c r="BQ47" s="632" t="str">
        <f>IF(BR44="","",IF(AND(OR(BR44&lt;&gt;"ＯＫ",BR45&lt;&gt;"ＯＫ",BR46&lt;&gt;"ＯＫ"),BR47=""),"※",""))</f>
        <v/>
      </c>
      <c r="BR47" s="633"/>
    </row>
    <row r="48" spans="2:74" ht="27" customHeight="1">
      <c r="B48" s="634" t="s">
        <v>1022</v>
      </c>
      <c r="D48" s="1418" t="s">
        <v>1821</v>
      </c>
      <c r="E48" s="636"/>
      <c r="F48" s="637"/>
      <c r="G48" s="636"/>
      <c r="H48" s="637"/>
      <c r="I48" s="636"/>
      <c r="J48" s="637"/>
      <c r="K48" s="636"/>
      <c r="L48" s="637"/>
      <c r="M48" s="636"/>
      <c r="N48" s="637"/>
      <c r="O48" s="636"/>
      <c r="P48" s="637"/>
      <c r="Q48" s="636"/>
      <c r="R48" s="637"/>
      <c r="S48" s="636"/>
      <c r="T48" s="637"/>
      <c r="U48" s="636"/>
      <c r="V48" s="637"/>
      <c r="W48" s="636"/>
      <c r="X48" s="637"/>
      <c r="Y48" s="636"/>
      <c r="Z48" s="637"/>
      <c r="AA48" s="636"/>
      <c r="AB48" s="637"/>
      <c r="AC48" s="636"/>
      <c r="AD48" s="637"/>
      <c r="AE48" s="636"/>
      <c r="AF48" s="637"/>
      <c r="AG48" s="636"/>
      <c r="AH48" s="637"/>
      <c r="AI48" s="636"/>
      <c r="AJ48" s="637"/>
      <c r="AK48" s="636"/>
      <c r="AL48" s="637"/>
      <c r="AM48" s="636"/>
      <c r="AN48" s="637"/>
      <c r="AO48" s="636"/>
      <c r="AP48" s="637"/>
      <c r="AQ48" s="636"/>
      <c r="AR48" s="637"/>
      <c r="AS48" s="636"/>
      <c r="AT48" s="637"/>
      <c r="AU48" s="636"/>
      <c r="AV48" s="637"/>
      <c r="AW48" s="636"/>
      <c r="AX48" s="637"/>
      <c r="AY48" s="636"/>
      <c r="AZ48" s="637"/>
      <c r="BA48" s="636"/>
      <c r="BB48" s="637"/>
      <c r="BC48" s="636"/>
      <c r="BD48" s="637"/>
      <c r="BE48" s="636"/>
      <c r="BF48" s="637"/>
      <c r="BG48" s="636"/>
      <c r="BH48" s="637"/>
      <c r="BI48" s="636"/>
      <c r="BJ48" s="637"/>
      <c r="BK48" s="636"/>
      <c r="BL48" s="637"/>
      <c r="BM48" s="636"/>
      <c r="BN48" s="637"/>
      <c r="BO48" s="636"/>
      <c r="BP48" s="637"/>
      <c r="BQ48" s="638"/>
      <c r="BR48" s="639"/>
    </row>
    <row r="49" spans="2:74" ht="27" customHeight="1">
      <c r="B49" s="649"/>
      <c r="C49" s="640" t="s">
        <v>980</v>
      </c>
      <c r="D49" s="1412" t="s">
        <v>1549</v>
      </c>
      <c r="E49" s="690" t="str">
        <f>IF(F49="","※","")</f>
        <v>※</v>
      </c>
      <c r="F49" s="642"/>
      <c r="G49" s="690" t="str">
        <f>IF(AND(H8&lt;&gt;"",H49=""),"※","")</f>
        <v/>
      </c>
      <c r="H49" s="642"/>
      <c r="I49" s="690" t="str">
        <f>IF(AND(J8&lt;&gt;"",J49=""),"※","")</f>
        <v/>
      </c>
      <c r="J49" s="642"/>
      <c r="K49" s="690" t="str">
        <f>IF(AND(L8&lt;&gt;"",L49=""),"※","")</f>
        <v/>
      </c>
      <c r="L49" s="642"/>
      <c r="M49" s="690" t="str">
        <f>IF(AND(N8&lt;&gt;"",N49=""),"※","")</f>
        <v/>
      </c>
      <c r="N49" s="642"/>
      <c r="O49" s="690" t="str">
        <f>IF(AND(P8&lt;&gt;"",P49=""),"※","")</f>
        <v/>
      </c>
      <c r="P49" s="642"/>
      <c r="Q49" s="690" t="str">
        <f>IF(AND(R8&lt;&gt;"",R49=""),"※","")</f>
        <v/>
      </c>
      <c r="R49" s="642"/>
      <c r="S49" s="690" t="str">
        <f>IF(AND(T8&lt;&gt;"",T49=""),"※","")</f>
        <v/>
      </c>
      <c r="T49" s="642"/>
      <c r="U49" s="690" t="str">
        <f>IF(AND(V8&lt;&gt;"",V49=""),"※","")</f>
        <v/>
      </c>
      <c r="V49" s="642"/>
      <c r="W49" s="690" t="str">
        <f>IF(AND(X8&lt;&gt;"",X49=""),"※","")</f>
        <v/>
      </c>
      <c r="X49" s="642"/>
      <c r="Y49" s="690" t="str">
        <f>IF(AND(Z8&lt;&gt;"",Z49=""),"※","")</f>
        <v/>
      </c>
      <c r="Z49" s="642"/>
      <c r="AA49" s="690" t="str">
        <f>IF(AND(AB8&lt;&gt;"",AB49=""),"※","")</f>
        <v/>
      </c>
      <c r="AB49" s="642"/>
      <c r="AC49" s="690" t="str">
        <f>IF(AND(AD8&lt;&gt;"",AD49=""),"※","")</f>
        <v/>
      </c>
      <c r="AD49" s="642"/>
      <c r="AE49" s="690" t="str">
        <f>IF(AND(AF8&lt;&gt;"",AF49=""),"※","")</f>
        <v/>
      </c>
      <c r="AF49" s="642"/>
      <c r="AG49" s="690" t="str">
        <f>IF(AND(AH8&lt;&gt;"",AH49=""),"※","")</f>
        <v/>
      </c>
      <c r="AH49" s="642"/>
      <c r="AI49" s="690" t="str">
        <f>IF(AND(AJ8&lt;&gt;"",AJ49=""),"※","")</f>
        <v/>
      </c>
      <c r="AJ49" s="642"/>
      <c r="AK49" s="690" t="str">
        <f>IF(AND(AL8&lt;&gt;"",AL49=""),"※","")</f>
        <v/>
      </c>
      <c r="AL49" s="642"/>
      <c r="AM49" s="690" t="str">
        <f>IF(AND(AN8&lt;&gt;"",AN49=""),"※","")</f>
        <v/>
      </c>
      <c r="AN49" s="642"/>
      <c r="AO49" s="690" t="str">
        <f>IF(AND(AP8&lt;&gt;"",AP49=""),"※","")</f>
        <v/>
      </c>
      <c r="AP49" s="642"/>
      <c r="AQ49" s="690" t="str">
        <f>IF(AND(AR8&lt;&gt;"",AR49=""),"※","")</f>
        <v/>
      </c>
      <c r="AR49" s="642"/>
      <c r="AS49" s="690" t="str">
        <f>IF(AND(AT8&lt;&gt;"",AT49=""),"※","")</f>
        <v/>
      </c>
      <c r="AT49" s="642"/>
      <c r="AU49" s="690" t="str">
        <f>IF(AND(AV8&lt;&gt;"",AV49=""),"※","")</f>
        <v/>
      </c>
      <c r="AV49" s="642"/>
      <c r="AW49" s="690" t="str">
        <f>IF(AND(AX8&lt;&gt;"",AX49=""),"※","")</f>
        <v/>
      </c>
      <c r="AX49" s="642"/>
      <c r="AY49" s="690" t="str">
        <f>IF(AND(AZ8&lt;&gt;"",AZ49=""),"※","")</f>
        <v/>
      </c>
      <c r="AZ49" s="642"/>
      <c r="BA49" s="690" t="str">
        <f>IF(AND(BB8&lt;&gt;"",BB49=""),"※","")</f>
        <v/>
      </c>
      <c r="BB49" s="642"/>
      <c r="BC49" s="690" t="str">
        <f>IF(AND(BD8&lt;&gt;"",BD49=""),"※","")</f>
        <v/>
      </c>
      <c r="BD49" s="642"/>
      <c r="BE49" s="690" t="str">
        <f>IF(AND(BF8&lt;&gt;"",BF49=""),"※","")</f>
        <v/>
      </c>
      <c r="BF49" s="642"/>
      <c r="BG49" s="690" t="str">
        <f>IF(AND(BH8&lt;&gt;"",BH49=""),"※","")</f>
        <v/>
      </c>
      <c r="BH49" s="642"/>
      <c r="BI49" s="690" t="str">
        <f>IF(AND(BJ8&lt;&gt;"",BJ49=""),"※","")</f>
        <v/>
      </c>
      <c r="BJ49" s="642"/>
      <c r="BK49" s="690" t="str">
        <f>IF(AND(BL8&lt;&gt;"",BL49=""),"※","")</f>
        <v/>
      </c>
      <c r="BL49" s="642"/>
      <c r="BM49" s="690" t="str">
        <f>IF(AND(BN8&lt;&gt;"",BN49=""),"※","")</f>
        <v/>
      </c>
      <c r="BN49" s="642"/>
      <c r="BO49" s="690"/>
      <c r="BP49" s="643">
        <f>SUM(H49:BN49)</f>
        <v>0</v>
      </c>
      <c r="BQ49" s="691"/>
      <c r="BR49" s="644">
        <f>SUM(F49,BP49)</f>
        <v>0</v>
      </c>
    </row>
    <row r="50" spans="2:74" ht="27" customHeight="1">
      <c r="B50" s="649"/>
      <c r="C50" s="692" t="s">
        <v>997</v>
      </c>
      <c r="D50" s="1416" t="s">
        <v>640</v>
      </c>
      <c r="E50" s="665" t="str">
        <f>IF(F50="","※","")</f>
        <v>※</v>
      </c>
      <c r="F50" s="616"/>
      <c r="G50" s="665" t="str">
        <f>IF(AND(H8&lt;&gt;"",H50=""),"※","")</f>
        <v/>
      </c>
      <c r="H50" s="616"/>
      <c r="I50" s="665" t="str">
        <f>IF(AND(J8&lt;&gt;"",J50=""),"※","")</f>
        <v/>
      </c>
      <c r="J50" s="616"/>
      <c r="K50" s="665" t="str">
        <f>IF(AND(L8&lt;&gt;"",L50=""),"※","")</f>
        <v/>
      </c>
      <c r="L50" s="616"/>
      <c r="M50" s="665" t="str">
        <f>IF(AND(N8&lt;&gt;"",N50=""),"※","")</f>
        <v/>
      </c>
      <c r="N50" s="616"/>
      <c r="O50" s="665" t="str">
        <f>IF(AND(P8&lt;&gt;"",P50=""),"※","")</f>
        <v/>
      </c>
      <c r="P50" s="616"/>
      <c r="Q50" s="665" t="str">
        <f>IF(AND(R8&lt;&gt;"",R50=""),"※","")</f>
        <v/>
      </c>
      <c r="R50" s="616"/>
      <c r="S50" s="665" t="str">
        <f>IF(AND(T8&lt;&gt;"",T50=""),"※","")</f>
        <v/>
      </c>
      <c r="T50" s="616"/>
      <c r="U50" s="665" t="str">
        <f>IF(AND(V8&lt;&gt;"",V50=""),"※","")</f>
        <v/>
      </c>
      <c r="V50" s="616"/>
      <c r="W50" s="665" t="str">
        <f>IF(AND(X8&lt;&gt;"",X50=""),"※","")</f>
        <v/>
      </c>
      <c r="X50" s="616"/>
      <c r="Y50" s="665" t="str">
        <f>IF(AND(Z8&lt;&gt;"",Z50=""),"※","")</f>
        <v/>
      </c>
      <c r="Z50" s="616"/>
      <c r="AA50" s="665" t="str">
        <f>IF(AND(AB8&lt;&gt;"",AB50=""),"※","")</f>
        <v/>
      </c>
      <c r="AB50" s="616"/>
      <c r="AC50" s="665" t="str">
        <f>IF(AND(AD8&lt;&gt;"",AD50=""),"※","")</f>
        <v/>
      </c>
      <c r="AD50" s="616"/>
      <c r="AE50" s="665" t="str">
        <f>IF(AND(AF8&lt;&gt;"",AF50=""),"※","")</f>
        <v/>
      </c>
      <c r="AF50" s="616"/>
      <c r="AG50" s="665" t="str">
        <f>IF(AND(AH8&lt;&gt;"",AH50=""),"※","")</f>
        <v/>
      </c>
      <c r="AH50" s="616"/>
      <c r="AI50" s="665" t="str">
        <f>IF(AND(AJ8&lt;&gt;"",AJ50=""),"※","")</f>
        <v/>
      </c>
      <c r="AJ50" s="616"/>
      <c r="AK50" s="665" t="str">
        <f>IF(AND(AL8&lt;&gt;"",AL50=""),"※","")</f>
        <v/>
      </c>
      <c r="AL50" s="616"/>
      <c r="AM50" s="665" t="str">
        <f>IF(AND(AN8&lt;&gt;"",AN50=""),"※","")</f>
        <v/>
      </c>
      <c r="AN50" s="616"/>
      <c r="AO50" s="665" t="str">
        <f>IF(AND(AP8&lt;&gt;"",AP50=""),"※","")</f>
        <v/>
      </c>
      <c r="AP50" s="616"/>
      <c r="AQ50" s="665" t="str">
        <f>IF(AND(AR8&lt;&gt;"",AR50=""),"※","")</f>
        <v/>
      </c>
      <c r="AR50" s="616"/>
      <c r="AS50" s="665" t="str">
        <f>IF(AND(AT8&lt;&gt;"",AT50=""),"※","")</f>
        <v/>
      </c>
      <c r="AT50" s="616"/>
      <c r="AU50" s="665" t="str">
        <f>IF(AND(AV8&lt;&gt;"",AV50=""),"※","")</f>
        <v/>
      </c>
      <c r="AV50" s="616"/>
      <c r="AW50" s="665" t="str">
        <f>IF(AND(AX8&lt;&gt;"",AX50=""),"※","")</f>
        <v/>
      </c>
      <c r="AX50" s="616"/>
      <c r="AY50" s="665" t="str">
        <f>IF(AND(AZ8&lt;&gt;"",AZ50=""),"※","")</f>
        <v/>
      </c>
      <c r="AZ50" s="616"/>
      <c r="BA50" s="665" t="str">
        <f>IF(AND(BB8&lt;&gt;"",BB50=""),"※","")</f>
        <v/>
      </c>
      <c r="BB50" s="616"/>
      <c r="BC50" s="665" t="str">
        <f>IF(AND(BD8&lt;&gt;"",BD50=""),"※","")</f>
        <v/>
      </c>
      <c r="BD50" s="616"/>
      <c r="BE50" s="665" t="str">
        <f>IF(AND(BF8&lt;&gt;"",BF50=""),"※","")</f>
        <v/>
      </c>
      <c r="BF50" s="616"/>
      <c r="BG50" s="665" t="str">
        <f>IF(AND(BH8&lt;&gt;"",BH50=""),"※","")</f>
        <v/>
      </c>
      <c r="BH50" s="616"/>
      <c r="BI50" s="665" t="str">
        <f>IF(AND(BJ8&lt;&gt;"",BJ50=""),"※","")</f>
        <v/>
      </c>
      <c r="BJ50" s="616"/>
      <c r="BK50" s="665" t="str">
        <f>IF(AND(BL8&lt;&gt;"",BL50=""),"※","")</f>
        <v/>
      </c>
      <c r="BL50" s="616"/>
      <c r="BM50" s="665" t="str">
        <f>IF(AND(BN8&lt;&gt;"",BN50=""),"※","")</f>
        <v/>
      </c>
      <c r="BN50" s="616"/>
      <c r="BO50" s="665"/>
      <c r="BP50" s="617">
        <f>SUM(H50:BN50)</f>
        <v>0</v>
      </c>
      <c r="BQ50" s="693"/>
      <c r="BR50" s="619">
        <f>SUM(F50,BP50)</f>
        <v>0</v>
      </c>
    </row>
    <row r="51" spans="2:74" ht="27" customHeight="1">
      <c r="B51" s="649"/>
      <c r="C51" s="425" t="s">
        <v>998</v>
      </c>
      <c r="D51" s="1417" t="s">
        <v>641</v>
      </c>
      <c r="E51" s="665" t="str">
        <f>IF(F51="","※","")</f>
        <v>※</v>
      </c>
      <c r="F51" s="616"/>
      <c r="G51" s="665" t="str">
        <f>IF(AND(H8&lt;&gt;"",H51=""),"※","")</f>
        <v/>
      </c>
      <c r="H51" s="616"/>
      <c r="I51" s="665" t="str">
        <f>IF(AND(J8&lt;&gt;"",J51=""),"※","")</f>
        <v/>
      </c>
      <c r="J51" s="616"/>
      <c r="K51" s="665" t="str">
        <f>IF(AND(L8&lt;&gt;"",L51=""),"※","")</f>
        <v/>
      </c>
      <c r="L51" s="616"/>
      <c r="M51" s="665" t="str">
        <f>IF(AND(N8&lt;&gt;"",N51=""),"※","")</f>
        <v/>
      </c>
      <c r="N51" s="616"/>
      <c r="O51" s="665" t="str">
        <f>IF(AND(P8&lt;&gt;"",P51=""),"※","")</f>
        <v/>
      </c>
      <c r="P51" s="616"/>
      <c r="Q51" s="665" t="str">
        <f>IF(AND(R8&lt;&gt;"",R51=""),"※","")</f>
        <v/>
      </c>
      <c r="R51" s="616"/>
      <c r="S51" s="665" t="str">
        <f>IF(AND(T8&lt;&gt;"",T51=""),"※","")</f>
        <v/>
      </c>
      <c r="T51" s="616"/>
      <c r="U51" s="665" t="str">
        <f>IF(AND(V8&lt;&gt;"",V51=""),"※","")</f>
        <v/>
      </c>
      <c r="V51" s="616"/>
      <c r="W51" s="665" t="str">
        <f>IF(AND(X8&lt;&gt;"",X51=""),"※","")</f>
        <v/>
      </c>
      <c r="X51" s="616"/>
      <c r="Y51" s="665" t="str">
        <f>IF(AND(Z8&lt;&gt;"",Z51=""),"※","")</f>
        <v/>
      </c>
      <c r="Z51" s="616"/>
      <c r="AA51" s="665" t="str">
        <f>IF(AND(AB8&lt;&gt;"",AB51=""),"※","")</f>
        <v/>
      </c>
      <c r="AB51" s="616"/>
      <c r="AC51" s="665" t="str">
        <f>IF(AND(AD8&lt;&gt;"",AD51=""),"※","")</f>
        <v/>
      </c>
      <c r="AD51" s="616"/>
      <c r="AE51" s="665" t="str">
        <f>IF(AND(AF8&lt;&gt;"",AF51=""),"※","")</f>
        <v/>
      </c>
      <c r="AF51" s="616"/>
      <c r="AG51" s="665" t="str">
        <f>IF(AND(AH8&lt;&gt;"",AH51=""),"※","")</f>
        <v/>
      </c>
      <c r="AH51" s="616"/>
      <c r="AI51" s="665" t="str">
        <f>IF(AND(AJ8&lt;&gt;"",AJ51=""),"※","")</f>
        <v/>
      </c>
      <c r="AJ51" s="616"/>
      <c r="AK51" s="665" t="str">
        <f>IF(AND(AL8&lt;&gt;"",AL51=""),"※","")</f>
        <v/>
      </c>
      <c r="AL51" s="616"/>
      <c r="AM51" s="665" t="str">
        <f>IF(AND(AN8&lt;&gt;"",AN51=""),"※","")</f>
        <v/>
      </c>
      <c r="AN51" s="616"/>
      <c r="AO51" s="665" t="str">
        <f>IF(AND(AP8&lt;&gt;"",AP51=""),"※","")</f>
        <v/>
      </c>
      <c r="AP51" s="616"/>
      <c r="AQ51" s="665" t="str">
        <f>IF(AND(AR8&lt;&gt;"",AR51=""),"※","")</f>
        <v/>
      </c>
      <c r="AR51" s="616"/>
      <c r="AS51" s="665" t="str">
        <f>IF(AND(AT8&lt;&gt;"",AT51=""),"※","")</f>
        <v/>
      </c>
      <c r="AT51" s="616"/>
      <c r="AU51" s="665" t="str">
        <f>IF(AND(AV8&lt;&gt;"",AV51=""),"※","")</f>
        <v/>
      </c>
      <c r="AV51" s="616"/>
      <c r="AW51" s="665" t="str">
        <f>IF(AND(AX8&lt;&gt;"",AX51=""),"※","")</f>
        <v/>
      </c>
      <c r="AX51" s="616"/>
      <c r="AY51" s="665" t="str">
        <f>IF(AND(AZ8&lt;&gt;"",AZ51=""),"※","")</f>
        <v/>
      </c>
      <c r="AZ51" s="616"/>
      <c r="BA51" s="665" t="str">
        <f>IF(AND(BB8&lt;&gt;"",BB51=""),"※","")</f>
        <v/>
      </c>
      <c r="BB51" s="616"/>
      <c r="BC51" s="665" t="str">
        <f>IF(AND(BD8&lt;&gt;"",BD51=""),"※","")</f>
        <v/>
      </c>
      <c r="BD51" s="616"/>
      <c r="BE51" s="665" t="str">
        <f>IF(AND(BF8&lt;&gt;"",BF51=""),"※","")</f>
        <v/>
      </c>
      <c r="BF51" s="616"/>
      <c r="BG51" s="665" t="str">
        <f>IF(AND(BH8&lt;&gt;"",BH51=""),"※","")</f>
        <v/>
      </c>
      <c r="BH51" s="616"/>
      <c r="BI51" s="665" t="str">
        <f>IF(AND(BJ8&lt;&gt;"",BJ51=""),"※","")</f>
        <v/>
      </c>
      <c r="BJ51" s="616"/>
      <c r="BK51" s="665" t="str">
        <f>IF(AND(BL8&lt;&gt;"",BL51=""),"※","")</f>
        <v/>
      </c>
      <c r="BL51" s="616"/>
      <c r="BM51" s="665" t="str">
        <f>IF(AND(BN8&lt;&gt;"",BN51=""),"※","")</f>
        <v/>
      </c>
      <c r="BN51" s="616"/>
      <c r="BO51" s="665"/>
      <c r="BP51" s="617">
        <f>SUM(H51:BN51)</f>
        <v>0</v>
      </c>
      <c r="BQ51" s="693"/>
      <c r="BR51" s="619">
        <f>SUM(F51,BP51)</f>
        <v>0</v>
      </c>
    </row>
    <row r="52" spans="2:74" ht="27" customHeight="1">
      <c r="B52" s="649"/>
      <c r="C52" s="692" t="s">
        <v>1014</v>
      </c>
      <c r="D52" s="813">
        <f>Table!C54</f>
        <v>9.1499999999999998E-2</v>
      </c>
      <c r="E52" s="665"/>
      <c r="F52" s="670" t="str">
        <f>IF(OR(F49="",F50="",F51=""),"",ROUND(F50*$D$52,0))</f>
        <v/>
      </c>
      <c r="G52" s="665"/>
      <c r="H52" s="670" t="str">
        <f>IF(OR(H49="",H50="",H51=""),"",ROUND(H50*$D$52,0))</f>
        <v/>
      </c>
      <c r="I52" s="665"/>
      <c r="J52" s="670" t="str">
        <f>IF(OR(J49="",J50="",J51=""),"",ROUND(J50*$D$52,0))</f>
        <v/>
      </c>
      <c r="K52" s="665"/>
      <c r="L52" s="670" t="str">
        <f>IF(OR(L49="",L50="",L51=""),"",ROUND(L50*$D$52,0))</f>
        <v/>
      </c>
      <c r="M52" s="665"/>
      <c r="N52" s="670" t="str">
        <f>IF(OR(N49="",N50="",N51=""),"",ROUND(N50*$D$52,0))</f>
        <v/>
      </c>
      <c r="O52" s="665"/>
      <c r="P52" s="670" t="str">
        <f>IF(OR(P49="",P50="",P51=""),"",ROUND(P50*$D$52,0))</f>
        <v/>
      </c>
      <c r="Q52" s="665"/>
      <c r="R52" s="670" t="str">
        <f>IF(OR(R49="",R50="",R51=""),"",ROUND(R50*$D$52,0))</f>
        <v/>
      </c>
      <c r="S52" s="665"/>
      <c r="T52" s="670" t="str">
        <f>IF(OR(T49="",T50="",T51=""),"",ROUND(T50*$D$52,0))</f>
        <v/>
      </c>
      <c r="U52" s="665"/>
      <c r="V52" s="670" t="str">
        <f>IF(OR(V49="",V50="",V51=""),"",ROUND(V50*$D$52,0))</f>
        <v/>
      </c>
      <c r="W52" s="665"/>
      <c r="X52" s="670" t="str">
        <f>IF(OR(X49="",X50="",X51=""),"",ROUND(X50*$D$52,0))</f>
        <v/>
      </c>
      <c r="Y52" s="665"/>
      <c r="Z52" s="670" t="str">
        <f>IF(OR(Z49="",Z50="",Z51=""),"",ROUND(Z50*$D$52,0))</f>
        <v/>
      </c>
      <c r="AA52" s="665"/>
      <c r="AB52" s="670" t="str">
        <f>IF(OR(AB49="",AB50="",AB51=""),"",ROUND(AB50*$D$52,0))</f>
        <v/>
      </c>
      <c r="AC52" s="665"/>
      <c r="AD52" s="670" t="str">
        <f>IF(OR(AD49="",AD50="",AD51=""),"",ROUND(AD50*$D$52,0))</f>
        <v/>
      </c>
      <c r="AE52" s="665"/>
      <c r="AF52" s="670" t="str">
        <f>IF(OR(AF49="",AF50="",AF51=""),"",ROUND(AF50*$D$52,0))</f>
        <v/>
      </c>
      <c r="AG52" s="665"/>
      <c r="AH52" s="670" t="str">
        <f>IF(OR(AH49="",AH50="",AH51=""),"",ROUND(AH50*$D$52,0))</f>
        <v/>
      </c>
      <c r="AI52" s="665"/>
      <c r="AJ52" s="670" t="str">
        <f>IF(OR(AJ49="",AJ50="",AJ51=""),"",ROUND(AJ50*$D$52,0))</f>
        <v/>
      </c>
      <c r="AK52" s="665"/>
      <c r="AL52" s="670" t="str">
        <f>IF(OR(AL49="",AL50="",AL51=""),"",ROUND(AL50*$D$52,0))</f>
        <v/>
      </c>
      <c r="AM52" s="665"/>
      <c r="AN52" s="670" t="str">
        <f>IF(OR(AN49="",AN50="",AN51=""),"",ROUND(AN50*$D$52,0))</f>
        <v/>
      </c>
      <c r="AO52" s="665"/>
      <c r="AP52" s="670" t="str">
        <f>IF(OR(AP49="",AP50="",AP51=""),"",ROUND(AP50*$D$52,0))</f>
        <v/>
      </c>
      <c r="AQ52" s="665"/>
      <c r="AR52" s="670" t="str">
        <f>IF(OR(AR49="",AR50="",AR51=""),"",ROUND(AR50*$D$52,0))</f>
        <v/>
      </c>
      <c r="AS52" s="665"/>
      <c r="AT52" s="670" t="str">
        <f>IF(OR(AT49="",AT50="",AT51=""),"",ROUND(AT50*$D$52,0))</f>
        <v/>
      </c>
      <c r="AU52" s="665"/>
      <c r="AV52" s="670" t="str">
        <f>IF(OR(AV49="",AV50="",AV51=""),"",ROUND(AV50*$D$52,0))</f>
        <v/>
      </c>
      <c r="AW52" s="665"/>
      <c r="AX52" s="670" t="str">
        <f>IF(OR(AX49="",AX50="",AX51=""),"",ROUND(AX50*$D$52,0))</f>
        <v/>
      </c>
      <c r="AY52" s="665"/>
      <c r="AZ52" s="670" t="str">
        <f>IF(OR(AZ49="",AZ50="",AZ51=""),"",ROUND(AZ50*$D$52,0))</f>
        <v/>
      </c>
      <c r="BA52" s="665"/>
      <c r="BB52" s="670" t="str">
        <f>IF(OR(BB49="",BB50="",BB51=""),"",ROUND(BB50*$D$52,0))</f>
        <v/>
      </c>
      <c r="BC52" s="665"/>
      <c r="BD52" s="670" t="str">
        <f>IF(OR(BD49="",BD50="",BD51=""),"",ROUND(BD50*$D$52,0))</f>
        <v/>
      </c>
      <c r="BE52" s="665"/>
      <c r="BF52" s="670" t="str">
        <f>IF(OR(BF49="",BF50="",BF51=""),"",ROUND(BF50*$D$52,0))</f>
        <v/>
      </c>
      <c r="BG52" s="665"/>
      <c r="BH52" s="670" t="str">
        <f>IF(OR(BH49="",BH50="",BH51=""),"",ROUND(BH50*$D$52,0))</f>
        <v/>
      </c>
      <c r="BI52" s="665"/>
      <c r="BJ52" s="670" t="str">
        <f>IF(OR(BJ49="",BJ50="",BJ51=""),"",ROUND(BJ50*$D$52,0))</f>
        <v/>
      </c>
      <c r="BK52" s="665"/>
      <c r="BL52" s="670" t="str">
        <f>IF(OR(BL49="",BL50="",BL51=""),"",ROUND(BL50*$D$52,0))</f>
        <v/>
      </c>
      <c r="BM52" s="665"/>
      <c r="BN52" s="670" t="str">
        <f>IF(OR(BN49="",BN50="",BN51=""),"",ROUND(BN50*$D$52,0))</f>
        <v/>
      </c>
      <c r="BO52" s="665"/>
      <c r="BP52" s="701" t="str">
        <f>IF(F52="","",SUM(H52:BN52))</f>
        <v/>
      </c>
      <c r="BQ52" s="693"/>
      <c r="BR52" s="702" t="str">
        <f>IF(BP52="","",SUM(F52,BP52))</f>
        <v/>
      </c>
    </row>
    <row r="53" spans="2:74" ht="27" customHeight="1">
      <c r="B53" s="649"/>
      <c r="C53" s="692" t="s">
        <v>1015</v>
      </c>
      <c r="D53" s="814">
        <f>Table!C55</f>
        <v>9.1499999999999998E-2</v>
      </c>
      <c r="E53" s="703"/>
      <c r="F53" s="670" t="str">
        <f>IF(OR(F49="",F50="",F51=""),"",ROUND(F50*$D$53,0))</f>
        <v/>
      </c>
      <c r="G53" s="703"/>
      <c r="H53" s="670" t="str">
        <f>IF(OR(H49="",H50="",H51=""),"",ROUND(H50*$D$53,0))</f>
        <v/>
      </c>
      <c r="I53" s="703"/>
      <c r="J53" s="670" t="str">
        <f>IF(OR(J49="",J50="",J51=""),"",ROUND(J50*$D$53,0))</f>
        <v/>
      </c>
      <c r="K53" s="703"/>
      <c r="L53" s="670" t="str">
        <f>IF(OR(L49="",L50="",L51=""),"",ROUND(L50*$D$53,0))</f>
        <v/>
      </c>
      <c r="M53" s="703"/>
      <c r="N53" s="670" t="str">
        <f>IF(OR(N49="",N50="",N51=""),"",ROUND(N50*$D$53,0))</f>
        <v/>
      </c>
      <c r="O53" s="703"/>
      <c r="P53" s="670" t="str">
        <f>IF(OR(P49="",P50="",P51=""),"",ROUND(P50*$D$53,0))</f>
        <v/>
      </c>
      <c r="Q53" s="703"/>
      <c r="R53" s="670" t="str">
        <f>IF(OR(R49="",R50="",R51=""),"",ROUND(R50*$D$53,0))</f>
        <v/>
      </c>
      <c r="S53" s="703"/>
      <c r="T53" s="670" t="str">
        <f>IF(OR(T49="",T50="",T51=""),"",ROUND(T50*$D$53,0))</f>
        <v/>
      </c>
      <c r="U53" s="703"/>
      <c r="V53" s="670" t="str">
        <f>IF(OR(V49="",V50="",V51=""),"",ROUND(V50*$D$53,0))</f>
        <v/>
      </c>
      <c r="W53" s="703"/>
      <c r="X53" s="670" t="str">
        <f>IF(OR(X49="",X50="",X51=""),"",ROUND(X50*$D$53,0))</f>
        <v/>
      </c>
      <c r="Y53" s="703"/>
      <c r="Z53" s="670" t="str">
        <f>IF(OR(Z49="",Z50="",Z51=""),"",ROUND(Z50*$D$53,0))</f>
        <v/>
      </c>
      <c r="AA53" s="703"/>
      <c r="AB53" s="670" t="str">
        <f>IF(OR(AB49="",AB50="",AB51=""),"",ROUND(AB50*$D$53,0))</f>
        <v/>
      </c>
      <c r="AC53" s="703"/>
      <c r="AD53" s="670" t="str">
        <f>IF(OR(AD49="",AD50="",AD51=""),"",ROUND(AD50*$D$53,0))</f>
        <v/>
      </c>
      <c r="AE53" s="703"/>
      <c r="AF53" s="670" t="str">
        <f>IF(OR(AF49="",AF50="",AF51=""),"",ROUND(AF50*$D$53,0))</f>
        <v/>
      </c>
      <c r="AG53" s="703"/>
      <c r="AH53" s="670" t="str">
        <f>IF(OR(AH49="",AH50="",AH51=""),"",ROUND(AH50*$D$53,0))</f>
        <v/>
      </c>
      <c r="AI53" s="703"/>
      <c r="AJ53" s="670" t="str">
        <f>IF(OR(AJ49="",AJ50="",AJ51=""),"",ROUND(AJ50*$D$53,0))</f>
        <v/>
      </c>
      <c r="AK53" s="703"/>
      <c r="AL53" s="670" t="str">
        <f>IF(OR(AL49="",AL50="",AL51=""),"",ROUND(AL50*$D$53,0))</f>
        <v/>
      </c>
      <c r="AM53" s="703"/>
      <c r="AN53" s="670" t="str">
        <f>IF(OR(AN49="",AN50="",AN51=""),"",ROUND(AN50*$D$53,0))</f>
        <v/>
      </c>
      <c r="AO53" s="703"/>
      <c r="AP53" s="670" t="str">
        <f>IF(OR(AP49="",AP50="",AP51=""),"",ROUND(AP50*$D$53,0))</f>
        <v/>
      </c>
      <c r="AQ53" s="703"/>
      <c r="AR53" s="670" t="str">
        <f>IF(OR(AR49="",AR50="",AR51=""),"",ROUND(AR50*$D$53,0))</f>
        <v/>
      </c>
      <c r="AS53" s="703"/>
      <c r="AT53" s="670" t="str">
        <f>IF(OR(AT49="",AT50="",AT51=""),"",ROUND(AT50*$D$53,0))</f>
        <v/>
      </c>
      <c r="AU53" s="703"/>
      <c r="AV53" s="670" t="str">
        <f>IF(OR(AV49="",AV50="",AV51=""),"",ROUND(AV50*$D$53,0))</f>
        <v/>
      </c>
      <c r="AW53" s="703"/>
      <c r="AX53" s="670" t="str">
        <f>IF(OR(AX49="",AX50="",AX51=""),"",ROUND(AX50*$D$53,0))</f>
        <v/>
      </c>
      <c r="AY53" s="703"/>
      <c r="AZ53" s="670" t="str">
        <f>IF(OR(AZ49="",AZ50="",AZ51=""),"",ROUND(AZ50*$D$53,0))</f>
        <v/>
      </c>
      <c r="BA53" s="703"/>
      <c r="BB53" s="670" t="str">
        <f>IF(OR(BB49="",BB50="",BB51=""),"",ROUND(BB50*$D$53,0))</f>
        <v/>
      </c>
      <c r="BC53" s="703"/>
      <c r="BD53" s="670" t="str">
        <f>IF(OR(BD49="",BD50="",BD51=""),"",ROUND(BD50*$D$53,0))</f>
        <v/>
      </c>
      <c r="BE53" s="703"/>
      <c r="BF53" s="670" t="str">
        <f>IF(OR(BF49="",BF50="",BF51=""),"",ROUND(BF50*$D$53,0))</f>
        <v/>
      </c>
      <c r="BG53" s="703"/>
      <c r="BH53" s="670" t="str">
        <f>IF(OR(BH49="",BH50="",BH51=""),"",ROUND(BH50*$D$53,0))</f>
        <v/>
      </c>
      <c r="BI53" s="703"/>
      <c r="BJ53" s="670" t="str">
        <f>IF(OR(BJ49="",BJ50="",BJ51=""),"",ROUND(BJ50*$D$53,0))</f>
        <v/>
      </c>
      <c r="BK53" s="703"/>
      <c r="BL53" s="670" t="str">
        <f>IF(OR(BL49="",BL50="",BL51=""),"",ROUND(BL50*$D$53,0))</f>
        <v/>
      </c>
      <c r="BM53" s="703"/>
      <c r="BN53" s="670" t="str">
        <f>IF(OR(BN49="",BN50="",BN51=""),"",ROUND(BN50*$D$53,0))</f>
        <v/>
      </c>
      <c r="BO53" s="703"/>
      <c r="BP53" s="701" t="str">
        <f>IF(F53="","",SUM(H53:BN53))</f>
        <v/>
      </c>
      <c r="BQ53" s="704"/>
      <c r="BR53" s="702" t="str">
        <f>IF(BP53="","",SUM(F53,BP53))</f>
        <v/>
      </c>
      <c r="BU53" s="919" t="s">
        <v>1294</v>
      </c>
      <c r="BV53" s="919"/>
    </row>
    <row r="54" spans="2:74" ht="49.5" customHeight="1">
      <c r="B54" s="649"/>
      <c r="C54" s="692" t="s">
        <v>1004</v>
      </c>
      <c r="D54" s="677"/>
      <c r="E54" s="615"/>
      <c r="F54" s="674" t="str">
        <f>IF(F53="","",IF(F49=0,"事業主負担額が0になっています。入力値を確認してください。",IF(OR(F52*1.1&lt;=F49,F53*0.9&gt;=F49),"事業主負担額の入力値"&amp;"「"&amp;F49&amp;"」"&amp;"は自動計算値"&amp;"「"&amp;F52&amp;"」"&amp;"～"&amp;"「"&amp;F53&amp;"」"&amp;"の範囲に比べて乖離が大きくなっています。黄色セルの各入力値に間違いがないか確認してください。","ＯＫ")))</f>
        <v/>
      </c>
      <c r="G54" s="615"/>
      <c r="H54" s="674" t="str">
        <f>IF(H53="","",IF(H49=0,"事業主負担額が0になっています。入力値を確認してください。",IF(OR(H52*1.1&lt;=H49,H53*0.9&gt;=H49),"事業主負担額の入力値"&amp;"「"&amp;H49&amp;"」"&amp;"は自動計算値"&amp;"「"&amp;H52&amp;"」"&amp;"～"&amp;"「"&amp;H53&amp;"」"&amp;"の範囲に比べて乖離が大きくなっています。黄色セルの各入力値に間違いがないか確認してください。","ＯＫ")))</f>
        <v/>
      </c>
      <c r="I54" s="615"/>
      <c r="J54" s="674" t="str">
        <f>IF(J53="","",IF(J49=0,"事業主負担額が0になっています。入力値を確認してください。",IF(OR(J52*1.1&lt;=J49,J53*0.9&gt;=J49),"事業主負担額の入力値"&amp;"「"&amp;J49&amp;"」"&amp;"は自動計算値"&amp;"「"&amp;J52&amp;"」"&amp;"～"&amp;"「"&amp;J53&amp;"」"&amp;"の範囲に比べて乖離が大きくなっています。黄色セルの各入力値に間違いがないか確認してください。","ＯＫ")))</f>
        <v/>
      </c>
      <c r="K54" s="615"/>
      <c r="L54" s="674" t="str">
        <f>IF(L53="","",IF(L49=0,"事業主負担額が0になっています。入力値を確認してください。",IF(OR(L52*1.1&lt;=L49,L53*0.9&gt;=L49),"事業主負担額の入力値"&amp;"「"&amp;L49&amp;"」"&amp;"は自動計算値"&amp;"「"&amp;L52&amp;"」"&amp;"～"&amp;"「"&amp;L53&amp;"」"&amp;"の範囲に比べて乖離が大きくなっています。黄色セルの各入力値に間違いがないか確認してください。","ＯＫ")))</f>
        <v/>
      </c>
      <c r="M54" s="615"/>
      <c r="N54" s="674" t="str">
        <f>IF(N53="","",IF(N49=0,"事業主負担額が0になっています。入力値を確認してください。",IF(OR(N52*1.1&lt;=N49,N53*0.9&gt;=N49),"事業主負担額の入力値"&amp;"「"&amp;N49&amp;"」"&amp;"は自動計算値"&amp;"「"&amp;N52&amp;"」"&amp;"～"&amp;"「"&amp;N53&amp;"」"&amp;"の範囲に比べて乖離が大きくなっています。黄色セルの各入力値に間違いがないか確認してください。","ＯＫ")))</f>
        <v/>
      </c>
      <c r="O54" s="615"/>
      <c r="P54" s="674" t="str">
        <f>IF(P53="","",IF(P49=0,"事業主負担額が0になっています。入力値を確認してください。",IF(OR(P52*1.1&lt;=P49,P53*0.9&gt;=P49),"事業主負担額の入力値"&amp;"「"&amp;P49&amp;"」"&amp;"は自動計算値"&amp;"「"&amp;P52&amp;"」"&amp;"～"&amp;"「"&amp;P53&amp;"」"&amp;"の範囲に比べて乖離が大きくなっています。黄色セルの各入力値に間違いがないか確認してください。","ＯＫ")))</f>
        <v/>
      </c>
      <c r="Q54" s="615"/>
      <c r="R54" s="674" t="str">
        <f>IF(R53="","",IF(R49=0,"事業主負担額が0になっています。入力値を確認してください。",IF(OR(R52*1.1&lt;=R49,R53*0.9&gt;=R49),"事業主負担額の入力値"&amp;"「"&amp;R49&amp;"」"&amp;"は自動計算値"&amp;"「"&amp;R52&amp;"」"&amp;"～"&amp;"「"&amp;R53&amp;"」"&amp;"の範囲に比べて乖離が大きくなっています。黄色セルの各入力値に間違いがないか確認してください。","ＯＫ")))</f>
        <v/>
      </c>
      <c r="S54" s="615"/>
      <c r="T54" s="674" t="str">
        <f>IF(T53="","",IF(T49=0,"事業主負担額が0になっています。入力値を確認してください。",IF(OR(T52*1.1&lt;=T49,T53*0.9&gt;=T49),"事業主負担額の入力値"&amp;"「"&amp;T49&amp;"」"&amp;"は自動計算値"&amp;"「"&amp;T52&amp;"」"&amp;"～"&amp;"「"&amp;T53&amp;"」"&amp;"の範囲に比べて乖離が大きくなっています。黄色セルの各入力値に間違いがないか確認してください。","ＯＫ")))</f>
        <v/>
      </c>
      <c r="U54" s="615"/>
      <c r="V54" s="674" t="str">
        <f>IF(V53="","",IF(V49=0,"事業主負担額が0になっています。入力値を確認してください。",IF(OR(V52*1.1&lt;=V49,V53*0.9&gt;=V49),"事業主負担額の入力値"&amp;"「"&amp;V49&amp;"」"&amp;"は自動計算値"&amp;"「"&amp;V52&amp;"」"&amp;"～"&amp;"「"&amp;V53&amp;"」"&amp;"の範囲に比べて乖離が大きくなっています。黄色セルの各入力値に間違いがないか確認してください。","ＯＫ")))</f>
        <v/>
      </c>
      <c r="W54" s="615"/>
      <c r="X54" s="674" t="str">
        <f>IF(X53="","",IF(X49=0,"事業主負担額が0になっています。入力値を確認してください。",IF(OR(X52*1.1&lt;=X49,X53*0.9&gt;=X49),"事業主負担額の入力値"&amp;"「"&amp;X49&amp;"」"&amp;"は自動計算値"&amp;"「"&amp;X52&amp;"」"&amp;"～"&amp;"「"&amp;X53&amp;"」"&amp;"の範囲に比べて乖離が大きくなっています。黄色セルの各入力値に間違いがないか確認してください。","ＯＫ")))</f>
        <v/>
      </c>
      <c r="Y54" s="615"/>
      <c r="Z54" s="674" t="str">
        <f>IF(Z53="","",IF(Z49=0,"事業主負担額が0になっています。入力値を確認してください。",IF(OR(Z52*1.1&lt;=Z49,Z53*0.9&gt;=Z49),"事業主負担額の入力値"&amp;"「"&amp;Z49&amp;"」"&amp;"は自動計算値"&amp;"「"&amp;Z52&amp;"」"&amp;"～"&amp;"「"&amp;Z53&amp;"」"&amp;"の範囲に比べて乖離が大きくなっています。黄色セルの各入力値に間違いがないか確認してください。","ＯＫ")))</f>
        <v/>
      </c>
      <c r="AA54" s="615"/>
      <c r="AB54" s="674" t="str">
        <f>IF(AB53="","",IF(AB49=0,"事業主負担額が0になっています。入力値を確認してください。",IF(OR(AB52*1.1&lt;=AB49,AB53*0.9&gt;=AB49),"事業主負担額の入力値"&amp;"「"&amp;AB49&amp;"」"&amp;"は自動計算値"&amp;"「"&amp;AB52&amp;"」"&amp;"～"&amp;"「"&amp;AB53&amp;"」"&amp;"の範囲に比べて乖離が大きくなっています。黄色セルの各入力値に間違いがないか確認してください。","ＯＫ")))</f>
        <v/>
      </c>
      <c r="AC54" s="615"/>
      <c r="AD54" s="674" t="str">
        <f>IF(AD53="","",IF(AD49=0,"事業主負担額が0になっています。入力値を確認してください。",IF(OR(AD52*1.1&lt;=AD49,AD53*0.9&gt;=AD49),"事業主負担額の入力値"&amp;"「"&amp;AD49&amp;"」"&amp;"は自動計算値"&amp;"「"&amp;AD52&amp;"」"&amp;"～"&amp;"「"&amp;AD53&amp;"」"&amp;"の範囲に比べて乖離が大きくなっています。黄色セルの各入力値に間違いがないか確認してください。","ＯＫ")))</f>
        <v/>
      </c>
      <c r="AE54" s="615"/>
      <c r="AF54" s="674" t="str">
        <f>IF(AF53="","",IF(AF49=0,"事業主負担額が0になっています。入力値を確認してください。",IF(OR(AF52*1.1&lt;=AF49,AF53*0.9&gt;=AF49),"事業主負担額の入力値"&amp;"「"&amp;AF49&amp;"」"&amp;"は自動計算値"&amp;"「"&amp;AF52&amp;"」"&amp;"～"&amp;"「"&amp;AF53&amp;"」"&amp;"の範囲に比べて乖離が大きくなっています。黄色セルの各入力値に間違いがないか確認してください。","ＯＫ")))</f>
        <v/>
      </c>
      <c r="AG54" s="615"/>
      <c r="AH54" s="674" t="str">
        <f>IF(AH53="","",IF(AH49=0,"事業主負担額が0になっています。入力値を確認してください。",IF(OR(AH52*1.1&lt;=AH49,AH53*0.9&gt;=AH49),"事業主負担額の入力値"&amp;"「"&amp;AH49&amp;"」"&amp;"は自動計算値"&amp;"「"&amp;AH52&amp;"」"&amp;"～"&amp;"「"&amp;AH53&amp;"」"&amp;"の範囲に比べて乖離が大きくなっています。黄色セルの各入力値に間違いがないか確認してください。","ＯＫ")))</f>
        <v/>
      </c>
      <c r="AI54" s="615"/>
      <c r="AJ54" s="674" t="str">
        <f>IF(AJ53="","",IF(AJ49=0,"事業主負担額が0になっています。入力値を確認してください。",IF(OR(AJ52*1.1&lt;=AJ49,AJ53*0.9&gt;=AJ49),"事業主負担額の入力値"&amp;"「"&amp;AJ49&amp;"」"&amp;"は自動計算値"&amp;"「"&amp;AJ52&amp;"」"&amp;"～"&amp;"「"&amp;AJ53&amp;"」"&amp;"の範囲に比べて乖離が大きくなっています。黄色セルの各入力値に間違いがないか確認してください。","ＯＫ")))</f>
        <v/>
      </c>
      <c r="AK54" s="615"/>
      <c r="AL54" s="674" t="str">
        <f>IF(AL53="","",IF(AL49=0,"事業主負担額が0になっています。入力値を確認してください。",IF(OR(AL52*1.1&lt;=AL49,AL53*0.9&gt;=AL49),"事業主負担額の入力値"&amp;"「"&amp;AL49&amp;"」"&amp;"は自動計算値"&amp;"「"&amp;AL52&amp;"」"&amp;"～"&amp;"「"&amp;AL53&amp;"」"&amp;"の範囲に比べて乖離が大きくなっています。黄色セルの各入力値に間違いがないか確認してください。","ＯＫ")))</f>
        <v/>
      </c>
      <c r="AM54" s="615"/>
      <c r="AN54" s="674" t="str">
        <f>IF(AN53="","",IF(AN49=0,"事業主負担額が0になっています。入力値を確認してください。",IF(OR(AN52*1.1&lt;=AN49,AN53*0.9&gt;=AN49),"事業主負担額の入力値"&amp;"「"&amp;AN49&amp;"」"&amp;"は自動計算値"&amp;"「"&amp;AN52&amp;"」"&amp;"～"&amp;"「"&amp;AN53&amp;"」"&amp;"の範囲に比べて乖離が大きくなっています。黄色セルの各入力値に間違いがないか確認してください。","ＯＫ")))</f>
        <v/>
      </c>
      <c r="AO54" s="615"/>
      <c r="AP54" s="674" t="str">
        <f>IF(AP53="","",IF(AP49=0,"事業主負担額が0になっています。入力値を確認してください。",IF(OR(AP52*1.1&lt;=AP49,AP53*0.9&gt;=AP49),"事業主負担額の入力値"&amp;"「"&amp;AP49&amp;"」"&amp;"は自動計算値"&amp;"「"&amp;AP52&amp;"」"&amp;"～"&amp;"「"&amp;AP53&amp;"」"&amp;"の範囲に比べて乖離が大きくなっています。黄色セルの各入力値に間違いがないか確認してください。","ＯＫ")))</f>
        <v/>
      </c>
      <c r="AQ54" s="615"/>
      <c r="AR54" s="674" t="str">
        <f>IF(AR53="","",IF(AR49=0,"事業主負担額が0になっています。入力値を確認してください。",IF(OR(AR52*1.1&lt;=AR49,AR53*0.9&gt;=AR49),"事業主負担額の入力値"&amp;"「"&amp;AR49&amp;"」"&amp;"は自動計算値"&amp;"「"&amp;AR52&amp;"」"&amp;"～"&amp;"「"&amp;AR53&amp;"」"&amp;"の範囲に比べて乖離が大きくなっています。黄色セルの各入力値に間違いがないか確認してください。","ＯＫ")))</f>
        <v/>
      </c>
      <c r="AS54" s="615"/>
      <c r="AT54" s="674" t="str">
        <f>IF(AT53="","",IF(AT49=0,"事業主負担額が0になっています。入力値を確認してください。",IF(OR(AT52*1.1&lt;=AT49,AT53*0.9&gt;=AT49),"事業主負担額の入力値"&amp;"「"&amp;AT49&amp;"」"&amp;"は自動計算値"&amp;"「"&amp;AT52&amp;"」"&amp;"～"&amp;"「"&amp;AT53&amp;"」"&amp;"の範囲に比べて乖離が大きくなっています。黄色セルの各入力値に間違いがないか確認してください。","ＯＫ")))</f>
        <v/>
      </c>
      <c r="AU54" s="615"/>
      <c r="AV54" s="674" t="str">
        <f>IF(AV53="","",IF(AV49=0,"事業主負担額が0になっています。入力値を確認してください。",IF(OR(AV52*1.1&lt;=AV49,AV53*0.9&gt;=AV49),"事業主負担額の入力値"&amp;"「"&amp;AV49&amp;"」"&amp;"は自動計算値"&amp;"「"&amp;AV52&amp;"」"&amp;"～"&amp;"「"&amp;AV53&amp;"」"&amp;"の範囲に比べて乖離が大きくなっています。黄色セルの各入力値に間違いがないか確認してください。","ＯＫ")))</f>
        <v/>
      </c>
      <c r="AW54" s="615"/>
      <c r="AX54" s="674" t="str">
        <f>IF(AX53="","",IF(AX49=0,"事業主負担額が0になっています。入力値を確認してください。",IF(OR(AX52*1.1&lt;=AX49,AX53*0.9&gt;=AX49),"事業主負担額の入力値"&amp;"「"&amp;AX49&amp;"」"&amp;"は自動計算値"&amp;"「"&amp;AX52&amp;"」"&amp;"～"&amp;"「"&amp;AX53&amp;"」"&amp;"の範囲に比べて乖離が大きくなっています。黄色セルの各入力値に間違いがないか確認してください。","ＯＫ")))</f>
        <v/>
      </c>
      <c r="AY54" s="615"/>
      <c r="AZ54" s="674" t="str">
        <f>IF(AZ53="","",IF(AZ49=0,"事業主負担額が0になっています。入力値を確認してください。",IF(OR(AZ52*1.1&lt;=AZ49,AZ53*0.9&gt;=AZ49),"事業主負担額の入力値"&amp;"「"&amp;AZ49&amp;"」"&amp;"は自動計算値"&amp;"「"&amp;AZ52&amp;"」"&amp;"～"&amp;"「"&amp;AZ53&amp;"」"&amp;"の範囲に比べて乖離が大きくなっています。黄色セルの各入力値に間違いがないか確認してください。","ＯＫ")))</f>
        <v/>
      </c>
      <c r="BA54" s="615"/>
      <c r="BB54" s="674" t="str">
        <f>IF(BB53="","",IF(BB49=0,"事業主負担額が0になっています。入力値を確認してください。",IF(OR(BB52*1.1&lt;=BB49,BB53*0.9&gt;=BB49),"事業主負担額の入力値"&amp;"「"&amp;BB49&amp;"」"&amp;"は自動計算値"&amp;"「"&amp;BB52&amp;"」"&amp;"～"&amp;"「"&amp;BB53&amp;"」"&amp;"の範囲に比べて乖離が大きくなっています。黄色セルの各入力値に間違いがないか確認してください。","ＯＫ")))</f>
        <v/>
      </c>
      <c r="BC54" s="615"/>
      <c r="BD54" s="674" t="str">
        <f>IF(BD53="","",IF(BD49=0,"事業主負担額が0になっています。入力値を確認してください。",IF(OR(BD52*1.1&lt;=BD49,BD53*0.9&gt;=BD49),"事業主負担額の入力値"&amp;"「"&amp;BD49&amp;"」"&amp;"は自動計算値"&amp;"「"&amp;BD52&amp;"」"&amp;"～"&amp;"「"&amp;BD53&amp;"」"&amp;"の範囲に比べて乖離が大きくなっています。黄色セルの各入力値に間違いがないか確認してください。","ＯＫ")))</f>
        <v/>
      </c>
      <c r="BE54" s="615"/>
      <c r="BF54" s="674" t="str">
        <f>IF(BF53="","",IF(BF49=0,"事業主負担額が0になっています。入力値を確認してください。",IF(OR(BF52*1.1&lt;=BF49,BF53*0.9&gt;=BF49),"事業主負担額の入力値"&amp;"「"&amp;BF49&amp;"」"&amp;"は自動計算値"&amp;"「"&amp;BF52&amp;"」"&amp;"～"&amp;"「"&amp;BF53&amp;"」"&amp;"の範囲に比べて乖離が大きくなっています。黄色セルの各入力値に間違いがないか確認してください。","ＯＫ")))</f>
        <v/>
      </c>
      <c r="BG54" s="615"/>
      <c r="BH54" s="674" t="str">
        <f>IF(BH53="","",IF(BH49=0,"事業主負担額が0になっています。入力値を確認してください。",IF(OR(BH52*1.1&lt;=BH49,BH53*0.9&gt;=BH49),"事業主負担額の入力値"&amp;"「"&amp;BH49&amp;"」"&amp;"は自動計算値"&amp;"「"&amp;BH52&amp;"」"&amp;"～"&amp;"「"&amp;BH53&amp;"」"&amp;"の範囲に比べて乖離が大きくなっています。黄色セルの各入力値に間違いがないか確認してください。","ＯＫ")))</f>
        <v/>
      </c>
      <c r="BI54" s="615"/>
      <c r="BJ54" s="674" t="str">
        <f>IF(BJ53="","",IF(BJ49=0,"事業主負担額が0になっています。入力値を確認してください。",IF(OR(BJ52*1.1&lt;=BJ49,BJ53*0.9&gt;=BJ49),"事業主負担額の入力値"&amp;"「"&amp;BJ49&amp;"」"&amp;"は自動計算値"&amp;"「"&amp;BJ52&amp;"」"&amp;"～"&amp;"「"&amp;BJ53&amp;"」"&amp;"の範囲に比べて乖離が大きくなっています。黄色セルの各入力値に間違いがないか確認してください。","ＯＫ")))</f>
        <v/>
      </c>
      <c r="BK54" s="615"/>
      <c r="BL54" s="674" t="str">
        <f>IF(BL53="","",IF(BL49=0,"事業主負担額が0になっています。入力値を確認してください。",IF(OR(BL52*1.1&lt;=BL49,BL53*0.9&gt;=BL49),"事業主負担額の入力値"&amp;"「"&amp;BL49&amp;"」"&amp;"は自動計算値"&amp;"「"&amp;BL52&amp;"」"&amp;"～"&amp;"「"&amp;BL53&amp;"」"&amp;"の範囲に比べて乖離が大きくなっています。黄色セルの各入力値に間違いがないか確認してください。","ＯＫ")))</f>
        <v/>
      </c>
      <c r="BM54" s="615"/>
      <c r="BN54" s="674" t="str">
        <f>IF(BN53="","",IF(BN49=0,"事業主負担額が0になっています。入力値を確認してください。",IF(OR(BN52*1.1&lt;=BN49,BN53*0.9&gt;=BN49),"事業主負担額の入力値"&amp;"「"&amp;BN49&amp;"」"&amp;"は自動計算値"&amp;"「"&amp;BN52&amp;"」"&amp;"～"&amp;"「"&amp;BN53&amp;"」"&amp;"の範囲に比べて乖離が大きくなっています。黄色セルの各入力値に間違いがないか確認してください。","ＯＫ")))</f>
        <v/>
      </c>
      <c r="BO54" s="615"/>
      <c r="BP54" s="694" t="str">
        <f>BU54&amp;BV54</f>
        <v/>
      </c>
      <c r="BQ54" s="618"/>
      <c r="BR54" s="695" t="str">
        <f>IF(BR53="","",IF(BR49=0,"事業主負担額が0になっています。入力値を確認してください。",IF(OR(BR52*1.1&lt;=BR49,BR53*0.9&gt;=BR49),"事業主負担額の入力値"&amp;"「"&amp;BR49&amp;"」"&amp;"は自動計算値"&amp;"「"&amp;BR52&amp;"」"&amp;"～"&amp;"「"&amp;BR53&amp;"」"&amp;"の範囲に比べて乖離が大きくなっています。黄色セルの各入力値に間違いがないか確認してください。","ＯＫ")))</f>
        <v/>
      </c>
      <c r="BU54" s="919" t="str">
        <f>IF(BP53="","",IF(AND(BP49=0,BP50=0,BP51=0,BP52=0,BP53=0),"ＯＫ",IF(BP49=0,"事業主負担額が0になっています。入力値を確認してください。","")))</f>
        <v/>
      </c>
      <c r="BV54" s="919" t="str">
        <f>IF(AND(BP53&lt;&gt;"",BU54&lt;&gt;"ＯＫ"),IF(OR(BP52*1.1&lt;=BP49,BP53*0.9&gt;=BP49),"事業主負担額の入力値"&amp;"「"&amp;BP49&amp;"」"&amp;"は自動計算値"&amp;"「"&amp;BP52&amp;"」"&amp;"～"&amp;"「"&amp;BP53&amp;"」"&amp;"の範囲に比べて乖離が大きくなっています。黄色セルの各入力値に間違いがないか確認してください。","ＯＫ"),"")</f>
        <v/>
      </c>
    </row>
    <row r="55" spans="2:74" ht="49.5" customHeight="1">
      <c r="B55" s="649"/>
      <c r="C55" s="425" t="s">
        <v>993</v>
      </c>
      <c r="D55" s="411"/>
      <c r="E55" s="706"/>
      <c r="F55" s="678" t="str">
        <f>IF(F53="","",IF(F50&lt;&gt;F10,"2支払い賃金合計"&amp;"「"&amp;F50&amp;"」"&amp;"は基本情報の支払い賃金総額"&amp;"「"&amp;F10&amp;"」"&amp;"と整合していません。入力値を確認してください。","ＯＫ"))</f>
        <v/>
      </c>
      <c r="G55" s="706"/>
      <c r="H55" s="678" t="str">
        <f>IF(H53="","",IF(H50&lt;&gt;H10,"2支払い賃金合計"&amp;"「"&amp;H50&amp;"」"&amp;"は基本情報の支払い賃金総額"&amp;"「"&amp;H10&amp;"」"&amp;"と整合していません。入力値を確認してください。","ＯＫ"))</f>
        <v/>
      </c>
      <c r="I55" s="706"/>
      <c r="J55" s="678" t="str">
        <f>IF(J53="","",IF(J50&lt;&gt;J10,"2支払い賃金合計"&amp;"「"&amp;J50&amp;"」"&amp;"は基本情報の支払い賃金総額"&amp;"「"&amp;J10&amp;"」"&amp;"と整合していません。入力値を確認してください。","ＯＫ"))</f>
        <v/>
      </c>
      <c r="K55" s="706"/>
      <c r="L55" s="678" t="str">
        <f>IF(L53="","",IF(L50&lt;&gt;L10,"2支払い賃金合計"&amp;"「"&amp;L50&amp;"」"&amp;"は基本情報の支払い賃金総額"&amp;"「"&amp;L10&amp;"」"&amp;"と整合していません。入力値を確認してください。","ＯＫ"))</f>
        <v/>
      </c>
      <c r="M55" s="706"/>
      <c r="N55" s="678" t="str">
        <f>IF(N53="","",IF(N50&lt;&gt;N10,"2支払い賃金合計"&amp;"「"&amp;N50&amp;"」"&amp;"は基本情報の支払い賃金総額"&amp;"「"&amp;N10&amp;"」"&amp;"と整合していません。入力値を確認してください。","ＯＫ"))</f>
        <v/>
      </c>
      <c r="O55" s="706"/>
      <c r="P55" s="678" t="str">
        <f>IF(P53="","",IF(P50&lt;&gt;P10,"2支払い賃金合計"&amp;"「"&amp;P50&amp;"」"&amp;"は基本情報の支払い賃金総額"&amp;"「"&amp;P10&amp;"」"&amp;"と整合していません。入力値を確認してください。","ＯＫ"))</f>
        <v/>
      </c>
      <c r="Q55" s="706"/>
      <c r="R55" s="678" t="str">
        <f>IF(R53="","",IF(R50&lt;&gt;R10,"2支払い賃金合計"&amp;"「"&amp;R50&amp;"」"&amp;"は基本情報の支払い賃金総額"&amp;"「"&amp;R10&amp;"」"&amp;"と整合していません。入力値を確認してください。","ＯＫ"))</f>
        <v/>
      </c>
      <c r="S55" s="706"/>
      <c r="T55" s="678" t="str">
        <f>IF(T53="","",IF(T50&lt;&gt;T10,"2支払い賃金合計"&amp;"「"&amp;T50&amp;"」"&amp;"は基本情報の支払い賃金総額"&amp;"「"&amp;T10&amp;"」"&amp;"と整合していません。入力値を確認してください。","ＯＫ"))</f>
        <v/>
      </c>
      <c r="U55" s="706"/>
      <c r="V55" s="678" t="str">
        <f>IF(V53="","",IF(V50&lt;&gt;V10,"2支払い賃金合計"&amp;"「"&amp;V50&amp;"」"&amp;"は基本情報の支払い賃金総額"&amp;"「"&amp;V10&amp;"」"&amp;"と整合していません。入力値を確認してください。","ＯＫ"))</f>
        <v/>
      </c>
      <c r="W55" s="706"/>
      <c r="X55" s="678" t="str">
        <f>IF(X53="","",IF(X50&lt;&gt;X10,"2支払い賃金合計"&amp;"「"&amp;X50&amp;"」"&amp;"は基本情報の支払い賃金総額"&amp;"「"&amp;X10&amp;"」"&amp;"と整合していません。入力値を確認してください。","ＯＫ"))</f>
        <v/>
      </c>
      <c r="Y55" s="706"/>
      <c r="Z55" s="678" t="str">
        <f>IF(Z53="","",IF(Z50&lt;&gt;Z10,"2支払い賃金合計"&amp;"「"&amp;Z50&amp;"」"&amp;"は基本情報の支払い賃金総額"&amp;"「"&amp;Z10&amp;"」"&amp;"と整合していません。入力値を確認してください。","ＯＫ"))</f>
        <v/>
      </c>
      <c r="AA55" s="706"/>
      <c r="AB55" s="678" t="str">
        <f>IF(AB53="","",IF(AB50&lt;&gt;AB10,"2支払い賃金合計"&amp;"「"&amp;AB50&amp;"」"&amp;"は基本情報の支払い賃金総額"&amp;"「"&amp;AB10&amp;"」"&amp;"と整合していません。入力値を確認してください。","ＯＫ"))</f>
        <v/>
      </c>
      <c r="AC55" s="706"/>
      <c r="AD55" s="678" t="str">
        <f>IF(AD53="","",IF(AD50&lt;&gt;AD10,"2支払い賃金合計"&amp;"「"&amp;AD50&amp;"」"&amp;"は基本情報の支払い賃金総額"&amp;"「"&amp;AD10&amp;"」"&amp;"と整合していません。入力値を確認してください。","ＯＫ"))</f>
        <v/>
      </c>
      <c r="AE55" s="706"/>
      <c r="AF55" s="678" t="str">
        <f>IF(AF53="","",IF(AF50&lt;&gt;AF10,"2支払い賃金合計"&amp;"「"&amp;AF50&amp;"」"&amp;"は基本情報の支払い賃金総額"&amp;"「"&amp;AF10&amp;"」"&amp;"と整合していません。入力値を確認してください。","ＯＫ"))</f>
        <v/>
      </c>
      <c r="AG55" s="706"/>
      <c r="AH55" s="678" t="str">
        <f>IF(AH53="","",IF(AH50&lt;&gt;AH10,"2支払い賃金合計"&amp;"「"&amp;AH50&amp;"」"&amp;"は基本情報の支払い賃金総額"&amp;"「"&amp;AH10&amp;"」"&amp;"と整合していません。入力値を確認してください。","ＯＫ"))</f>
        <v/>
      </c>
      <c r="AI55" s="706"/>
      <c r="AJ55" s="678" t="str">
        <f>IF(AJ53="","",IF(AJ50&lt;&gt;AJ10,"2支払い賃金合計"&amp;"「"&amp;AJ50&amp;"」"&amp;"は基本情報の支払い賃金総額"&amp;"「"&amp;AJ10&amp;"」"&amp;"と整合していません。入力値を確認してください。","ＯＫ"))</f>
        <v/>
      </c>
      <c r="AK55" s="706"/>
      <c r="AL55" s="678" t="str">
        <f>IF(AL53="","",IF(AL50&lt;&gt;AL10,"2支払い賃金合計"&amp;"「"&amp;AL50&amp;"」"&amp;"は基本情報の支払い賃金総額"&amp;"「"&amp;AL10&amp;"」"&amp;"と整合していません。入力値を確認してください。","ＯＫ"))</f>
        <v/>
      </c>
      <c r="AM55" s="706"/>
      <c r="AN55" s="678" t="str">
        <f>IF(AN53="","",IF(AN50&lt;&gt;AN10,"2支払い賃金合計"&amp;"「"&amp;AN50&amp;"」"&amp;"は基本情報の支払い賃金総額"&amp;"「"&amp;AN10&amp;"」"&amp;"と整合していません。入力値を確認してください。","ＯＫ"))</f>
        <v/>
      </c>
      <c r="AO55" s="706"/>
      <c r="AP55" s="678" t="str">
        <f>IF(AP53="","",IF(AP50&lt;&gt;AP10,"2支払い賃金合計"&amp;"「"&amp;AP50&amp;"」"&amp;"は基本情報の支払い賃金総額"&amp;"「"&amp;AP10&amp;"」"&amp;"と整合していません。入力値を確認してください。","ＯＫ"))</f>
        <v/>
      </c>
      <c r="AQ55" s="706"/>
      <c r="AR55" s="678" t="str">
        <f>IF(AR53="","",IF(AR50&lt;&gt;AR10,"2支払い賃金合計"&amp;"「"&amp;AR50&amp;"」"&amp;"は基本情報の支払い賃金総額"&amp;"「"&amp;AR10&amp;"」"&amp;"と整合していません。入力値を確認してください。","ＯＫ"))</f>
        <v/>
      </c>
      <c r="AS55" s="706"/>
      <c r="AT55" s="678" t="str">
        <f>IF(AT53="","",IF(AT50&lt;&gt;AT10,"2支払い賃金合計"&amp;"「"&amp;AT50&amp;"」"&amp;"は基本情報の支払い賃金総額"&amp;"「"&amp;AT10&amp;"」"&amp;"と整合していません。入力値を確認してください。","ＯＫ"))</f>
        <v/>
      </c>
      <c r="AU55" s="706"/>
      <c r="AV55" s="678" t="str">
        <f>IF(AV53="","",IF(AV50&lt;&gt;AV10,"2支払い賃金合計"&amp;"「"&amp;AV50&amp;"」"&amp;"は基本情報の支払い賃金総額"&amp;"「"&amp;AV10&amp;"」"&amp;"と整合していません。入力値を確認してください。","ＯＫ"))</f>
        <v/>
      </c>
      <c r="AW55" s="706"/>
      <c r="AX55" s="678" t="str">
        <f>IF(AX53="","",IF(AX50&lt;&gt;AX10,"2支払い賃金合計"&amp;"「"&amp;AX50&amp;"」"&amp;"は基本情報の支払い賃金総額"&amp;"「"&amp;AX10&amp;"」"&amp;"と整合していません。入力値を確認してください。","ＯＫ"))</f>
        <v/>
      </c>
      <c r="AY55" s="706"/>
      <c r="AZ55" s="678" t="str">
        <f>IF(AZ53="","",IF(AZ50&lt;&gt;AZ10,"2支払い賃金合計"&amp;"「"&amp;AZ50&amp;"」"&amp;"は基本情報の支払い賃金総額"&amp;"「"&amp;AZ10&amp;"」"&amp;"と整合していません。入力値を確認してください。","ＯＫ"))</f>
        <v/>
      </c>
      <c r="BA55" s="706"/>
      <c r="BB55" s="678" t="str">
        <f>IF(BB53="","",IF(BB50&lt;&gt;BB10,"2支払い賃金合計"&amp;"「"&amp;BB50&amp;"」"&amp;"は基本情報の支払い賃金総額"&amp;"「"&amp;BB10&amp;"」"&amp;"と整合していません。入力値を確認してください。","ＯＫ"))</f>
        <v/>
      </c>
      <c r="BC55" s="706"/>
      <c r="BD55" s="678" t="str">
        <f>IF(BD53="","",IF(BD50&lt;&gt;BD10,"2支払い賃金合計"&amp;"「"&amp;BD50&amp;"」"&amp;"は基本情報の支払い賃金総額"&amp;"「"&amp;BD10&amp;"」"&amp;"と整合していません。入力値を確認してください。","ＯＫ"))</f>
        <v/>
      </c>
      <c r="BE55" s="706"/>
      <c r="BF55" s="678" t="str">
        <f>IF(BF53="","",IF(BF50&lt;&gt;BF10,"2支払い賃金合計"&amp;"「"&amp;BF50&amp;"」"&amp;"は基本情報の支払い賃金総額"&amp;"「"&amp;BF10&amp;"」"&amp;"と整合していません。入力値を確認してください。","ＯＫ"))</f>
        <v/>
      </c>
      <c r="BG55" s="706"/>
      <c r="BH55" s="678" t="str">
        <f>IF(BH53="","",IF(BH50&lt;&gt;BH10,"2支払い賃金合計"&amp;"「"&amp;BH50&amp;"」"&amp;"は基本情報の支払い賃金総額"&amp;"「"&amp;BH10&amp;"」"&amp;"と整合していません。入力値を確認してください。","ＯＫ"))</f>
        <v/>
      </c>
      <c r="BI55" s="706"/>
      <c r="BJ55" s="678" t="str">
        <f>IF(BJ53="","",IF(BJ50&lt;&gt;BJ10,"2支払い賃金合計"&amp;"「"&amp;BJ50&amp;"」"&amp;"は基本情報の支払い賃金総額"&amp;"「"&amp;BJ10&amp;"」"&amp;"と整合していません。入力値を確認してください。","ＯＫ"))</f>
        <v/>
      </c>
      <c r="BK55" s="706"/>
      <c r="BL55" s="678" t="str">
        <f>IF(BL53="","",IF(BL50&lt;&gt;BL10,"2支払い賃金合計"&amp;"「"&amp;BL50&amp;"」"&amp;"は基本情報の支払い賃金総額"&amp;"「"&amp;BL10&amp;"」"&amp;"と整合していません。入力値を確認してください。","ＯＫ"))</f>
        <v/>
      </c>
      <c r="BM55" s="706"/>
      <c r="BN55" s="678" t="str">
        <f>IF(BN53="","",IF(BN50&lt;&gt;BN10,"2支払い賃金合計"&amp;"「"&amp;BN50&amp;"」"&amp;"は基本情報の支払い賃金総額"&amp;"「"&amp;BN10&amp;"」"&amp;"と整合していません。入力値を確認してください。","ＯＫ"))</f>
        <v/>
      </c>
      <c r="BO55" s="706"/>
      <c r="BP55" s="696" t="str">
        <f>IF(BP53="","",IF(BP50&lt;&gt;BP10,"2支払い賃金合計"&amp;"「"&amp;BP50&amp;"」"&amp;"は基本情報の支払い賃金総額"&amp;"「"&amp;BP10&amp;"」"&amp;"と整合していません。入力値を確認してください。","ＯＫ"))</f>
        <v/>
      </c>
      <c r="BQ55" s="707"/>
      <c r="BR55" s="697" t="str">
        <f>IF(BR53="","",IF(BR50&lt;&gt;BR10,"2支払い賃金合計"&amp;"「"&amp;BR50&amp;"」"&amp;"は基本情報の支払い賃金総額"&amp;"「"&amp;BR10&amp;"」"&amp;"と整合していません。入力値を確認してください。","ＯＫ"))</f>
        <v/>
      </c>
    </row>
    <row r="56" spans="2:74" ht="49.5" customHeight="1">
      <c r="B56" s="649"/>
      <c r="C56" s="427" t="s">
        <v>1001</v>
      </c>
      <c r="D56" s="677"/>
      <c r="E56" s="615"/>
      <c r="F56" s="678" t="str">
        <f>IF(F53="","",IF(F51&lt;&gt;F11,"3対象者延べ人数"&amp;"「"&amp;F51&amp;"」"&amp;"は基本情報の従事者延べ人数"&amp;"「"&amp;F11&amp;"」"&amp;"と整合していません。入力値を確認してください。","ＯＫ"))</f>
        <v/>
      </c>
      <c r="G56" s="615"/>
      <c r="H56" s="678" t="str">
        <f>IF(H53="","",IF(H51&lt;&gt;H11,"3対象者延べ人数"&amp;"「"&amp;H51&amp;"」"&amp;"は基本情報の従事者延べ人数"&amp;"「"&amp;H11&amp;"」"&amp;"と整合していません。入力値を確認してください。","ＯＫ"))</f>
        <v/>
      </c>
      <c r="I56" s="615"/>
      <c r="J56" s="678" t="str">
        <f>IF(J53="","",IF(J51&lt;&gt;J11,"3対象者延べ人数"&amp;"「"&amp;J51&amp;"」"&amp;"は基本情報の従事者延べ人数"&amp;"「"&amp;J11&amp;"」"&amp;"と整合していません。入力値を確認してください。","ＯＫ"))</f>
        <v/>
      </c>
      <c r="K56" s="615"/>
      <c r="L56" s="678" t="str">
        <f>IF(L53="","",IF(L51&lt;&gt;L11,"3対象者延べ人数"&amp;"「"&amp;L51&amp;"」"&amp;"は基本情報の従事者延べ人数"&amp;"「"&amp;L11&amp;"」"&amp;"と整合していません。入力値を確認してください。","ＯＫ"))</f>
        <v/>
      </c>
      <c r="M56" s="615"/>
      <c r="N56" s="678" t="str">
        <f>IF(N53="","",IF(N51&lt;&gt;N11,"3対象者延べ人数"&amp;"「"&amp;N51&amp;"」"&amp;"は基本情報の従事者延べ人数"&amp;"「"&amp;N11&amp;"」"&amp;"と整合していません。入力値を確認してください。","ＯＫ"))</f>
        <v/>
      </c>
      <c r="O56" s="615"/>
      <c r="P56" s="678" t="str">
        <f>IF(P53="","",IF(P51&lt;&gt;P11,"3対象者延べ人数"&amp;"「"&amp;P51&amp;"」"&amp;"は基本情報の従事者延べ人数"&amp;"「"&amp;P11&amp;"」"&amp;"と整合していません。入力値を確認してください。","ＯＫ"))</f>
        <v/>
      </c>
      <c r="Q56" s="615"/>
      <c r="R56" s="678" t="str">
        <f>IF(R53="","",IF(R51&lt;&gt;R11,"3対象者延べ人数"&amp;"「"&amp;R51&amp;"」"&amp;"は基本情報の従事者延べ人数"&amp;"「"&amp;R11&amp;"」"&amp;"と整合していません。入力値を確認してください。","ＯＫ"))</f>
        <v/>
      </c>
      <c r="S56" s="615"/>
      <c r="T56" s="678" t="str">
        <f>IF(T53="","",IF(T51&lt;&gt;T11,"3対象者延べ人数"&amp;"「"&amp;T51&amp;"」"&amp;"は基本情報の従事者延べ人数"&amp;"「"&amp;T11&amp;"」"&amp;"と整合していません。入力値を確認してください。","ＯＫ"))</f>
        <v/>
      </c>
      <c r="U56" s="615"/>
      <c r="V56" s="678" t="str">
        <f>IF(V53="","",IF(V51&lt;&gt;V11,"3対象者延べ人数"&amp;"「"&amp;V51&amp;"」"&amp;"は基本情報の従事者延べ人数"&amp;"「"&amp;V11&amp;"」"&amp;"と整合していません。入力値を確認してください。","ＯＫ"))</f>
        <v/>
      </c>
      <c r="W56" s="615"/>
      <c r="X56" s="678" t="str">
        <f>IF(X53="","",IF(X51&lt;&gt;X11,"3対象者延べ人数"&amp;"「"&amp;X51&amp;"」"&amp;"は基本情報の従事者延べ人数"&amp;"「"&amp;X11&amp;"」"&amp;"と整合していません。入力値を確認してください。","ＯＫ"))</f>
        <v/>
      </c>
      <c r="Y56" s="615"/>
      <c r="Z56" s="678" t="str">
        <f>IF(Z53="","",IF(Z51&lt;&gt;Z11,"3対象者延べ人数"&amp;"「"&amp;Z51&amp;"」"&amp;"は基本情報の従事者延べ人数"&amp;"「"&amp;Z11&amp;"」"&amp;"と整合していません。入力値を確認してください。","ＯＫ"))</f>
        <v/>
      </c>
      <c r="AA56" s="615"/>
      <c r="AB56" s="678" t="str">
        <f>IF(AB53="","",IF(AB51&lt;&gt;AB11,"3対象者延べ人数"&amp;"「"&amp;AB51&amp;"」"&amp;"は基本情報の従事者延べ人数"&amp;"「"&amp;AB11&amp;"」"&amp;"と整合していません。入力値を確認してください。","ＯＫ"))</f>
        <v/>
      </c>
      <c r="AC56" s="615"/>
      <c r="AD56" s="678" t="str">
        <f>IF(AD53="","",IF(AD51&lt;&gt;AD11,"3対象者延べ人数"&amp;"「"&amp;AD51&amp;"」"&amp;"は基本情報の従事者延べ人数"&amp;"「"&amp;AD11&amp;"」"&amp;"と整合していません。入力値を確認してください。","ＯＫ"))</f>
        <v/>
      </c>
      <c r="AE56" s="615"/>
      <c r="AF56" s="678" t="str">
        <f>IF(AF53="","",IF(AF51&lt;&gt;AF11,"3対象者延べ人数"&amp;"「"&amp;AF51&amp;"」"&amp;"は基本情報の従事者延べ人数"&amp;"「"&amp;AF11&amp;"」"&amp;"と整合していません。入力値を確認してください。","ＯＫ"))</f>
        <v/>
      </c>
      <c r="AG56" s="615"/>
      <c r="AH56" s="678" t="str">
        <f>IF(AH53="","",IF(AH51&lt;&gt;AH11,"3対象者延べ人数"&amp;"「"&amp;AH51&amp;"」"&amp;"は基本情報の従事者延べ人数"&amp;"「"&amp;AH11&amp;"」"&amp;"と整合していません。入力値を確認してください。","ＯＫ"))</f>
        <v/>
      </c>
      <c r="AI56" s="615"/>
      <c r="AJ56" s="678" t="str">
        <f>IF(AJ53="","",IF(AJ51&lt;&gt;AJ11,"3対象者延べ人数"&amp;"「"&amp;AJ51&amp;"」"&amp;"は基本情報の従事者延べ人数"&amp;"「"&amp;AJ11&amp;"」"&amp;"と整合していません。入力値を確認してください。","ＯＫ"))</f>
        <v/>
      </c>
      <c r="AK56" s="615"/>
      <c r="AL56" s="678" t="str">
        <f>IF(AL53="","",IF(AL51&lt;&gt;AL11,"3対象者延べ人数"&amp;"「"&amp;AL51&amp;"」"&amp;"は基本情報の従事者延べ人数"&amp;"「"&amp;AL11&amp;"」"&amp;"と整合していません。入力値を確認してください。","ＯＫ"))</f>
        <v/>
      </c>
      <c r="AM56" s="615"/>
      <c r="AN56" s="678" t="str">
        <f>IF(AN53="","",IF(AN51&lt;&gt;AN11,"3対象者延べ人数"&amp;"「"&amp;AN51&amp;"」"&amp;"は基本情報の従事者延べ人数"&amp;"「"&amp;AN11&amp;"」"&amp;"と整合していません。入力値を確認してください。","ＯＫ"))</f>
        <v/>
      </c>
      <c r="AO56" s="615"/>
      <c r="AP56" s="678" t="str">
        <f>IF(AP53="","",IF(AP51&lt;&gt;AP11,"3対象者延べ人数"&amp;"「"&amp;AP51&amp;"」"&amp;"は基本情報の従事者延べ人数"&amp;"「"&amp;AP11&amp;"」"&amp;"と整合していません。入力値を確認してください。","ＯＫ"))</f>
        <v/>
      </c>
      <c r="AQ56" s="615"/>
      <c r="AR56" s="678" t="str">
        <f>IF(AR53="","",IF(AR51&lt;&gt;AR11,"3対象者延べ人数"&amp;"「"&amp;AR51&amp;"」"&amp;"は基本情報の従事者延べ人数"&amp;"「"&amp;AR11&amp;"」"&amp;"と整合していません。入力値を確認してください。","ＯＫ"))</f>
        <v/>
      </c>
      <c r="AS56" s="615"/>
      <c r="AT56" s="678" t="str">
        <f>IF(AT53="","",IF(AT51&lt;&gt;AT11,"3対象者延べ人数"&amp;"「"&amp;AT51&amp;"」"&amp;"は基本情報の従事者延べ人数"&amp;"「"&amp;AT11&amp;"」"&amp;"と整合していません。入力値を確認してください。","ＯＫ"))</f>
        <v/>
      </c>
      <c r="AU56" s="615"/>
      <c r="AV56" s="678" t="str">
        <f>IF(AV53="","",IF(AV51&lt;&gt;AV11,"3対象者延べ人数"&amp;"「"&amp;AV51&amp;"」"&amp;"は基本情報の従事者延べ人数"&amp;"「"&amp;AV11&amp;"」"&amp;"と整合していません。入力値を確認してください。","ＯＫ"))</f>
        <v/>
      </c>
      <c r="AW56" s="615"/>
      <c r="AX56" s="678" t="str">
        <f>IF(AX53="","",IF(AX51&lt;&gt;AX11,"3対象者延べ人数"&amp;"「"&amp;AX51&amp;"」"&amp;"は基本情報の従事者延べ人数"&amp;"「"&amp;AX11&amp;"」"&amp;"と整合していません。入力値を確認してください。","ＯＫ"))</f>
        <v/>
      </c>
      <c r="AY56" s="615"/>
      <c r="AZ56" s="678" t="str">
        <f>IF(AZ53="","",IF(AZ51&lt;&gt;AZ11,"3対象者延べ人数"&amp;"「"&amp;AZ51&amp;"」"&amp;"は基本情報の従事者延べ人数"&amp;"「"&amp;AZ11&amp;"」"&amp;"と整合していません。入力値を確認してください。","ＯＫ"))</f>
        <v/>
      </c>
      <c r="BA56" s="615"/>
      <c r="BB56" s="678" t="str">
        <f>IF(BB53="","",IF(BB51&lt;&gt;BB11,"3対象者延べ人数"&amp;"「"&amp;BB51&amp;"」"&amp;"は基本情報の従事者延べ人数"&amp;"「"&amp;BB11&amp;"」"&amp;"と整合していません。入力値を確認してください。","ＯＫ"))</f>
        <v/>
      </c>
      <c r="BC56" s="615"/>
      <c r="BD56" s="678" t="str">
        <f>IF(BD53="","",IF(BD51&lt;&gt;BD11,"3対象者延べ人数"&amp;"「"&amp;BD51&amp;"」"&amp;"は基本情報の従事者延べ人数"&amp;"「"&amp;BD11&amp;"」"&amp;"と整合していません。入力値を確認してください。","ＯＫ"))</f>
        <v/>
      </c>
      <c r="BE56" s="615"/>
      <c r="BF56" s="678" t="str">
        <f>IF(BF53="","",IF(BF51&lt;&gt;BF11,"3対象者延べ人数"&amp;"「"&amp;BF51&amp;"」"&amp;"は基本情報の従事者延べ人数"&amp;"「"&amp;BF11&amp;"」"&amp;"と整合していません。入力値を確認してください。","ＯＫ"))</f>
        <v/>
      </c>
      <c r="BG56" s="615"/>
      <c r="BH56" s="678" t="str">
        <f>IF(BH53="","",IF(BH51&lt;&gt;BH11,"3対象者延べ人数"&amp;"「"&amp;BH51&amp;"」"&amp;"は基本情報の従事者延べ人数"&amp;"「"&amp;BH11&amp;"」"&amp;"と整合していません。入力値を確認してください。","ＯＫ"))</f>
        <v/>
      </c>
      <c r="BI56" s="615"/>
      <c r="BJ56" s="678" t="str">
        <f>IF(BJ53="","",IF(BJ51&lt;&gt;BJ11,"3対象者延べ人数"&amp;"「"&amp;BJ51&amp;"」"&amp;"は基本情報の従事者延べ人数"&amp;"「"&amp;BJ11&amp;"」"&amp;"と整合していません。入力値を確認してください。","ＯＫ"))</f>
        <v/>
      </c>
      <c r="BK56" s="615"/>
      <c r="BL56" s="678" t="str">
        <f>IF(BL53="","",IF(BL51&lt;&gt;BL11,"3対象者延べ人数"&amp;"「"&amp;BL51&amp;"」"&amp;"は基本情報の従事者延べ人数"&amp;"「"&amp;BL11&amp;"」"&amp;"と整合していません。入力値を確認してください。","ＯＫ"))</f>
        <v/>
      </c>
      <c r="BM56" s="615"/>
      <c r="BN56" s="678" t="str">
        <f>IF(BN53="","",IF(BN51&lt;&gt;BN11,"3対象者延べ人数"&amp;"「"&amp;BN51&amp;"」"&amp;"は基本情報の従事者延べ人数"&amp;"「"&amp;BN11&amp;"」"&amp;"と整合していません。入力値を確認してください。","ＯＫ"))</f>
        <v/>
      </c>
      <c r="BO56" s="615"/>
      <c r="BP56" s="696" t="str">
        <f>IF(BP53="","",IF(BP51&lt;&gt;BP11,"3対象者延べ人数"&amp;"「"&amp;BP51&amp;"」"&amp;"は基本情報の従事者延べ人数"&amp;"「"&amp;BP11&amp;"」"&amp;"と整合していません。入力値を確認してください。","ＯＫ"))</f>
        <v/>
      </c>
      <c r="BQ56" s="618"/>
      <c r="BR56" s="697" t="str">
        <f>IF(BR53="","",IF(BR51&lt;&gt;BR11,"3対象者延べ人数"&amp;"「"&amp;BR51&amp;"」"&amp;"は基本情報の従事者延べ人数"&amp;"「"&amp;BR11&amp;"」"&amp;"と整合していません。入力値を確認してください。","ＯＫ"))</f>
        <v/>
      </c>
    </row>
    <row r="57" spans="2:74" ht="57" customHeight="1" thickBot="1">
      <c r="B57" s="698"/>
      <c r="C57" s="627" t="s">
        <v>1005</v>
      </c>
      <c r="D57" s="628"/>
      <c r="E57" s="629" t="str">
        <f>IF(F54="","",IF(AND(OR(F54&lt;&gt;"ＯＫ",F55&lt;&gt;"ＯＫ",F56&lt;&gt;"ＯＫ"),F57=""),"※",""))</f>
        <v/>
      </c>
      <c r="F57" s="630"/>
      <c r="G57" s="629" t="str">
        <f>IF(H54="","",IF(AND(OR(H54&lt;&gt;"ＯＫ",H55&lt;&gt;"ＯＫ",H56&lt;&gt;"ＯＫ"),H57=""),"※",""))</f>
        <v/>
      </c>
      <c r="H57" s="630"/>
      <c r="I57" s="629" t="str">
        <f>IF(J54="","",IF(AND(OR(J54&lt;&gt;"ＯＫ",J55&lt;&gt;"ＯＫ",J56&lt;&gt;"ＯＫ"),J57=""),"※",""))</f>
        <v/>
      </c>
      <c r="J57" s="630"/>
      <c r="K57" s="629" t="str">
        <f>IF(L54="","",IF(AND(OR(L54&lt;&gt;"ＯＫ",L55&lt;&gt;"ＯＫ",L56&lt;&gt;"ＯＫ"),L57=""),"※",""))</f>
        <v/>
      </c>
      <c r="L57" s="630"/>
      <c r="M57" s="629" t="str">
        <f>IF(N54="","",IF(AND(OR(N54&lt;&gt;"ＯＫ",N55&lt;&gt;"ＯＫ",N56&lt;&gt;"ＯＫ"),N57=""),"※",""))</f>
        <v/>
      </c>
      <c r="N57" s="630"/>
      <c r="O57" s="629" t="str">
        <f>IF(P54="","",IF(AND(OR(P54&lt;&gt;"ＯＫ",P55&lt;&gt;"ＯＫ",P56&lt;&gt;"ＯＫ"),P57=""),"※",""))</f>
        <v/>
      </c>
      <c r="P57" s="630"/>
      <c r="Q57" s="629" t="str">
        <f>IF(R54="","",IF(AND(OR(R54&lt;&gt;"ＯＫ",R55&lt;&gt;"ＯＫ",R56&lt;&gt;"ＯＫ"),R57=""),"※",""))</f>
        <v/>
      </c>
      <c r="R57" s="630"/>
      <c r="S57" s="629" t="str">
        <f>IF(T54="","",IF(AND(OR(T54&lt;&gt;"ＯＫ",T55&lt;&gt;"ＯＫ",T56&lt;&gt;"ＯＫ"),T57=""),"※",""))</f>
        <v/>
      </c>
      <c r="T57" s="630"/>
      <c r="U57" s="629" t="str">
        <f>IF(V54="","",IF(AND(OR(V54&lt;&gt;"ＯＫ",V55&lt;&gt;"ＯＫ",V56&lt;&gt;"ＯＫ"),V57=""),"※",""))</f>
        <v/>
      </c>
      <c r="V57" s="630"/>
      <c r="W57" s="629" t="str">
        <f>IF(X54="","",IF(AND(OR(X54&lt;&gt;"ＯＫ",X55&lt;&gt;"ＯＫ",X56&lt;&gt;"ＯＫ"),X57=""),"※",""))</f>
        <v/>
      </c>
      <c r="X57" s="630"/>
      <c r="Y57" s="629" t="str">
        <f>IF(Z54="","",IF(AND(OR(Z54&lt;&gt;"ＯＫ",Z55&lt;&gt;"ＯＫ",Z56&lt;&gt;"ＯＫ"),Z57=""),"※",""))</f>
        <v/>
      </c>
      <c r="Z57" s="630"/>
      <c r="AA57" s="629" t="str">
        <f>IF(AB54="","",IF(AND(OR(AB54&lt;&gt;"ＯＫ",AB55&lt;&gt;"ＯＫ",AB56&lt;&gt;"ＯＫ"),AB57=""),"※",""))</f>
        <v/>
      </c>
      <c r="AB57" s="630"/>
      <c r="AC57" s="629" t="str">
        <f>IF(AD54="","",IF(AND(OR(AD54&lt;&gt;"ＯＫ",AD55&lt;&gt;"ＯＫ",AD56&lt;&gt;"ＯＫ"),AD57=""),"※",""))</f>
        <v/>
      </c>
      <c r="AD57" s="630"/>
      <c r="AE57" s="629" t="str">
        <f>IF(AF54="","",IF(AND(OR(AF54&lt;&gt;"ＯＫ",AF55&lt;&gt;"ＯＫ",AF56&lt;&gt;"ＯＫ"),AF57=""),"※",""))</f>
        <v/>
      </c>
      <c r="AF57" s="630"/>
      <c r="AG57" s="629" t="str">
        <f>IF(AH54="","",IF(AND(OR(AH54&lt;&gt;"ＯＫ",AH55&lt;&gt;"ＯＫ",AH56&lt;&gt;"ＯＫ"),AH57=""),"※",""))</f>
        <v/>
      </c>
      <c r="AH57" s="630"/>
      <c r="AI57" s="629" t="str">
        <f>IF(AJ54="","",IF(AND(OR(AJ54&lt;&gt;"ＯＫ",AJ55&lt;&gt;"ＯＫ",AJ56&lt;&gt;"ＯＫ"),AJ57=""),"※",""))</f>
        <v/>
      </c>
      <c r="AJ57" s="630"/>
      <c r="AK57" s="629" t="str">
        <f>IF(AL54="","",IF(AND(OR(AL54&lt;&gt;"ＯＫ",AL55&lt;&gt;"ＯＫ",AL56&lt;&gt;"ＯＫ"),AL57=""),"※",""))</f>
        <v/>
      </c>
      <c r="AL57" s="630"/>
      <c r="AM57" s="629" t="str">
        <f>IF(AN54="","",IF(AND(OR(AN54&lt;&gt;"ＯＫ",AN55&lt;&gt;"ＯＫ",AN56&lt;&gt;"ＯＫ"),AN57=""),"※",""))</f>
        <v/>
      </c>
      <c r="AN57" s="630"/>
      <c r="AO57" s="629" t="str">
        <f>IF(AP54="","",IF(AND(OR(AP54&lt;&gt;"ＯＫ",AP55&lt;&gt;"ＯＫ",AP56&lt;&gt;"ＯＫ"),AP57=""),"※",""))</f>
        <v/>
      </c>
      <c r="AP57" s="630"/>
      <c r="AQ57" s="629" t="str">
        <f>IF(AR54="","",IF(AND(OR(AR54&lt;&gt;"ＯＫ",AR55&lt;&gt;"ＯＫ",AR56&lt;&gt;"ＯＫ"),AR57=""),"※",""))</f>
        <v/>
      </c>
      <c r="AR57" s="630"/>
      <c r="AS57" s="629" t="str">
        <f>IF(AT54="","",IF(AND(OR(AT54&lt;&gt;"ＯＫ",AT55&lt;&gt;"ＯＫ",AT56&lt;&gt;"ＯＫ"),AT57=""),"※",""))</f>
        <v/>
      </c>
      <c r="AT57" s="630"/>
      <c r="AU57" s="629" t="str">
        <f>IF(AV54="","",IF(AND(OR(AV54&lt;&gt;"ＯＫ",AV55&lt;&gt;"ＯＫ",AV56&lt;&gt;"ＯＫ"),AV57=""),"※",""))</f>
        <v/>
      </c>
      <c r="AV57" s="630"/>
      <c r="AW57" s="629" t="str">
        <f>IF(AX54="","",IF(AND(OR(AX54&lt;&gt;"ＯＫ",AX55&lt;&gt;"ＯＫ",AX56&lt;&gt;"ＯＫ"),AX57=""),"※",""))</f>
        <v/>
      </c>
      <c r="AX57" s="630"/>
      <c r="AY57" s="629" t="str">
        <f>IF(AZ54="","",IF(AND(OR(AZ54&lt;&gt;"ＯＫ",AZ55&lt;&gt;"ＯＫ",AZ56&lt;&gt;"ＯＫ"),AZ57=""),"※",""))</f>
        <v/>
      </c>
      <c r="AZ57" s="630"/>
      <c r="BA57" s="629" t="str">
        <f>IF(BB54="","",IF(AND(OR(BB54&lt;&gt;"ＯＫ",BB55&lt;&gt;"ＯＫ",BB56&lt;&gt;"ＯＫ"),BB57=""),"※",""))</f>
        <v/>
      </c>
      <c r="BB57" s="630"/>
      <c r="BC57" s="629" t="str">
        <f>IF(BD54="","",IF(AND(OR(BD54&lt;&gt;"ＯＫ",BD55&lt;&gt;"ＯＫ",BD56&lt;&gt;"ＯＫ"),BD57=""),"※",""))</f>
        <v/>
      </c>
      <c r="BD57" s="630"/>
      <c r="BE57" s="629" t="str">
        <f>IF(BF54="","",IF(AND(OR(BF54&lt;&gt;"ＯＫ",BF55&lt;&gt;"ＯＫ",BF56&lt;&gt;"ＯＫ"),BF57=""),"※",""))</f>
        <v/>
      </c>
      <c r="BF57" s="630"/>
      <c r="BG57" s="629" t="str">
        <f>IF(BH54="","",IF(AND(OR(BH54&lt;&gt;"ＯＫ",BH55&lt;&gt;"ＯＫ",BH56&lt;&gt;"ＯＫ"),BH57=""),"※",""))</f>
        <v/>
      </c>
      <c r="BH57" s="630"/>
      <c r="BI57" s="629" t="str">
        <f>IF(BJ54="","",IF(AND(OR(BJ54&lt;&gt;"ＯＫ",BJ55&lt;&gt;"ＯＫ",BJ56&lt;&gt;"ＯＫ"),BJ57=""),"※",""))</f>
        <v/>
      </c>
      <c r="BJ57" s="630"/>
      <c r="BK57" s="629" t="str">
        <f>IF(BL54="","",IF(AND(OR(BL54&lt;&gt;"ＯＫ",BL55&lt;&gt;"ＯＫ",BL56&lt;&gt;"ＯＫ"),BL57=""),"※",""))</f>
        <v/>
      </c>
      <c r="BL57" s="630"/>
      <c r="BM57" s="629" t="str">
        <f>IF(BN54="","",IF(AND(OR(BN54&lt;&gt;"ＯＫ",BN55&lt;&gt;"ＯＫ",BN56&lt;&gt;"ＯＫ"),BN57=""),"※",""))</f>
        <v/>
      </c>
      <c r="BN57" s="630"/>
      <c r="BO57" s="629" t="str">
        <f>IF(BP54="","",IF(AND(OR(BP54&lt;&gt;"ＯＫ",BP55&lt;&gt;"ＯＫ",BP56&lt;&gt;"ＯＫ"),BP57=""),"※",""))</f>
        <v/>
      </c>
      <c r="BP57" s="631"/>
      <c r="BQ57" s="802" t="str">
        <f>IF(BR54="","",IF(AND(OR(BR54&lt;&gt;"ＯＫ",BR55&lt;&gt;"ＯＫ",BR56&lt;&gt;"ＯＫ"),BR57=""),"※",""))</f>
        <v/>
      </c>
      <c r="BR57" s="803"/>
    </row>
    <row r="58" spans="2:74" ht="27" customHeight="1" thickTop="1">
      <c r="B58" s="634" t="s">
        <v>1006</v>
      </c>
      <c r="C58" s="680"/>
      <c r="D58" s="410"/>
      <c r="E58" s="636"/>
      <c r="F58" s="637"/>
      <c r="G58" s="636"/>
      <c r="H58" s="637"/>
      <c r="I58" s="636"/>
      <c r="J58" s="637"/>
      <c r="K58" s="636"/>
      <c r="L58" s="637"/>
      <c r="M58" s="636"/>
      <c r="N58" s="637"/>
      <c r="O58" s="636"/>
      <c r="P58" s="637"/>
      <c r="Q58" s="636"/>
      <c r="R58" s="637"/>
      <c r="S58" s="636"/>
      <c r="T58" s="637"/>
      <c r="U58" s="636"/>
      <c r="V58" s="637"/>
      <c r="W58" s="636"/>
      <c r="X58" s="637"/>
      <c r="Y58" s="636"/>
      <c r="Z58" s="637"/>
      <c r="AA58" s="636"/>
      <c r="AB58" s="637"/>
      <c r="AC58" s="636"/>
      <c r="AD58" s="637"/>
      <c r="AE58" s="636"/>
      <c r="AF58" s="637"/>
      <c r="AG58" s="636"/>
      <c r="AH58" s="637"/>
      <c r="AI58" s="636"/>
      <c r="AJ58" s="637"/>
      <c r="AK58" s="636"/>
      <c r="AL58" s="637"/>
      <c r="AM58" s="636"/>
      <c r="AN58" s="637"/>
      <c r="AO58" s="636"/>
      <c r="AP58" s="637"/>
      <c r="AQ58" s="636"/>
      <c r="AR58" s="637"/>
      <c r="AS58" s="636"/>
      <c r="AT58" s="637"/>
      <c r="AU58" s="636"/>
      <c r="AV58" s="637"/>
      <c r="AW58" s="636"/>
      <c r="AX58" s="637"/>
      <c r="AY58" s="636"/>
      <c r="AZ58" s="637"/>
      <c r="BA58" s="636"/>
      <c r="BB58" s="637"/>
      <c r="BC58" s="636"/>
      <c r="BD58" s="637"/>
      <c r="BE58" s="636"/>
      <c r="BF58" s="637"/>
      <c r="BG58" s="636"/>
      <c r="BH58" s="637"/>
      <c r="BI58" s="636"/>
      <c r="BJ58" s="637"/>
      <c r="BK58" s="636"/>
      <c r="BL58" s="637"/>
      <c r="BM58" s="636"/>
      <c r="BN58" s="637"/>
      <c r="BO58" s="636"/>
      <c r="BP58" s="637"/>
      <c r="BQ58" s="810"/>
      <c r="BR58" s="804"/>
    </row>
    <row r="59" spans="2:74" ht="27" customHeight="1">
      <c r="B59" s="649"/>
      <c r="C59" s="640" t="s">
        <v>980</v>
      </c>
      <c r="D59" s="689"/>
      <c r="E59" s="690"/>
      <c r="F59" s="708"/>
      <c r="G59" s="690"/>
      <c r="H59" s="708"/>
      <c r="I59" s="690"/>
      <c r="J59" s="708"/>
      <c r="K59" s="690"/>
      <c r="L59" s="708"/>
      <c r="M59" s="690"/>
      <c r="N59" s="708"/>
      <c r="O59" s="690"/>
      <c r="P59" s="708"/>
      <c r="Q59" s="690"/>
      <c r="R59" s="708"/>
      <c r="S59" s="690"/>
      <c r="T59" s="708"/>
      <c r="U59" s="690"/>
      <c r="V59" s="708"/>
      <c r="W59" s="690"/>
      <c r="X59" s="708"/>
      <c r="Y59" s="690"/>
      <c r="Z59" s="708"/>
      <c r="AA59" s="690"/>
      <c r="AB59" s="708"/>
      <c r="AC59" s="690"/>
      <c r="AD59" s="708"/>
      <c r="AE59" s="690"/>
      <c r="AF59" s="708"/>
      <c r="AG59" s="690"/>
      <c r="AH59" s="708"/>
      <c r="AI59" s="690"/>
      <c r="AJ59" s="708"/>
      <c r="AK59" s="690"/>
      <c r="AL59" s="708"/>
      <c r="AM59" s="690"/>
      <c r="AN59" s="708"/>
      <c r="AO59" s="690"/>
      <c r="AP59" s="708"/>
      <c r="AQ59" s="690"/>
      <c r="AR59" s="708"/>
      <c r="AS59" s="690"/>
      <c r="AT59" s="708"/>
      <c r="AU59" s="690"/>
      <c r="AV59" s="708"/>
      <c r="AW59" s="690"/>
      <c r="AX59" s="708"/>
      <c r="AY59" s="690"/>
      <c r="AZ59" s="708"/>
      <c r="BA59" s="690"/>
      <c r="BB59" s="708"/>
      <c r="BC59" s="690"/>
      <c r="BD59" s="708"/>
      <c r="BE59" s="690"/>
      <c r="BF59" s="708"/>
      <c r="BG59" s="690"/>
      <c r="BH59" s="708"/>
      <c r="BI59" s="690"/>
      <c r="BJ59" s="708"/>
      <c r="BK59" s="690"/>
      <c r="BL59" s="708"/>
      <c r="BM59" s="690"/>
      <c r="BN59" s="708"/>
      <c r="BO59" s="690"/>
      <c r="BP59" s="709"/>
      <c r="BQ59" s="805"/>
      <c r="BR59" s="806"/>
    </row>
    <row r="60" spans="2:74" ht="27" customHeight="1">
      <c r="B60" s="710"/>
      <c r="C60" s="711" t="s">
        <v>1007</v>
      </c>
      <c r="D60" s="712"/>
      <c r="E60" s="713"/>
      <c r="F60" s="714"/>
      <c r="G60" s="713"/>
      <c r="H60" s="714"/>
      <c r="I60" s="713"/>
      <c r="J60" s="714"/>
      <c r="K60" s="713"/>
      <c r="L60" s="714"/>
      <c r="M60" s="713"/>
      <c r="N60" s="714"/>
      <c r="O60" s="713"/>
      <c r="P60" s="714"/>
      <c r="Q60" s="713"/>
      <c r="R60" s="714"/>
      <c r="S60" s="713"/>
      <c r="T60" s="714"/>
      <c r="U60" s="713"/>
      <c r="V60" s="714"/>
      <c r="W60" s="713"/>
      <c r="X60" s="714"/>
      <c r="Y60" s="713"/>
      <c r="Z60" s="714"/>
      <c r="AA60" s="713"/>
      <c r="AB60" s="714"/>
      <c r="AC60" s="713"/>
      <c r="AD60" s="714"/>
      <c r="AE60" s="713"/>
      <c r="AF60" s="714"/>
      <c r="AG60" s="713"/>
      <c r="AH60" s="714"/>
      <c r="AI60" s="713"/>
      <c r="AJ60" s="714"/>
      <c r="AK60" s="713"/>
      <c r="AL60" s="714"/>
      <c r="AM60" s="713"/>
      <c r="AN60" s="714"/>
      <c r="AO60" s="713"/>
      <c r="AP60" s="714"/>
      <c r="AQ60" s="713"/>
      <c r="AR60" s="714"/>
      <c r="AS60" s="713"/>
      <c r="AT60" s="714"/>
      <c r="AU60" s="713"/>
      <c r="AV60" s="714"/>
      <c r="AW60" s="713"/>
      <c r="AX60" s="714"/>
      <c r="AY60" s="713"/>
      <c r="AZ60" s="714"/>
      <c r="BA60" s="713"/>
      <c r="BB60" s="714"/>
      <c r="BC60" s="713"/>
      <c r="BD60" s="714"/>
      <c r="BE60" s="713"/>
      <c r="BF60" s="714"/>
      <c r="BG60" s="713"/>
      <c r="BH60" s="714"/>
      <c r="BI60" s="713"/>
      <c r="BJ60" s="714"/>
      <c r="BK60" s="713"/>
      <c r="BL60" s="714"/>
      <c r="BM60" s="713"/>
      <c r="BN60" s="714"/>
      <c r="BO60" s="713"/>
      <c r="BP60" s="715"/>
      <c r="BQ60" s="807"/>
      <c r="BR60" s="808"/>
    </row>
    <row r="61" spans="2:74" ht="27" customHeight="1" thickBot="1">
      <c r="B61" s="699" t="s">
        <v>1008</v>
      </c>
      <c r="D61" s="1418" t="s">
        <v>1821</v>
      </c>
      <c r="E61" s="636"/>
      <c r="F61" s="637"/>
      <c r="G61" s="636"/>
      <c r="H61" s="637"/>
      <c r="I61" s="636"/>
      <c r="J61" s="637"/>
      <c r="K61" s="636"/>
      <c r="L61" s="637"/>
      <c r="M61" s="636"/>
      <c r="N61" s="637"/>
      <c r="O61" s="636"/>
      <c r="P61" s="637"/>
      <c r="Q61" s="636"/>
      <c r="R61" s="637"/>
      <c r="S61" s="636"/>
      <c r="T61" s="637"/>
      <c r="U61" s="636"/>
      <c r="V61" s="637"/>
      <c r="W61" s="636"/>
      <c r="X61" s="637"/>
      <c r="Y61" s="636"/>
      <c r="Z61" s="637"/>
      <c r="AA61" s="636"/>
      <c r="AB61" s="637"/>
      <c r="AC61" s="636"/>
      <c r="AD61" s="637"/>
      <c r="AE61" s="636"/>
      <c r="AF61" s="637"/>
      <c r="AG61" s="636"/>
      <c r="AH61" s="637"/>
      <c r="AI61" s="636"/>
      <c r="AJ61" s="637"/>
      <c r="AK61" s="636"/>
      <c r="AL61" s="637"/>
      <c r="AM61" s="636"/>
      <c r="AN61" s="637"/>
      <c r="AO61" s="636"/>
      <c r="AP61" s="637"/>
      <c r="AQ61" s="636"/>
      <c r="AR61" s="637"/>
      <c r="AS61" s="636"/>
      <c r="AT61" s="637"/>
      <c r="AU61" s="636"/>
      <c r="AV61" s="637"/>
      <c r="AW61" s="636"/>
      <c r="AX61" s="637"/>
      <c r="AY61" s="636"/>
      <c r="AZ61" s="637"/>
      <c r="BA61" s="636"/>
      <c r="BB61" s="637"/>
      <c r="BC61" s="636"/>
      <c r="BD61" s="637"/>
      <c r="BE61" s="636"/>
      <c r="BF61" s="637"/>
      <c r="BG61" s="636"/>
      <c r="BH61" s="637"/>
      <c r="BI61" s="636"/>
      <c r="BJ61" s="637"/>
      <c r="BK61" s="636"/>
      <c r="BL61" s="637"/>
      <c r="BM61" s="636"/>
      <c r="BN61" s="637"/>
      <c r="BO61" s="636"/>
      <c r="BP61" s="637"/>
      <c r="BQ61" s="811"/>
      <c r="BR61" s="809"/>
    </row>
    <row r="62" spans="2:74" ht="27" customHeight="1" thickTop="1">
      <c r="B62" s="649"/>
      <c r="C62" s="640" t="s">
        <v>980</v>
      </c>
      <c r="D62" s="1412" t="s">
        <v>1549</v>
      </c>
      <c r="E62" s="690" t="str">
        <f>IF(F62="","※","")</f>
        <v>※</v>
      </c>
      <c r="F62" s="642"/>
      <c r="G62" s="690" t="str">
        <f>IF(AND(H8&lt;&gt;"",H62=""),"※","")</f>
        <v/>
      </c>
      <c r="H62" s="642"/>
      <c r="I62" s="690" t="str">
        <f>IF(AND(J8&lt;&gt;"",J62=""),"※","")</f>
        <v/>
      </c>
      <c r="J62" s="642"/>
      <c r="K62" s="690" t="str">
        <f>IF(AND(L8&lt;&gt;"",L62=""),"※","")</f>
        <v/>
      </c>
      <c r="L62" s="642"/>
      <c r="M62" s="690" t="str">
        <f>IF(AND(N8&lt;&gt;"",N62=""),"※","")</f>
        <v/>
      </c>
      <c r="N62" s="642"/>
      <c r="O62" s="690" t="str">
        <f>IF(AND(P8&lt;&gt;"",P62=""),"※","")</f>
        <v/>
      </c>
      <c r="P62" s="642"/>
      <c r="Q62" s="690" t="str">
        <f>IF(AND(R8&lt;&gt;"",R62=""),"※","")</f>
        <v/>
      </c>
      <c r="R62" s="642"/>
      <c r="S62" s="690" t="str">
        <f>IF(AND(T8&lt;&gt;"",T62=""),"※","")</f>
        <v/>
      </c>
      <c r="T62" s="642"/>
      <c r="U62" s="690" t="str">
        <f>IF(AND(V8&lt;&gt;"",V62=""),"※","")</f>
        <v/>
      </c>
      <c r="V62" s="642"/>
      <c r="W62" s="690" t="str">
        <f>IF(AND(X8&lt;&gt;"",X62=""),"※","")</f>
        <v/>
      </c>
      <c r="X62" s="642"/>
      <c r="Y62" s="690" t="str">
        <f>IF(AND(Z8&lt;&gt;"",Z62=""),"※","")</f>
        <v/>
      </c>
      <c r="Z62" s="642"/>
      <c r="AA62" s="690" t="str">
        <f>IF(AND(AB8&lt;&gt;"",AB62=""),"※","")</f>
        <v/>
      </c>
      <c r="AB62" s="642"/>
      <c r="AC62" s="690" t="str">
        <f>IF(AND(AD8&lt;&gt;"",AD62=""),"※","")</f>
        <v/>
      </c>
      <c r="AD62" s="642"/>
      <c r="AE62" s="690" t="str">
        <f>IF(AND(AF8&lt;&gt;"",AF62=""),"※","")</f>
        <v/>
      </c>
      <c r="AF62" s="642"/>
      <c r="AG62" s="690" t="str">
        <f>IF(AND(AH8&lt;&gt;"",AH62=""),"※","")</f>
        <v/>
      </c>
      <c r="AH62" s="642"/>
      <c r="AI62" s="690" t="str">
        <f>IF(AND(AJ8&lt;&gt;"",AJ62=""),"※","")</f>
        <v/>
      </c>
      <c r="AJ62" s="642"/>
      <c r="AK62" s="690" t="str">
        <f>IF(AND(AL8&lt;&gt;"",AL62=""),"※","")</f>
        <v/>
      </c>
      <c r="AL62" s="642"/>
      <c r="AM62" s="690" t="str">
        <f>IF(AND(AN8&lt;&gt;"",AN62=""),"※","")</f>
        <v/>
      </c>
      <c r="AN62" s="642"/>
      <c r="AO62" s="690" t="str">
        <f>IF(AND(AP8&lt;&gt;"",AP62=""),"※","")</f>
        <v/>
      </c>
      <c r="AP62" s="642"/>
      <c r="AQ62" s="690" t="str">
        <f>IF(AND(AR8&lt;&gt;"",AR62=""),"※","")</f>
        <v/>
      </c>
      <c r="AR62" s="642"/>
      <c r="AS62" s="690" t="str">
        <f>IF(AND(AT8&lt;&gt;"",AT62=""),"※","")</f>
        <v/>
      </c>
      <c r="AT62" s="642"/>
      <c r="AU62" s="690" t="str">
        <f>IF(AND(AV8&lt;&gt;"",AV62=""),"※","")</f>
        <v/>
      </c>
      <c r="AV62" s="642"/>
      <c r="AW62" s="690" t="str">
        <f>IF(AND(AX8&lt;&gt;"",AX62=""),"※","")</f>
        <v/>
      </c>
      <c r="AX62" s="642"/>
      <c r="AY62" s="690" t="str">
        <f>IF(AND(AZ8&lt;&gt;"",AZ62=""),"※","")</f>
        <v/>
      </c>
      <c r="AZ62" s="642"/>
      <c r="BA62" s="690" t="str">
        <f>IF(AND(BB8&lt;&gt;"",BB62=""),"※","")</f>
        <v/>
      </c>
      <c r="BB62" s="642"/>
      <c r="BC62" s="690" t="str">
        <f>IF(AND(BD8&lt;&gt;"",BD62=""),"※","")</f>
        <v/>
      </c>
      <c r="BD62" s="642"/>
      <c r="BE62" s="690" t="str">
        <f>IF(AND(BF8&lt;&gt;"",BF62=""),"※","")</f>
        <v/>
      </c>
      <c r="BF62" s="642"/>
      <c r="BG62" s="690" t="str">
        <f>IF(AND(BH8&lt;&gt;"",BH62=""),"※","")</f>
        <v/>
      </c>
      <c r="BH62" s="642"/>
      <c r="BI62" s="690" t="str">
        <f>IF(AND(BJ8&lt;&gt;"",BJ62=""),"※","")</f>
        <v/>
      </c>
      <c r="BJ62" s="642"/>
      <c r="BK62" s="690" t="str">
        <f>IF(AND(BL8&lt;&gt;"",BL62=""),"※","")</f>
        <v/>
      </c>
      <c r="BL62" s="642"/>
      <c r="BM62" s="690" t="str">
        <f>IF(AND(BN8&lt;&gt;"",BN62=""),"※","")</f>
        <v/>
      </c>
      <c r="BN62" s="642"/>
      <c r="BO62" s="690"/>
      <c r="BP62" s="643">
        <f>SUM(H62:BN62)</f>
        <v>0</v>
      </c>
      <c r="BQ62" s="782"/>
      <c r="BR62" s="783">
        <f>SUM(F62,BP62)</f>
        <v>0</v>
      </c>
    </row>
    <row r="63" spans="2:74" ht="27" customHeight="1">
      <c r="B63" s="649"/>
      <c r="C63" s="692" t="s">
        <v>997</v>
      </c>
      <c r="D63" s="1416" t="s">
        <v>640</v>
      </c>
      <c r="E63" s="665" t="str">
        <f>IF(F63="","※","")</f>
        <v>※</v>
      </c>
      <c r="F63" s="616"/>
      <c r="G63" s="665" t="str">
        <f>IF(AND(H8&lt;&gt;"",H63=""),"※","")</f>
        <v/>
      </c>
      <c r="H63" s="616"/>
      <c r="I63" s="665" t="str">
        <f>IF(AND(J8&lt;&gt;"",J63=""),"※","")</f>
        <v/>
      </c>
      <c r="J63" s="616"/>
      <c r="K63" s="665" t="str">
        <f>IF(AND(L8&lt;&gt;"",L63=""),"※","")</f>
        <v/>
      </c>
      <c r="L63" s="616"/>
      <c r="M63" s="665" t="str">
        <f>IF(AND(N8&lt;&gt;"",N63=""),"※","")</f>
        <v/>
      </c>
      <c r="N63" s="616"/>
      <c r="O63" s="665" t="str">
        <f>IF(AND(P8&lt;&gt;"",P63=""),"※","")</f>
        <v/>
      </c>
      <c r="P63" s="616"/>
      <c r="Q63" s="665" t="str">
        <f>IF(AND(R8&lt;&gt;"",R63=""),"※","")</f>
        <v/>
      </c>
      <c r="R63" s="616"/>
      <c r="S63" s="665" t="str">
        <f>IF(AND(T8&lt;&gt;"",T63=""),"※","")</f>
        <v/>
      </c>
      <c r="T63" s="616"/>
      <c r="U63" s="665" t="str">
        <f>IF(AND(V8&lt;&gt;"",V63=""),"※","")</f>
        <v/>
      </c>
      <c r="V63" s="616"/>
      <c r="W63" s="665" t="str">
        <f>IF(AND(X8&lt;&gt;"",X63=""),"※","")</f>
        <v/>
      </c>
      <c r="X63" s="616"/>
      <c r="Y63" s="665" t="str">
        <f>IF(AND(Z8&lt;&gt;"",Z63=""),"※","")</f>
        <v/>
      </c>
      <c r="Z63" s="616"/>
      <c r="AA63" s="665" t="str">
        <f>IF(AND(AB8&lt;&gt;"",AB63=""),"※","")</f>
        <v/>
      </c>
      <c r="AB63" s="616"/>
      <c r="AC63" s="665" t="str">
        <f>IF(AND(AD8&lt;&gt;"",AD63=""),"※","")</f>
        <v/>
      </c>
      <c r="AD63" s="616"/>
      <c r="AE63" s="665" t="str">
        <f>IF(AND(AF8&lt;&gt;"",AF63=""),"※","")</f>
        <v/>
      </c>
      <c r="AF63" s="616"/>
      <c r="AG63" s="665" t="str">
        <f>IF(AND(AH8&lt;&gt;"",AH63=""),"※","")</f>
        <v/>
      </c>
      <c r="AH63" s="616"/>
      <c r="AI63" s="665" t="str">
        <f>IF(AND(AJ8&lt;&gt;"",AJ63=""),"※","")</f>
        <v/>
      </c>
      <c r="AJ63" s="616"/>
      <c r="AK63" s="665" t="str">
        <f>IF(AND(AL8&lt;&gt;"",AL63=""),"※","")</f>
        <v/>
      </c>
      <c r="AL63" s="616"/>
      <c r="AM63" s="665" t="str">
        <f>IF(AND(AN8&lt;&gt;"",AN63=""),"※","")</f>
        <v/>
      </c>
      <c r="AN63" s="616"/>
      <c r="AO63" s="665" t="str">
        <f>IF(AND(AP8&lt;&gt;"",AP63=""),"※","")</f>
        <v/>
      </c>
      <c r="AP63" s="616"/>
      <c r="AQ63" s="665" t="str">
        <f>IF(AND(AR8&lt;&gt;"",AR63=""),"※","")</f>
        <v/>
      </c>
      <c r="AR63" s="616"/>
      <c r="AS63" s="665" t="str">
        <f>IF(AND(AT8&lt;&gt;"",AT63=""),"※","")</f>
        <v/>
      </c>
      <c r="AT63" s="616"/>
      <c r="AU63" s="665" t="str">
        <f>IF(AND(AV8&lt;&gt;"",AV63=""),"※","")</f>
        <v/>
      </c>
      <c r="AV63" s="616"/>
      <c r="AW63" s="665" t="str">
        <f>IF(AND(AX8&lt;&gt;"",AX63=""),"※","")</f>
        <v/>
      </c>
      <c r="AX63" s="616"/>
      <c r="AY63" s="665" t="str">
        <f>IF(AND(AZ8&lt;&gt;"",AZ63=""),"※","")</f>
        <v/>
      </c>
      <c r="AZ63" s="616"/>
      <c r="BA63" s="665" t="str">
        <f>IF(AND(BB8&lt;&gt;"",BB63=""),"※","")</f>
        <v/>
      </c>
      <c r="BB63" s="616"/>
      <c r="BC63" s="665" t="str">
        <f>IF(AND(BD8&lt;&gt;"",BD63=""),"※","")</f>
        <v/>
      </c>
      <c r="BD63" s="616"/>
      <c r="BE63" s="665" t="str">
        <f>IF(AND(BF8&lt;&gt;"",BF63=""),"※","")</f>
        <v/>
      </c>
      <c r="BF63" s="616"/>
      <c r="BG63" s="665" t="str">
        <f>IF(AND(BH8&lt;&gt;"",BH63=""),"※","")</f>
        <v/>
      </c>
      <c r="BH63" s="616"/>
      <c r="BI63" s="665" t="str">
        <f>IF(AND(BJ8&lt;&gt;"",BJ63=""),"※","")</f>
        <v/>
      </c>
      <c r="BJ63" s="616"/>
      <c r="BK63" s="665" t="str">
        <f>IF(AND(BL8&lt;&gt;"",BL63=""),"※","")</f>
        <v/>
      </c>
      <c r="BL63" s="616"/>
      <c r="BM63" s="665" t="str">
        <f>IF(AND(BN8&lt;&gt;"",BN63=""),"※","")</f>
        <v/>
      </c>
      <c r="BN63" s="616"/>
      <c r="BO63" s="665"/>
      <c r="BP63" s="617">
        <f>SUM(H63:BN63)</f>
        <v>0</v>
      </c>
      <c r="BQ63" s="693"/>
      <c r="BR63" s="619">
        <f>SUM(F63,BP63)</f>
        <v>0</v>
      </c>
    </row>
    <row r="64" spans="2:74" ht="27" customHeight="1">
      <c r="B64" s="649"/>
      <c r="C64" s="425" t="s">
        <v>998</v>
      </c>
      <c r="D64" s="1417" t="s">
        <v>641</v>
      </c>
      <c r="E64" s="665" t="str">
        <f>IF(F64="","※","")</f>
        <v>※</v>
      </c>
      <c r="F64" s="616"/>
      <c r="G64" s="665" t="str">
        <f>IF(AND(H8&lt;&gt;"",H64=""),"※","")</f>
        <v/>
      </c>
      <c r="H64" s="616"/>
      <c r="I64" s="665" t="str">
        <f>IF(AND(J8&lt;&gt;"",J64=""),"※","")</f>
        <v/>
      </c>
      <c r="J64" s="616"/>
      <c r="K64" s="665" t="str">
        <f>IF(AND(L8&lt;&gt;"",L64=""),"※","")</f>
        <v/>
      </c>
      <c r="L64" s="616"/>
      <c r="M64" s="665" t="str">
        <f>IF(AND(N8&lt;&gt;"",N64=""),"※","")</f>
        <v/>
      </c>
      <c r="N64" s="616"/>
      <c r="O64" s="665" t="str">
        <f>IF(AND(P8&lt;&gt;"",P64=""),"※","")</f>
        <v/>
      </c>
      <c r="P64" s="616"/>
      <c r="Q64" s="665" t="str">
        <f>IF(AND(R8&lt;&gt;"",R64=""),"※","")</f>
        <v/>
      </c>
      <c r="R64" s="616"/>
      <c r="S64" s="665" t="str">
        <f>IF(AND(T8&lt;&gt;"",T64=""),"※","")</f>
        <v/>
      </c>
      <c r="T64" s="616"/>
      <c r="U64" s="665" t="str">
        <f>IF(AND(V8&lt;&gt;"",V64=""),"※","")</f>
        <v/>
      </c>
      <c r="V64" s="616"/>
      <c r="W64" s="665" t="str">
        <f>IF(AND(X8&lt;&gt;"",X64=""),"※","")</f>
        <v/>
      </c>
      <c r="X64" s="616"/>
      <c r="Y64" s="665" t="str">
        <f>IF(AND(Z8&lt;&gt;"",Z64=""),"※","")</f>
        <v/>
      </c>
      <c r="Z64" s="616"/>
      <c r="AA64" s="665" t="str">
        <f>IF(AND(AB8&lt;&gt;"",AB64=""),"※","")</f>
        <v/>
      </c>
      <c r="AB64" s="616"/>
      <c r="AC64" s="665" t="str">
        <f>IF(AND(AD8&lt;&gt;"",AD64=""),"※","")</f>
        <v/>
      </c>
      <c r="AD64" s="616"/>
      <c r="AE64" s="665" t="str">
        <f>IF(AND(AF8&lt;&gt;"",AF64=""),"※","")</f>
        <v/>
      </c>
      <c r="AF64" s="616"/>
      <c r="AG64" s="665" t="str">
        <f>IF(AND(AH8&lt;&gt;"",AH64=""),"※","")</f>
        <v/>
      </c>
      <c r="AH64" s="616"/>
      <c r="AI64" s="665" t="str">
        <f>IF(AND(AJ8&lt;&gt;"",AJ64=""),"※","")</f>
        <v/>
      </c>
      <c r="AJ64" s="616"/>
      <c r="AK64" s="665" t="str">
        <f>IF(AND(AL8&lt;&gt;"",AL64=""),"※","")</f>
        <v/>
      </c>
      <c r="AL64" s="616"/>
      <c r="AM64" s="665" t="str">
        <f>IF(AND(AN8&lt;&gt;"",AN64=""),"※","")</f>
        <v/>
      </c>
      <c r="AN64" s="616"/>
      <c r="AO64" s="665" t="str">
        <f>IF(AND(AP8&lt;&gt;"",AP64=""),"※","")</f>
        <v/>
      </c>
      <c r="AP64" s="616"/>
      <c r="AQ64" s="665" t="str">
        <f>IF(AND(AR8&lt;&gt;"",AR64=""),"※","")</f>
        <v/>
      </c>
      <c r="AR64" s="616"/>
      <c r="AS64" s="665" t="str">
        <f>IF(AND(AT8&lt;&gt;"",AT64=""),"※","")</f>
        <v/>
      </c>
      <c r="AT64" s="616"/>
      <c r="AU64" s="665" t="str">
        <f>IF(AND(AV8&lt;&gt;"",AV64=""),"※","")</f>
        <v/>
      </c>
      <c r="AV64" s="616"/>
      <c r="AW64" s="665" t="str">
        <f>IF(AND(AX8&lt;&gt;"",AX64=""),"※","")</f>
        <v/>
      </c>
      <c r="AX64" s="616"/>
      <c r="AY64" s="665" t="str">
        <f>IF(AND(AZ8&lt;&gt;"",AZ64=""),"※","")</f>
        <v/>
      </c>
      <c r="AZ64" s="616"/>
      <c r="BA64" s="665" t="str">
        <f>IF(AND(BB8&lt;&gt;"",BB64=""),"※","")</f>
        <v/>
      </c>
      <c r="BB64" s="616"/>
      <c r="BC64" s="665" t="str">
        <f>IF(AND(BD8&lt;&gt;"",BD64=""),"※","")</f>
        <v/>
      </c>
      <c r="BD64" s="616"/>
      <c r="BE64" s="665" t="str">
        <f>IF(AND(BF8&lt;&gt;"",BF64=""),"※","")</f>
        <v/>
      </c>
      <c r="BF64" s="616"/>
      <c r="BG64" s="665" t="str">
        <f>IF(AND(BH8&lt;&gt;"",BH64=""),"※","")</f>
        <v/>
      </c>
      <c r="BH64" s="616"/>
      <c r="BI64" s="665" t="str">
        <f>IF(AND(BJ8&lt;&gt;"",BJ64=""),"※","")</f>
        <v/>
      </c>
      <c r="BJ64" s="616"/>
      <c r="BK64" s="665" t="str">
        <f>IF(AND(BL8&lt;&gt;"",BL64=""),"※","")</f>
        <v/>
      </c>
      <c r="BL64" s="616"/>
      <c r="BM64" s="665" t="str">
        <f>IF(AND(BN8&lt;&gt;"",BN64=""),"※","")</f>
        <v/>
      </c>
      <c r="BN64" s="616"/>
      <c r="BO64" s="665"/>
      <c r="BP64" s="617">
        <f>SUM(H64:BN64)</f>
        <v>0</v>
      </c>
      <c r="BQ64" s="693"/>
      <c r="BR64" s="619">
        <f>SUM(F64,BP64)</f>
        <v>0</v>
      </c>
    </row>
    <row r="65" spans="1:74" ht="27" customHeight="1">
      <c r="B65" s="649"/>
      <c r="C65" s="692" t="s">
        <v>1016</v>
      </c>
      <c r="D65" s="814">
        <f>Table!C56</f>
        <v>6.9849999999999995E-2</v>
      </c>
      <c r="E65" s="665"/>
      <c r="F65" s="670" t="str">
        <f>IF(OR(F62="",F63="",F64=""),"",ROUND(F63*$D$65,0))</f>
        <v/>
      </c>
      <c r="G65" s="665"/>
      <c r="H65" s="670" t="str">
        <f>IF(OR(H62="",H63="",H64=""),"",ROUND(H63*$D$65,0))</f>
        <v/>
      </c>
      <c r="I65" s="665"/>
      <c r="J65" s="670" t="str">
        <f>IF(OR(J62="",J63="",J64=""),"",ROUND(J63*$D$65,0))</f>
        <v/>
      </c>
      <c r="K65" s="665"/>
      <c r="L65" s="670" t="str">
        <f>IF(OR(L62="",L63="",L64=""),"",ROUND(L63*$D$65,0))</f>
        <v/>
      </c>
      <c r="M65" s="665"/>
      <c r="N65" s="670" t="str">
        <f>IF(OR(N62="",N63="",N64=""),"",ROUND(N63*$D$65,0))</f>
        <v/>
      </c>
      <c r="O65" s="665"/>
      <c r="P65" s="670" t="str">
        <f>IF(OR(P62="",P63="",P64=""),"",ROUND(P63*$D$65,0))</f>
        <v/>
      </c>
      <c r="Q65" s="665"/>
      <c r="R65" s="670" t="str">
        <f>IF(OR(R62="",R63="",R64=""),"",ROUND(R63*$D$65,0))</f>
        <v/>
      </c>
      <c r="S65" s="665"/>
      <c r="T65" s="670" t="str">
        <f>IF(OR(T62="",T63="",T64=""),"",ROUND(T63*$D$65,0))</f>
        <v/>
      </c>
      <c r="U65" s="665"/>
      <c r="V65" s="670" t="str">
        <f>IF(OR(V62="",V63="",V64=""),"",ROUND(V63*$D$65,0))</f>
        <v/>
      </c>
      <c r="W65" s="665"/>
      <c r="X65" s="670" t="str">
        <f>IF(OR(X62="",X63="",X64=""),"",ROUND(X63*$D$65,0))</f>
        <v/>
      </c>
      <c r="Y65" s="665"/>
      <c r="Z65" s="670" t="str">
        <f>IF(OR(Z62="",Z63="",Z64=""),"",ROUND(Z63*$D$65,0))</f>
        <v/>
      </c>
      <c r="AA65" s="665"/>
      <c r="AB65" s="670" t="str">
        <f>IF(OR(AB62="",AB63="",AB64=""),"",ROUND(AB63*$D$65,0))</f>
        <v/>
      </c>
      <c r="AC65" s="665"/>
      <c r="AD65" s="670" t="str">
        <f>IF(OR(AD62="",AD63="",AD64=""),"",ROUND(AD63*$D$65,0))</f>
        <v/>
      </c>
      <c r="AE65" s="665"/>
      <c r="AF65" s="670" t="str">
        <f>IF(OR(AF62="",AF63="",AF64=""),"",ROUND(AF63*$D$65,0))</f>
        <v/>
      </c>
      <c r="AG65" s="665"/>
      <c r="AH65" s="670" t="str">
        <f>IF(OR(AH62="",AH63="",AH64=""),"",ROUND(AH63*$D$65,0))</f>
        <v/>
      </c>
      <c r="AI65" s="665"/>
      <c r="AJ65" s="670" t="str">
        <f>IF(OR(AJ62="",AJ63="",AJ64=""),"",ROUND(AJ63*$D$65,0))</f>
        <v/>
      </c>
      <c r="AK65" s="665"/>
      <c r="AL65" s="670" t="str">
        <f>IF(OR(AL62="",AL63="",AL64=""),"",ROUND(AL63*$D$65,0))</f>
        <v/>
      </c>
      <c r="AM65" s="665"/>
      <c r="AN65" s="670" t="str">
        <f>IF(OR(AN62="",AN63="",AN64=""),"",ROUND(AN63*$D$65,0))</f>
        <v/>
      </c>
      <c r="AO65" s="665"/>
      <c r="AP65" s="670" t="str">
        <f>IF(OR(AP62="",AP63="",AP64=""),"",ROUND(AP63*$D$65,0))</f>
        <v/>
      </c>
      <c r="AQ65" s="665"/>
      <c r="AR65" s="670" t="str">
        <f>IF(OR(AR62="",AR63="",AR64=""),"",ROUND(AR63*$D$65,0))</f>
        <v/>
      </c>
      <c r="AS65" s="665"/>
      <c r="AT65" s="670" t="str">
        <f>IF(OR(AT62="",AT63="",AT64=""),"",ROUND(AT63*$D$65,0))</f>
        <v/>
      </c>
      <c r="AU65" s="665"/>
      <c r="AV65" s="670" t="str">
        <f>IF(OR(AV62="",AV63="",AV64=""),"",ROUND(AV63*$D$65,0))</f>
        <v/>
      </c>
      <c r="AW65" s="665"/>
      <c r="AX65" s="670" t="str">
        <f>IF(OR(AX62="",AX63="",AX64=""),"",ROUND(AX63*$D$65,0))</f>
        <v/>
      </c>
      <c r="AY65" s="665"/>
      <c r="AZ65" s="670" t="str">
        <f>IF(OR(AZ62="",AZ63="",AZ64=""),"",ROUND(AZ63*$D$65,0))</f>
        <v/>
      </c>
      <c r="BA65" s="665"/>
      <c r="BB65" s="670" t="str">
        <f>IF(OR(BB62="",BB63="",BB64=""),"",ROUND(BB63*$D$65,0))</f>
        <v/>
      </c>
      <c r="BC65" s="665"/>
      <c r="BD65" s="670" t="str">
        <f>IF(OR(BD62="",BD63="",BD64=""),"",ROUND(BD63*$D$65,0))</f>
        <v/>
      </c>
      <c r="BE65" s="665"/>
      <c r="BF65" s="670" t="str">
        <f>IF(OR(BF62="",BF63="",BF64=""),"",ROUND(BF63*$D$65,0))</f>
        <v/>
      </c>
      <c r="BG65" s="665"/>
      <c r="BH65" s="670" t="str">
        <f>IF(OR(BH62="",BH63="",BH64=""),"",ROUND(BH63*$D$65,0))</f>
        <v/>
      </c>
      <c r="BI65" s="665"/>
      <c r="BJ65" s="670" t="str">
        <f>IF(OR(BJ62="",BJ63="",BJ64=""),"",ROUND(BJ63*$D$65,0))</f>
        <v/>
      </c>
      <c r="BK65" s="665"/>
      <c r="BL65" s="670" t="str">
        <f>IF(OR(BL62="",BL63="",BL64=""),"",ROUND(BL63*$D$65,0))</f>
        <v/>
      </c>
      <c r="BM65" s="665"/>
      <c r="BN65" s="670" t="str">
        <f>IF(OR(BN62="",BN63="",BN64=""),"",ROUND(BN63*$D$65,0))</f>
        <v/>
      </c>
      <c r="BO65" s="665"/>
      <c r="BP65" s="701" t="str">
        <f>IF(F65="","",SUM(H65:BN65))</f>
        <v/>
      </c>
      <c r="BQ65" s="693"/>
      <c r="BR65" s="702" t="str">
        <f>IF(BP65="","",SUM(F65,BP65))</f>
        <v/>
      </c>
    </row>
    <row r="66" spans="1:74" ht="27" customHeight="1">
      <c r="B66" s="649"/>
      <c r="C66" s="692" t="s">
        <v>1017</v>
      </c>
      <c r="D66" s="814">
        <f>Table!C57</f>
        <v>6.0999999999999999E-2</v>
      </c>
      <c r="E66" s="703"/>
      <c r="F66" s="670" t="str">
        <f>IF(OR(F62="",F63="",F64=""),"",ROUND(F63*$D$66,0))</f>
        <v/>
      </c>
      <c r="G66" s="703"/>
      <c r="H66" s="670" t="str">
        <f>IF(OR(H62="",H63="",H64=""),"",ROUND(H63*$D$66,0))</f>
        <v/>
      </c>
      <c r="I66" s="703"/>
      <c r="J66" s="670" t="str">
        <f>IF(OR(J62="",J63="",J64=""),"",ROUND(J63*$D$66,0))</f>
        <v/>
      </c>
      <c r="K66" s="703"/>
      <c r="L66" s="670" t="str">
        <f>IF(OR(L62="",L63="",L64=""),"",ROUND(L63*$D$66,0))</f>
        <v/>
      </c>
      <c r="M66" s="703"/>
      <c r="N66" s="670" t="str">
        <f>IF(OR(N62="",N63="",N64=""),"",ROUND(N63*$D$66,0))</f>
        <v/>
      </c>
      <c r="O66" s="703"/>
      <c r="P66" s="670" t="str">
        <f>IF(OR(P62="",P63="",P64=""),"",ROUND(P63*$D$66,0))</f>
        <v/>
      </c>
      <c r="Q66" s="703"/>
      <c r="R66" s="670" t="str">
        <f>IF(OR(R62="",R63="",R64=""),"",ROUND(R63*$D$66,0))</f>
        <v/>
      </c>
      <c r="S66" s="703"/>
      <c r="T66" s="670" t="str">
        <f>IF(OR(T62="",T63="",T64=""),"",ROUND(T63*$D$66,0))</f>
        <v/>
      </c>
      <c r="U66" s="703"/>
      <c r="V66" s="670" t="str">
        <f>IF(OR(V62="",V63="",V64=""),"",ROUND(V63*$D$66,0))</f>
        <v/>
      </c>
      <c r="W66" s="703"/>
      <c r="X66" s="670" t="str">
        <f>IF(OR(X62="",X63="",X64=""),"",ROUND(X63*$D$66,0))</f>
        <v/>
      </c>
      <c r="Y66" s="703"/>
      <c r="Z66" s="670" t="str">
        <f>IF(OR(Z62="",Z63="",Z64=""),"",ROUND(Z63*$D$66,0))</f>
        <v/>
      </c>
      <c r="AA66" s="703"/>
      <c r="AB66" s="670" t="str">
        <f>IF(OR(AB62="",AB63="",AB64=""),"",ROUND(AB63*$D$66,0))</f>
        <v/>
      </c>
      <c r="AC66" s="703"/>
      <c r="AD66" s="670" t="str">
        <f>IF(OR(AD62="",AD63="",AD64=""),"",ROUND(AD63*$D$66,0))</f>
        <v/>
      </c>
      <c r="AE66" s="703"/>
      <c r="AF66" s="670" t="str">
        <f>IF(OR(AF62="",AF63="",AF64=""),"",ROUND(AF63*$D$66,0))</f>
        <v/>
      </c>
      <c r="AG66" s="703"/>
      <c r="AH66" s="670" t="str">
        <f>IF(OR(AH62="",AH63="",AH64=""),"",ROUND(AH63*$D$66,0))</f>
        <v/>
      </c>
      <c r="AI66" s="703"/>
      <c r="AJ66" s="670" t="str">
        <f>IF(OR(AJ62="",AJ63="",AJ64=""),"",ROUND(AJ63*$D$66,0))</f>
        <v/>
      </c>
      <c r="AK66" s="703"/>
      <c r="AL66" s="670" t="str">
        <f>IF(OR(AL62="",AL63="",AL64=""),"",ROUND(AL63*$D$66,0))</f>
        <v/>
      </c>
      <c r="AM66" s="703"/>
      <c r="AN66" s="670" t="str">
        <f>IF(OR(AN62="",AN63="",AN64=""),"",ROUND(AN63*$D$66,0))</f>
        <v/>
      </c>
      <c r="AO66" s="703"/>
      <c r="AP66" s="670" t="str">
        <f>IF(OR(AP62="",AP63="",AP64=""),"",ROUND(AP63*$D$66,0))</f>
        <v/>
      </c>
      <c r="AQ66" s="703"/>
      <c r="AR66" s="670" t="str">
        <f>IF(OR(AR62="",AR63="",AR64=""),"",ROUND(AR63*$D$66,0))</f>
        <v/>
      </c>
      <c r="AS66" s="703"/>
      <c r="AT66" s="670" t="str">
        <f>IF(OR(AT62="",AT63="",AT64=""),"",ROUND(AT63*$D$66,0))</f>
        <v/>
      </c>
      <c r="AU66" s="703"/>
      <c r="AV66" s="670" t="str">
        <f>IF(OR(AV62="",AV63="",AV64=""),"",ROUND(AV63*$D$66,0))</f>
        <v/>
      </c>
      <c r="AW66" s="703"/>
      <c r="AX66" s="670" t="str">
        <f>IF(OR(AX62="",AX63="",AX64=""),"",ROUND(AX63*$D$66,0))</f>
        <v/>
      </c>
      <c r="AY66" s="703"/>
      <c r="AZ66" s="670" t="str">
        <f>IF(OR(AZ62="",AZ63="",AZ64=""),"",ROUND(AZ63*$D$66,0))</f>
        <v/>
      </c>
      <c r="BA66" s="703"/>
      <c r="BB66" s="670" t="str">
        <f>IF(OR(BB62="",BB63="",BB64=""),"",ROUND(BB63*$D$66,0))</f>
        <v/>
      </c>
      <c r="BC66" s="703"/>
      <c r="BD66" s="670" t="str">
        <f>IF(OR(BD62="",BD63="",BD64=""),"",ROUND(BD63*$D$66,0))</f>
        <v/>
      </c>
      <c r="BE66" s="703"/>
      <c r="BF66" s="670" t="str">
        <f>IF(OR(BF62="",BF63="",BF64=""),"",ROUND(BF63*$D$66,0))</f>
        <v/>
      </c>
      <c r="BG66" s="703"/>
      <c r="BH66" s="670" t="str">
        <f>IF(OR(BH62="",BH63="",BH64=""),"",ROUND(BH63*$D$66,0))</f>
        <v/>
      </c>
      <c r="BI66" s="703"/>
      <c r="BJ66" s="670" t="str">
        <f>IF(OR(BJ62="",BJ63="",BJ64=""),"",ROUND(BJ63*$D$66,0))</f>
        <v/>
      </c>
      <c r="BK66" s="703"/>
      <c r="BL66" s="670" t="str">
        <f>IF(OR(BL62="",BL63="",BL64=""),"",ROUND(BL63*$D$66,0))</f>
        <v/>
      </c>
      <c r="BM66" s="703"/>
      <c r="BN66" s="670" t="str">
        <f>IF(OR(BN62="",BN63="",BN64=""),"",ROUND(BN63*$D$66,0))</f>
        <v/>
      </c>
      <c r="BO66" s="703"/>
      <c r="BP66" s="701" t="str">
        <f>IF(F66="","",SUM(H66:BN66))</f>
        <v/>
      </c>
      <c r="BQ66" s="704"/>
      <c r="BR66" s="702" t="str">
        <f>IF(BP66="","",SUM(F66,BP66))</f>
        <v/>
      </c>
      <c r="BU66" s="919" t="s">
        <v>1294</v>
      </c>
      <c r="BV66" s="919"/>
    </row>
    <row r="67" spans="1:74" ht="49.5" customHeight="1">
      <c r="B67" s="649"/>
      <c r="C67" s="692" t="s">
        <v>1004</v>
      </c>
      <c r="D67" s="677"/>
      <c r="E67" s="615"/>
      <c r="F67" s="674" t="str">
        <f>IF(F66="","",IF(AND(F62=0,F63=0,F64=0),"ＯＫ",IF(OR(F65*1.1&lt;=F62,F66*0.9&gt;=F62),"事業主負担額の入力値"&amp;"「"&amp;F62&amp;"」"&amp;"は自動計算値"&amp;"「"&amp;F65&amp;"」"&amp;"～"&amp;"「"&amp;F66&amp;"」"&amp;"の範囲に比べて乖離が大きくなっています。黄色セルの各入力値に間違いがないか確認してください。","ＯＫ")))</f>
        <v/>
      </c>
      <c r="G67" s="615"/>
      <c r="H67" s="674" t="str">
        <f>IF(H66="","",IF(AND(H62=0,H63=0,H64=0),"ＯＫ",IF(OR(H65*1.1&lt;=H62,H66*0.9&gt;=H62),"事業主負担額の入力値"&amp;"「"&amp;H62&amp;"」"&amp;"は自動計算値"&amp;"「"&amp;H65&amp;"」"&amp;"～"&amp;"「"&amp;H66&amp;"」"&amp;"の範囲に比べて乖離が大きくなっています。黄色セルの各入力値に間違いがないか確認してください。","ＯＫ")))</f>
        <v/>
      </c>
      <c r="I67" s="615"/>
      <c r="J67" s="674" t="str">
        <f>IF(J66="","",IF(AND(J62=0,J63=0,J64=0),"ＯＫ",IF(OR(J65*1.1&lt;=J62,J66*0.9&gt;=J62),"事業主負担額の入力値"&amp;"「"&amp;J62&amp;"」"&amp;"は自動計算値"&amp;"「"&amp;J65&amp;"」"&amp;"～"&amp;"「"&amp;J66&amp;"」"&amp;"の範囲に比べて乖離が大きくなっています。黄色セルの各入力値に間違いがないか確認してください。","ＯＫ")))</f>
        <v/>
      </c>
      <c r="K67" s="615"/>
      <c r="L67" s="674" t="str">
        <f>IF(L66="","",IF(AND(L62=0,L63=0,L64=0),"ＯＫ",IF(OR(L65*1.1&lt;=L62,L66*0.9&gt;=L62),"事業主負担額の入力値"&amp;"「"&amp;L62&amp;"」"&amp;"は自動計算値"&amp;"「"&amp;L65&amp;"」"&amp;"～"&amp;"「"&amp;L66&amp;"」"&amp;"の範囲に比べて乖離が大きくなっています。黄色セルの各入力値に間違いがないか確認してください。","ＯＫ")))</f>
        <v/>
      </c>
      <c r="M67" s="615"/>
      <c r="N67" s="674" t="str">
        <f>IF(N66="","",IF(AND(N62=0,N63=0,N64=0),"ＯＫ",IF(OR(N65*1.1&lt;=N62,N66*0.9&gt;=N62),"事業主負担額の入力値"&amp;"「"&amp;N62&amp;"」"&amp;"は自動計算値"&amp;"「"&amp;N65&amp;"」"&amp;"～"&amp;"「"&amp;N66&amp;"」"&amp;"の範囲に比べて乖離が大きくなっています。黄色セルの各入力値に間違いがないか確認してください。","ＯＫ")))</f>
        <v/>
      </c>
      <c r="O67" s="615"/>
      <c r="P67" s="674" t="str">
        <f>IF(P66="","",IF(AND(P62=0,P63=0,P64=0),"ＯＫ",IF(OR(P65*1.1&lt;=P62,P66*0.9&gt;=P62),"事業主負担額の入力値"&amp;"「"&amp;P62&amp;"」"&amp;"は自動計算値"&amp;"「"&amp;P65&amp;"」"&amp;"～"&amp;"「"&amp;P66&amp;"」"&amp;"の範囲に比べて乖離が大きくなっています。黄色セルの各入力値に間違いがないか確認してください。","ＯＫ")))</f>
        <v/>
      </c>
      <c r="Q67" s="615"/>
      <c r="R67" s="674" t="str">
        <f>IF(R66="","",IF(AND(R62=0,R63=0,R64=0),"ＯＫ",IF(OR(R65*1.1&lt;=R62,R66*0.9&gt;=R62),"事業主負担額の入力値"&amp;"「"&amp;R62&amp;"」"&amp;"は自動計算値"&amp;"「"&amp;R65&amp;"」"&amp;"～"&amp;"「"&amp;R66&amp;"」"&amp;"の範囲に比べて乖離が大きくなっています。黄色セルの各入力値に間違いがないか確認してください。","ＯＫ")))</f>
        <v/>
      </c>
      <c r="S67" s="615"/>
      <c r="T67" s="674" t="str">
        <f>IF(T66="","",IF(AND(T62=0,T63=0,T64=0),"ＯＫ",IF(OR(T65*1.1&lt;=T62,T66*0.9&gt;=T62),"事業主負担額の入力値"&amp;"「"&amp;T62&amp;"」"&amp;"は自動計算値"&amp;"「"&amp;T65&amp;"」"&amp;"～"&amp;"「"&amp;T66&amp;"」"&amp;"の範囲に比べて乖離が大きくなっています。黄色セルの各入力値に間違いがないか確認してください。","ＯＫ")))</f>
        <v/>
      </c>
      <c r="U67" s="615"/>
      <c r="V67" s="674" t="str">
        <f>IF(V66="","",IF(AND(V62=0,V63=0,V64=0),"ＯＫ",IF(OR(V65*1.1&lt;=V62,V66*0.9&gt;=V62),"事業主負担額の入力値"&amp;"「"&amp;V62&amp;"」"&amp;"は自動計算値"&amp;"「"&amp;V65&amp;"」"&amp;"～"&amp;"「"&amp;V66&amp;"」"&amp;"の範囲に比べて乖離が大きくなっています。黄色セルの各入力値に間違いがないか確認してください。","ＯＫ")))</f>
        <v/>
      </c>
      <c r="W67" s="615"/>
      <c r="X67" s="674" t="str">
        <f>IF(X66="","",IF(AND(X62=0,X63=0,X64=0),"ＯＫ",IF(OR(X65*1.1&lt;=X62,X66*0.9&gt;=X62),"事業主負担額の入力値"&amp;"「"&amp;X62&amp;"」"&amp;"は自動計算値"&amp;"「"&amp;X65&amp;"」"&amp;"～"&amp;"「"&amp;X66&amp;"」"&amp;"の範囲に比べて乖離が大きくなっています。黄色セルの各入力値に間違いがないか確認してください。","ＯＫ")))</f>
        <v/>
      </c>
      <c r="Y67" s="615"/>
      <c r="Z67" s="674" t="str">
        <f>IF(Z66="","",IF(AND(Z62=0,Z63=0,Z64=0),"ＯＫ",IF(OR(Z65*1.1&lt;=Z62,Z66*0.9&gt;=Z62),"事業主負担額の入力値"&amp;"「"&amp;Z62&amp;"」"&amp;"は自動計算値"&amp;"「"&amp;Z65&amp;"」"&amp;"～"&amp;"「"&amp;Z66&amp;"」"&amp;"の範囲に比べて乖離が大きくなっています。黄色セルの各入力値に間違いがないか確認してください。","ＯＫ")))</f>
        <v/>
      </c>
      <c r="AA67" s="615"/>
      <c r="AB67" s="674" t="str">
        <f>IF(AB66="","",IF(AND(AB62=0,AB63=0,AB64=0),"ＯＫ",IF(OR(AB65*1.1&lt;=AB62,AB66*0.9&gt;=AB62),"事業主負担額の入力値"&amp;"「"&amp;AB62&amp;"」"&amp;"は自動計算値"&amp;"「"&amp;AB65&amp;"」"&amp;"～"&amp;"「"&amp;AB66&amp;"」"&amp;"の範囲に比べて乖離が大きくなっています。黄色セルの各入力値に間違いがないか確認してください。","ＯＫ")))</f>
        <v/>
      </c>
      <c r="AC67" s="615"/>
      <c r="AD67" s="674" t="str">
        <f>IF(AD66="","",IF(AND(AD62=0,AD63=0,AD64=0),"ＯＫ",IF(OR(AD65*1.1&lt;=AD62,AD66*0.9&gt;=AD62),"事業主負担額の入力値"&amp;"「"&amp;AD62&amp;"」"&amp;"は自動計算値"&amp;"「"&amp;AD65&amp;"」"&amp;"～"&amp;"「"&amp;AD66&amp;"」"&amp;"の範囲に比べて乖離が大きくなっています。黄色セルの各入力値に間違いがないか確認してください。","ＯＫ")))</f>
        <v/>
      </c>
      <c r="AE67" s="615"/>
      <c r="AF67" s="674" t="str">
        <f>IF(AF66="","",IF(AND(AF62=0,AF63=0,AF64=0),"ＯＫ",IF(OR(AF65*1.1&lt;=AF62,AF66*0.9&gt;=AF62),"事業主負担額の入力値"&amp;"「"&amp;AF62&amp;"」"&amp;"は自動計算値"&amp;"「"&amp;AF65&amp;"」"&amp;"～"&amp;"「"&amp;AF66&amp;"」"&amp;"の範囲に比べて乖離が大きくなっています。黄色セルの各入力値に間違いがないか確認してください。","ＯＫ")))</f>
        <v/>
      </c>
      <c r="AG67" s="615"/>
      <c r="AH67" s="674" t="str">
        <f>IF(AH66="","",IF(AND(AH62=0,AH63=0,AH64=0),"ＯＫ",IF(OR(AH65*1.1&lt;=AH62,AH66*0.9&gt;=AH62),"事業主負担額の入力値"&amp;"「"&amp;AH62&amp;"」"&amp;"は自動計算値"&amp;"「"&amp;AH65&amp;"」"&amp;"～"&amp;"「"&amp;AH66&amp;"」"&amp;"の範囲に比べて乖離が大きくなっています。黄色セルの各入力値に間違いがないか確認してください。","ＯＫ")))</f>
        <v/>
      </c>
      <c r="AI67" s="615"/>
      <c r="AJ67" s="674" t="str">
        <f>IF(AJ66="","",IF(AND(AJ62=0,AJ63=0,AJ64=0),"ＯＫ",IF(OR(AJ65*1.1&lt;=AJ62,AJ66*0.9&gt;=AJ62),"事業主負担額の入力値"&amp;"「"&amp;AJ62&amp;"」"&amp;"は自動計算値"&amp;"「"&amp;AJ65&amp;"」"&amp;"～"&amp;"「"&amp;AJ66&amp;"」"&amp;"の範囲に比べて乖離が大きくなっています。黄色セルの各入力値に間違いがないか確認してください。","ＯＫ")))</f>
        <v/>
      </c>
      <c r="AK67" s="615"/>
      <c r="AL67" s="674" t="str">
        <f>IF(AL66="","",IF(AND(AL62=0,AL63=0,AL64=0),"ＯＫ",IF(OR(AL65*1.1&lt;=AL62,AL66*0.9&gt;=AL62),"事業主負担額の入力値"&amp;"「"&amp;AL62&amp;"」"&amp;"は自動計算値"&amp;"「"&amp;AL65&amp;"」"&amp;"～"&amp;"「"&amp;AL66&amp;"」"&amp;"の範囲に比べて乖離が大きくなっています。黄色セルの各入力値に間違いがないか確認してください。","ＯＫ")))</f>
        <v/>
      </c>
      <c r="AM67" s="615"/>
      <c r="AN67" s="674" t="str">
        <f>IF(AN66="","",IF(AND(AN62=0,AN63=0,AN64=0),"ＯＫ",IF(OR(AN65*1.1&lt;=AN62,AN66*0.9&gt;=AN62),"事業主負担額の入力値"&amp;"「"&amp;AN62&amp;"」"&amp;"は自動計算値"&amp;"「"&amp;AN65&amp;"」"&amp;"～"&amp;"「"&amp;AN66&amp;"」"&amp;"の範囲に比べて乖離が大きくなっています。黄色セルの各入力値に間違いがないか確認してください。","ＯＫ")))</f>
        <v/>
      </c>
      <c r="AO67" s="615"/>
      <c r="AP67" s="674" t="str">
        <f>IF(AP66="","",IF(AND(AP62=0,AP63=0,AP64=0),"ＯＫ",IF(OR(AP65*1.1&lt;=AP62,AP66*0.9&gt;=AP62),"事業主負担額の入力値"&amp;"「"&amp;AP62&amp;"」"&amp;"は自動計算値"&amp;"「"&amp;AP65&amp;"」"&amp;"～"&amp;"「"&amp;AP66&amp;"」"&amp;"の範囲に比べて乖離が大きくなっています。黄色セルの各入力値に間違いがないか確認してください。","ＯＫ")))</f>
        <v/>
      </c>
      <c r="AQ67" s="615"/>
      <c r="AR67" s="674" t="str">
        <f>IF(AR66="","",IF(AND(AR62=0,AR63=0,AR64=0),"ＯＫ",IF(OR(AR65*1.1&lt;=AR62,AR66*0.9&gt;=AR62),"事業主負担額の入力値"&amp;"「"&amp;AR62&amp;"」"&amp;"は自動計算値"&amp;"「"&amp;AR65&amp;"」"&amp;"～"&amp;"「"&amp;AR66&amp;"」"&amp;"の範囲に比べて乖離が大きくなっています。黄色セルの各入力値に間違いがないか確認してください。","ＯＫ")))</f>
        <v/>
      </c>
      <c r="AS67" s="615"/>
      <c r="AT67" s="674" t="str">
        <f>IF(AT66="","",IF(AND(AT62=0,AT63=0,AT64=0),"ＯＫ",IF(OR(AT65*1.1&lt;=AT62,AT66*0.9&gt;=AT62),"事業主負担額の入力値"&amp;"「"&amp;AT62&amp;"」"&amp;"は自動計算値"&amp;"「"&amp;AT65&amp;"」"&amp;"～"&amp;"「"&amp;AT66&amp;"」"&amp;"の範囲に比べて乖離が大きくなっています。黄色セルの各入力値に間違いがないか確認してください。","ＯＫ")))</f>
        <v/>
      </c>
      <c r="AU67" s="615"/>
      <c r="AV67" s="674" t="str">
        <f>IF(AV66="","",IF(AND(AV62=0,AV63=0,AV64=0),"ＯＫ",IF(OR(AV65*1.1&lt;=AV62,AV66*0.9&gt;=AV62),"事業主負担額の入力値"&amp;"「"&amp;AV62&amp;"」"&amp;"は自動計算値"&amp;"「"&amp;AV65&amp;"」"&amp;"～"&amp;"「"&amp;AV66&amp;"」"&amp;"の範囲に比べて乖離が大きくなっています。黄色セルの各入力値に間違いがないか確認してください。","ＯＫ")))</f>
        <v/>
      </c>
      <c r="AW67" s="615"/>
      <c r="AX67" s="674" t="str">
        <f>IF(AX66="","",IF(AND(AX62=0,AX63=0,AX64=0),"ＯＫ",IF(OR(AX65*1.1&lt;=AX62,AX66*0.9&gt;=AX62),"事業主負担額の入力値"&amp;"「"&amp;AX62&amp;"」"&amp;"は自動計算値"&amp;"「"&amp;AX65&amp;"」"&amp;"～"&amp;"「"&amp;AX66&amp;"」"&amp;"の範囲に比べて乖離が大きくなっています。黄色セルの各入力値に間違いがないか確認してください。","ＯＫ")))</f>
        <v/>
      </c>
      <c r="AY67" s="615"/>
      <c r="AZ67" s="674" t="str">
        <f>IF(AZ66="","",IF(AND(AZ62=0,AZ63=0,AZ64=0),"ＯＫ",IF(OR(AZ65*1.1&lt;=AZ62,AZ66*0.9&gt;=AZ62),"事業主負担額の入力値"&amp;"「"&amp;AZ62&amp;"」"&amp;"は自動計算値"&amp;"「"&amp;AZ65&amp;"」"&amp;"～"&amp;"「"&amp;AZ66&amp;"」"&amp;"の範囲に比べて乖離が大きくなっています。黄色セルの各入力値に間違いがないか確認してください。","ＯＫ")))</f>
        <v/>
      </c>
      <c r="BA67" s="615"/>
      <c r="BB67" s="674" t="str">
        <f>IF(BB66="","",IF(AND(BB62=0,BB63=0,BB64=0),"ＯＫ",IF(OR(BB65*1.1&lt;=BB62,BB66*0.9&gt;=BB62),"事業主負担額の入力値"&amp;"「"&amp;BB62&amp;"」"&amp;"は自動計算値"&amp;"「"&amp;BB65&amp;"」"&amp;"～"&amp;"「"&amp;BB66&amp;"」"&amp;"の範囲に比べて乖離が大きくなっています。黄色セルの各入力値に間違いがないか確認してください。","ＯＫ")))</f>
        <v/>
      </c>
      <c r="BC67" s="615"/>
      <c r="BD67" s="674" t="str">
        <f>IF(BD66="","",IF(AND(BD62=0,BD63=0,BD64=0),"ＯＫ",IF(OR(BD65*1.1&lt;=BD62,BD66*0.9&gt;=BD62),"事業主負担額の入力値"&amp;"「"&amp;BD62&amp;"」"&amp;"は自動計算値"&amp;"「"&amp;BD65&amp;"」"&amp;"～"&amp;"「"&amp;BD66&amp;"」"&amp;"の範囲に比べて乖離が大きくなっています。黄色セルの各入力値に間違いがないか確認してください。","ＯＫ")))</f>
        <v/>
      </c>
      <c r="BE67" s="615"/>
      <c r="BF67" s="674" t="str">
        <f>IF(BF66="","",IF(AND(BF62=0,BF63=0,BF64=0),"ＯＫ",IF(OR(BF65*1.1&lt;=BF62,BF66*0.9&gt;=BF62),"事業主負担額の入力値"&amp;"「"&amp;BF62&amp;"」"&amp;"は自動計算値"&amp;"「"&amp;BF65&amp;"」"&amp;"～"&amp;"「"&amp;BF66&amp;"」"&amp;"の範囲に比べて乖離が大きくなっています。黄色セルの各入力値に間違いがないか確認してください。","ＯＫ")))</f>
        <v/>
      </c>
      <c r="BG67" s="615"/>
      <c r="BH67" s="674" t="str">
        <f>IF(BH66="","",IF(AND(BH62=0,BH63=0,BH64=0),"ＯＫ",IF(OR(BH65*1.1&lt;=BH62,BH66*0.9&gt;=BH62),"事業主負担額の入力値"&amp;"「"&amp;BH62&amp;"」"&amp;"は自動計算値"&amp;"「"&amp;BH65&amp;"」"&amp;"～"&amp;"「"&amp;BH66&amp;"」"&amp;"の範囲に比べて乖離が大きくなっています。黄色セルの各入力値に間違いがないか確認してください。","ＯＫ")))</f>
        <v/>
      </c>
      <c r="BI67" s="615"/>
      <c r="BJ67" s="674" t="str">
        <f>IF(BJ66="","",IF(AND(BJ62=0,BJ63=0,BJ64=0),"ＯＫ",IF(OR(BJ65*1.1&lt;=BJ62,BJ66*0.9&gt;=BJ62),"事業主負担額の入力値"&amp;"「"&amp;BJ62&amp;"」"&amp;"は自動計算値"&amp;"「"&amp;BJ65&amp;"」"&amp;"～"&amp;"「"&amp;BJ66&amp;"」"&amp;"の範囲に比べて乖離が大きくなっています。黄色セルの各入力値に間違いがないか確認してください。","ＯＫ")))</f>
        <v/>
      </c>
      <c r="BK67" s="615"/>
      <c r="BL67" s="674" t="str">
        <f>IF(BL66="","",IF(AND(BL62=0,BL63=0,BL64=0),"ＯＫ",IF(OR(BL65*1.1&lt;=BL62,BL66*0.9&gt;=BL62),"事業主負担額の入力値"&amp;"「"&amp;BL62&amp;"」"&amp;"は自動計算値"&amp;"「"&amp;BL65&amp;"」"&amp;"～"&amp;"「"&amp;BL66&amp;"」"&amp;"の範囲に比べて乖離が大きくなっています。黄色セルの各入力値に間違いがないか確認してください。","ＯＫ")))</f>
        <v/>
      </c>
      <c r="BM67" s="615"/>
      <c r="BN67" s="674" t="str">
        <f>IF(BN66="","",IF(AND(BN62=0,BN63=0,BN64=0),"ＯＫ",IF(OR(BN65*1.1&lt;=BN62,BN66*0.9&gt;=BN62),"事業主負担額の入力値"&amp;"「"&amp;BN62&amp;"」"&amp;"は自動計算値"&amp;"「"&amp;BN65&amp;"」"&amp;"～"&amp;"「"&amp;BN66&amp;"」"&amp;"の範囲に比べて乖離が大きくなっています。黄色セルの各入力値に間違いがないか確認してください。","ＯＫ")))</f>
        <v/>
      </c>
      <c r="BO67" s="615"/>
      <c r="BP67" s="694" t="str">
        <f>BU67&amp;BV67</f>
        <v/>
      </c>
      <c r="BQ67" s="618"/>
      <c r="BR67" s="695" t="str">
        <f>IF(BR66="","",IF(AND(BR62=0,BR63=0,BR64=0),"ＯＫ",IF(OR(BR65*1.1&lt;=BR62,BR66*0.9&gt;=BR62),"事業主負担額の入力値"&amp;"「"&amp;BR62&amp;"」"&amp;"は自動計算値"&amp;"「"&amp;BR65&amp;"」"&amp;"～"&amp;"「"&amp;BR66&amp;"」"&amp;"の範囲に比べて乖離が大きくなっています。黄色セルの各入力値に間違いがないか確認してください。","ＯＫ")))</f>
        <v/>
      </c>
      <c r="BU67" s="919" t="str">
        <f>IF(BP66="","",IF(AND(BP62=0,BP63=0,BP64=0),"ＯＫ",IF(BP62=0,"事業主負担額が0になっています。入力値を確認してください。","")))</f>
        <v/>
      </c>
      <c r="BV67" s="919" t="str">
        <f>IF(AND(BP66&lt;&gt;"",BU67&lt;&gt;"ＯＫ"),IF(OR(BP65*1.1&lt;=BP62,BP66*0.9&gt;=BP62),"事業主負担額の入力値"&amp;"「"&amp;BP62&amp;"」"&amp;"は自動計算値"&amp;"「"&amp;BP65&amp;"」"&amp;"～"&amp;"「"&amp;BP66&amp;"」"&amp;"の範囲に比べて乖離が大きくなっています。黄色セルの各入力値に間違いがないか確認してください。","ＯＫ"),"")</f>
        <v/>
      </c>
    </row>
    <row r="68" spans="1:74" ht="49.5" customHeight="1">
      <c r="B68" s="649"/>
      <c r="C68" s="425" t="s">
        <v>993</v>
      </c>
      <c r="D68" s="411"/>
      <c r="E68" s="706"/>
      <c r="F68" s="674" t="str">
        <f>IF(F66="","",IF(F63+F40&lt;&gt;F10,"F.2支払い賃金合計（船員保険）"&amp;"「"&amp;F63&amp;"」"&amp;"とC.2支払い賃金合計（健康保険）"&amp;"「"&amp;F40&amp;"」"&amp;"の合計が基本情報の支払い賃金総額"&amp;"「"&amp;F10&amp;"」"&amp;"と整合していません。入力値を確認してください。","ＯＫ"))</f>
        <v/>
      </c>
      <c r="G68" s="706"/>
      <c r="H68" s="674" t="str">
        <f>IF(H66="","",IF(H63+H40&lt;&gt;H10,"F.2支払い賃金合計（船員保険）"&amp;"「"&amp;H63&amp;"」"&amp;"とC.2支払い賃金合計（健康保険）"&amp;"「"&amp;H40&amp;"」"&amp;"の合計が基本情報の支払い賃金総額"&amp;"「"&amp;H10&amp;"」"&amp;"と整合していません。入力値を確認してください。","ＯＫ"))</f>
        <v/>
      </c>
      <c r="I68" s="706"/>
      <c r="J68" s="674" t="str">
        <f>IF(J66="","",IF(J63+J40&lt;&gt;J10,"F.2支払い賃金合計（船員保険）"&amp;"「"&amp;J63&amp;"」"&amp;"とC.2支払い賃金合計（健康保険）"&amp;"「"&amp;J40&amp;"」"&amp;"の合計が基本情報の支払い賃金総額"&amp;"「"&amp;J10&amp;"」"&amp;"と整合していません。入力値を確認してください。","ＯＫ"))</f>
        <v/>
      </c>
      <c r="K68" s="706"/>
      <c r="L68" s="674" t="str">
        <f>IF(L66="","",IF(L63+L40&lt;&gt;L10,"F.2支払い賃金合計（船員保険）"&amp;"「"&amp;L63&amp;"」"&amp;"とC.2支払い賃金合計（健康保険）"&amp;"「"&amp;L40&amp;"」"&amp;"の合計が基本情報の支払い賃金総額"&amp;"「"&amp;L10&amp;"」"&amp;"と整合していません。入力値を確認してください。","ＯＫ"))</f>
        <v/>
      </c>
      <c r="M68" s="706"/>
      <c r="N68" s="674" t="str">
        <f>IF(N66="","",IF(N63+N40&lt;&gt;N10,"F.2支払い賃金合計（船員保険）"&amp;"「"&amp;N63&amp;"」"&amp;"とC.2支払い賃金合計（健康保険）"&amp;"「"&amp;N40&amp;"」"&amp;"の合計が基本情報の支払い賃金総額"&amp;"「"&amp;N10&amp;"」"&amp;"と整合していません。入力値を確認してください。","ＯＫ"))</f>
        <v/>
      </c>
      <c r="O68" s="706"/>
      <c r="P68" s="674" t="str">
        <f>IF(P66="","",IF(P63+P40&lt;&gt;P10,"F.2支払い賃金合計（船員保険）"&amp;"「"&amp;P63&amp;"」"&amp;"とC.2支払い賃金合計（健康保険）"&amp;"「"&amp;P40&amp;"」"&amp;"の合計が基本情報の支払い賃金総額"&amp;"「"&amp;P10&amp;"」"&amp;"と整合していません。入力値を確認してください。","ＯＫ"))</f>
        <v/>
      </c>
      <c r="Q68" s="706"/>
      <c r="R68" s="674" t="str">
        <f>IF(R66="","",IF(R63+R40&lt;&gt;R10,"F.2支払い賃金合計（船員保険）"&amp;"「"&amp;R63&amp;"」"&amp;"とC.2支払い賃金合計（健康保険）"&amp;"「"&amp;R40&amp;"」"&amp;"の合計が基本情報の支払い賃金総額"&amp;"「"&amp;R10&amp;"」"&amp;"と整合していません。入力値を確認してください。","ＯＫ"))</f>
        <v/>
      </c>
      <c r="S68" s="706"/>
      <c r="T68" s="674" t="str">
        <f>IF(T66="","",IF(T63+T40&lt;&gt;T10,"F.2支払い賃金合計（船員保険）"&amp;"「"&amp;T63&amp;"」"&amp;"とC.2支払い賃金合計（健康保険）"&amp;"「"&amp;T40&amp;"」"&amp;"の合計が基本情報の支払い賃金総額"&amp;"「"&amp;T10&amp;"」"&amp;"と整合していません。入力値を確認してください。","ＯＫ"))</f>
        <v/>
      </c>
      <c r="U68" s="706"/>
      <c r="V68" s="674" t="str">
        <f>IF(V66="","",IF(V63+V40&lt;&gt;V10,"F.2支払い賃金合計（船員保険）"&amp;"「"&amp;V63&amp;"」"&amp;"とC.2支払い賃金合計（健康保険）"&amp;"「"&amp;V40&amp;"」"&amp;"の合計が基本情報の支払い賃金総額"&amp;"「"&amp;V10&amp;"」"&amp;"と整合していません。入力値を確認してください。","ＯＫ"))</f>
        <v/>
      </c>
      <c r="W68" s="706"/>
      <c r="X68" s="674" t="str">
        <f>IF(X66="","",IF(X63+X40&lt;&gt;X10,"F.2支払い賃金合計（船員保険）"&amp;"「"&amp;X63&amp;"」"&amp;"とC.2支払い賃金合計（健康保険）"&amp;"「"&amp;X40&amp;"」"&amp;"の合計が基本情報の支払い賃金総額"&amp;"「"&amp;X10&amp;"」"&amp;"と整合していません。入力値を確認してください。","ＯＫ"))</f>
        <v/>
      </c>
      <c r="Y68" s="706"/>
      <c r="Z68" s="674" t="str">
        <f>IF(Z66="","",IF(Z63+Z40&lt;&gt;Z10,"F.2支払い賃金合計（船員保険）"&amp;"「"&amp;Z63&amp;"」"&amp;"とC.2支払い賃金合計（健康保険）"&amp;"「"&amp;Z40&amp;"」"&amp;"の合計が基本情報の支払い賃金総額"&amp;"「"&amp;Z10&amp;"」"&amp;"と整合していません。入力値を確認してください。","ＯＫ"))</f>
        <v/>
      </c>
      <c r="AA68" s="706"/>
      <c r="AB68" s="674" t="str">
        <f>IF(AB66="","",IF(AB63+AB40&lt;&gt;AB10,"F.2支払い賃金合計（船員保険）"&amp;"「"&amp;AB63&amp;"」"&amp;"とC.2支払い賃金合計（健康保険）"&amp;"「"&amp;AB40&amp;"」"&amp;"の合計が基本情報の支払い賃金総額"&amp;"「"&amp;AB10&amp;"」"&amp;"と整合していません。入力値を確認してください。","ＯＫ"))</f>
        <v/>
      </c>
      <c r="AC68" s="706"/>
      <c r="AD68" s="674" t="str">
        <f>IF(AD66="","",IF(AD63+AD40&lt;&gt;AD10,"F.2支払い賃金合計（船員保険）"&amp;"「"&amp;AD63&amp;"」"&amp;"とC.2支払い賃金合計（健康保険）"&amp;"「"&amp;AD40&amp;"」"&amp;"の合計が基本情報の支払い賃金総額"&amp;"「"&amp;AD10&amp;"」"&amp;"と整合していません。入力値を確認してください。","ＯＫ"))</f>
        <v/>
      </c>
      <c r="AE68" s="706"/>
      <c r="AF68" s="674" t="str">
        <f>IF(AF66="","",IF(AF63+AF40&lt;&gt;AF10,"F.2支払い賃金合計（船員保険）"&amp;"「"&amp;AF63&amp;"」"&amp;"とC.2支払い賃金合計（健康保険）"&amp;"「"&amp;AF40&amp;"」"&amp;"の合計が基本情報の支払い賃金総額"&amp;"「"&amp;AF10&amp;"」"&amp;"と整合していません。入力値を確認してください。","ＯＫ"))</f>
        <v/>
      </c>
      <c r="AG68" s="706"/>
      <c r="AH68" s="674" t="str">
        <f>IF(AH66="","",IF(AH63+AH40&lt;&gt;AH10,"F.2支払い賃金合計（船員保険）"&amp;"「"&amp;AH63&amp;"」"&amp;"とC.2支払い賃金合計（健康保険）"&amp;"「"&amp;AH40&amp;"」"&amp;"の合計が基本情報の支払い賃金総額"&amp;"「"&amp;AH10&amp;"」"&amp;"と整合していません。入力値を確認してください。","ＯＫ"))</f>
        <v/>
      </c>
      <c r="AI68" s="706"/>
      <c r="AJ68" s="674" t="str">
        <f>IF(AJ66="","",IF(AJ63+AJ40&lt;&gt;AJ10,"F.2支払い賃金合計（船員保険）"&amp;"「"&amp;AJ63&amp;"」"&amp;"とC.2支払い賃金合計（健康保険）"&amp;"「"&amp;AJ40&amp;"」"&amp;"の合計が基本情報の支払い賃金総額"&amp;"「"&amp;AJ10&amp;"」"&amp;"と整合していません。入力値を確認してください。","ＯＫ"))</f>
        <v/>
      </c>
      <c r="AK68" s="706"/>
      <c r="AL68" s="674" t="str">
        <f>IF(AL66="","",IF(AL63+AL40&lt;&gt;AL10,"F.2支払い賃金合計（船員保険）"&amp;"「"&amp;AL63&amp;"」"&amp;"とC.2支払い賃金合計（健康保険）"&amp;"「"&amp;AL40&amp;"」"&amp;"の合計が基本情報の支払い賃金総額"&amp;"「"&amp;AL10&amp;"」"&amp;"と整合していません。入力値を確認してください。","ＯＫ"))</f>
        <v/>
      </c>
      <c r="AM68" s="706"/>
      <c r="AN68" s="674" t="str">
        <f>IF(AN66="","",IF(AN63+AN40&lt;&gt;AN10,"F.2支払い賃金合計（船員保険）"&amp;"「"&amp;AN63&amp;"」"&amp;"とC.2支払い賃金合計（健康保険）"&amp;"「"&amp;AN40&amp;"」"&amp;"の合計が基本情報の支払い賃金総額"&amp;"「"&amp;AN10&amp;"」"&amp;"と整合していません。入力値を確認してください。","ＯＫ"))</f>
        <v/>
      </c>
      <c r="AO68" s="706"/>
      <c r="AP68" s="674" t="str">
        <f>IF(AP66="","",IF(AP63+AP40&lt;&gt;AP10,"F.2支払い賃金合計（船員保険）"&amp;"「"&amp;AP63&amp;"」"&amp;"とC.2支払い賃金合計（健康保険）"&amp;"「"&amp;AP40&amp;"」"&amp;"の合計が基本情報の支払い賃金総額"&amp;"「"&amp;AP10&amp;"」"&amp;"と整合していません。入力値を確認してください。","ＯＫ"))</f>
        <v/>
      </c>
      <c r="AQ68" s="706"/>
      <c r="AR68" s="674" t="str">
        <f>IF(AR66="","",IF(AR63+AR40&lt;&gt;AR10,"F.2支払い賃金合計（船員保険）"&amp;"「"&amp;AR63&amp;"」"&amp;"とC.2支払い賃金合計（健康保険）"&amp;"「"&amp;AR40&amp;"」"&amp;"の合計が基本情報の支払い賃金総額"&amp;"「"&amp;AR10&amp;"」"&amp;"と整合していません。入力値を確認してください。","ＯＫ"))</f>
        <v/>
      </c>
      <c r="AS68" s="706"/>
      <c r="AT68" s="674" t="str">
        <f>IF(AT66="","",IF(AT63+AT40&lt;&gt;AT10,"F.2支払い賃金合計（船員保険）"&amp;"「"&amp;AT63&amp;"」"&amp;"とC.2支払い賃金合計（健康保険）"&amp;"「"&amp;AT40&amp;"」"&amp;"の合計が基本情報の支払い賃金総額"&amp;"「"&amp;AT10&amp;"」"&amp;"と整合していません。入力値を確認してください。","ＯＫ"))</f>
        <v/>
      </c>
      <c r="AU68" s="706"/>
      <c r="AV68" s="674" t="str">
        <f>IF(AV66="","",IF(AV63+AV40&lt;&gt;AV10,"F.2支払い賃金合計（船員保険）"&amp;"「"&amp;AV63&amp;"」"&amp;"とC.2支払い賃金合計（健康保険）"&amp;"「"&amp;AV40&amp;"」"&amp;"の合計が基本情報の支払い賃金総額"&amp;"「"&amp;AV10&amp;"」"&amp;"と整合していません。入力値を確認してください。","ＯＫ"))</f>
        <v/>
      </c>
      <c r="AW68" s="706"/>
      <c r="AX68" s="674" t="str">
        <f>IF(AX66="","",IF(AX63+AX40&lt;&gt;AX10,"F.2支払い賃金合計（船員保険）"&amp;"「"&amp;AX63&amp;"」"&amp;"とC.2支払い賃金合計（健康保険）"&amp;"「"&amp;AX40&amp;"」"&amp;"の合計が基本情報の支払い賃金総額"&amp;"「"&amp;AX10&amp;"」"&amp;"と整合していません。入力値を確認してください。","ＯＫ"))</f>
        <v/>
      </c>
      <c r="AY68" s="706"/>
      <c r="AZ68" s="674" t="str">
        <f>IF(AZ66="","",IF(AZ63+AZ40&lt;&gt;AZ10,"F.2支払い賃金合計（船員保険）"&amp;"「"&amp;AZ63&amp;"」"&amp;"とC.2支払い賃金合計（健康保険）"&amp;"「"&amp;AZ40&amp;"」"&amp;"の合計が基本情報の支払い賃金総額"&amp;"「"&amp;AZ10&amp;"」"&amp;"と整合していません。入力値を確認してください。","ＯＫ"))</f>
        <v/>
      </c>
      <c r="BA68" s="706"/>
      <c r="BB68" s="674" t="str">
        <f>IF(BB66="","",IF(BB63+BB40&lt;&gt;BB10,"F.2支払い賃金合計（船員保険）"&amp;"「"&amp;BB63&amp;"」"&amp;"とC.2支払い賃金合計（健康保険）"&amp;"「"&amp;BB40&amp;"」"&amp;"の合計が基本情報の支払い賃金総額"&amp;"「"&amp;BB10&amp;"」"&amp;"と整合していません。入力値を確認してください。","ＯＫ"))</f>
        <v/>
      </c>
      <c r="BC68" s="706"/>
      <c r="BD68" s="674" t="str">
        <f>IF(BD66="","",IF(BD63+BD40&lt;&gt;BD10,"F.2支払い賃金合計（船員保険）"&amp;"「"&amp;BD63&amp;"」"&amp;"とC.2支払い賃金合計（健康保険）"&amp;"「"&amp;BD40&amp;"」"&amp;"の合計が基本情報の支払い賃金総額"&amp;"「"&amp;BD10&amp;"」"&amp;"と整合していません。入力値を確認してください。","ＯＫ"))</f>
        <v/>
      </c>
      <c r="BE68" s="706"/>
      <c r="BF68" s="674" t="str">
        <f>IF(BF66="","",IF(BF63+BF40&lt;&gt;BF10,"F.2支払い賃金合計（船員保険）"&amp;"「"&amp;BF63&amp;"」"&amp;"とC.2支払い賃金合計（健康保険）"&amp;"「"&amp;BF40&amp;"」"&amp;"の合計が基本情報の支払い賃金総額"&amp;"「"&amp;BF10&amp;"」"&amp;"と整合していません。入力値を確認してください。","ＯＫ"))</f>
        <v/>
      </c>
      <c r="BG68" s="706"/>
      <c r="BH68" s="674" t="str">
        <f>IF(BH66="","",IF(BH63+BH40&lt;&gt;BH10,"F.2支払い賃金合計（船員保険）"&amp;"「"&amp;BH63&amp;"」"&amp;"とC.2支払い賃金合計（健康保険）"&amp;"「"&amp;BH40&amp;"」"&amp;"の合計が基本情報の支払い賃金総額"&amp;"「"&amp;BH10&amp;"」"&amp;"と整合していません。入力値を確認してください。","ＯＫ"))</f>
        <v/>
      </c>
      <c r="BI68" s="706"/>
      <c r="BJ68" s="674" t="str">
        <f>IF(BJ66="","",IF(BJ63+BJ40&lt;&gt;BJ10,"F.2支払い賃金合計（船員保険）"&amp;"「"&amp;BJ63&amp;"」"&amp;"とC.2支払い賃金合計（健康保険）"&amp;"「"&amp;BJ40&amp;"」"&amp;"の合計が基本情報の支払い賃金総額"&amp;"「"&amp;BJ10&amp;"」"&amp;"と整合していません。入力値を確認してください。","ＯＫ"))</f>
        <v/>
      </c>
      <c r="BK68" s="706"/>
      <c r="BL68" s="674" t="str">
        <f>IF(BL66="","",IF(BL63+BL40&lt;&gt;BL10,"F.2支払い賃金合計（船員保険）"&amp;"「"&amp;BL63&amp;"」"&amp;"とC.2支払い賃金合計（健康保険）"&amp;"「"&amp;BL40&amp;"」"&amp;"の合計が基本情報の支払い賃金総額"&amp;"「"&amp;BL10&amp;"」"&amp;"と整合していません。入力値を確認してください。","ＯＫ"))</f>
        <v/>
      </c>
      <c r="BM68" s="706"/>
      <c r="BN68" s="674" t="str">
        <f>IF(BN66="","",IF(BN63+BN40&lt;&gt;BN10,"F.2支払い賃金合計（船員保険）"&amp;"「"&amp;BN63&amp;"」"&amp;"とC.2支払い賃金合計（健康保険）"&amp;"「"&amp;BN40&amp;"」"&amp;"の合計が基本情報の支払い賃金総額"&amp;"「"&amp;BN10&amp;"」"&amp;"と整合していません。入力値を確認してください。","ＯＫ"))</f>
        <v/>
      </c>
      <c r="BO68" s="706"/>
      <c r="BP68" s="694" t="str">
        <f>IF(BP66="","",IF(BP63+BP40&lt;&gt;BP10,"F.2支払い賃金合計（船員保険）"&amp;"「"&amp;BP63&amp;"」"&amp;"とC.2支払い賃金合計（健康保険）"&amp;"「"&amp;BP40&amp;"」"&amp;"の合計が基本情報の支払い賃金総額"&amp;"「"&amp;BP10&amp;"」"&amp;"と整合していません。入力値を確認してください。","ＯＫ"))</f>
        <v/>
      </c>
      <c r="BQ68" s="707"/>
      <c r="BR68" s="695" t="str">
        <f>IF(BR66="","",IF(BR63+BR40&lt;&gt;BR10,"F.2支払い賃金合計（船員保険）"&amp;"「"&amp;BR63&amp;"」"&amp;"とC.2支払い賃金合計（健康保険）"&amp;"「"&amp;BR40&amp;"」"&amp;"の合計が基本情報の支払い賃金総額"&amp;"「"&amp;BR10&amp;"」"&amp;"と整合していません。入力値を確認してください。","ＯＫ"))</f>
        <v/>
      </c>
    </row>
    <row r="69" spans="1:74" ht="49.5" customHeight="1">
      <c r="B69" s="649"/>
      <c r="C69" s="427" t="s">
        <v>1001</v>
      </c>
      <c r="D69" s="677"/>
      <c r="E69" s="615"/>
      <c r="F69" s="678" t="str">
        <f>IF(F66="","",IF(F64+F41&lt;&gt;F11,"F.3対象者延べ人数（船員保険）"&amp;"「"&amp;F64&amp;"」"&amp;"とC.3対象者延べ人数（健康保険）"&amp;"「"&amp;F41&amp;"」"&amp;"の合計が基本情報の従事者延べ人数"&amp;"「"&amp;F11&amp;"」"&amp;"と整合していません。入力値を確認してください。","ＯＫ"))</f>
        <v/>
      </c>
      <c r="G69" s="615"/>
      <c r="H69" s="678" t="str">
        <f>IF(H66="","",IF(H64+H41&lt;&gt;H11,"F.3対象者延べ人数（船員保険）"&amp;"「"&amp;H64&amp;"」"&amp;"とC.3対象者延べ人数（健康保険）"&amp;"「"&amp;H41&amp;"」"&amp;"の合計が基本情報の従事者延べ人数"&amp;"「"&amp;H11&amp;"」"&amp;"と整合していません。入力値を確認してください。","ＯＫ"))</f>
        <v/>
      </c>
      <c r="I69" s="615"/>
      <c r="J69" s="678" t="str">
        <f>IF(J66="","",IF(J64+J41&lt;&gt;J11,"F.3対象者延べ人数（船員保険）"&amp;"「"&amp;J64&amp;"」"&amp;"とC.3対象者延べ人数（健康保険）"&amp;"「"&amp;J41&amp;"」"&amp;"の合計が基本情報の従事者延べ人数"&amp;"「"&amp;J11&amp;"」"&amp;"と整合していません。入力値を確認してください。","ＯＫ"))</f>
        <v/>
      </c>
      <c r="K69" s="615"/>
      <c r="L69" s="678" t="str">
        <f>IF(L66="","",IF(L64+L41&lt;&gt;L11,"F.3対象者延べ人数（船員保険）"&amp;"「"&amp;L64&amp;"」"&amp;"とC.3対象者延べ人数（健康保険）"&amp;"「"&amp;L41&amp;"」"&amp;"の合計が基本情報の従事者延べ人数"&amp;"「"&amp;L11&amp;"」"&amp;"と整合していません。入力値を確認してください。","ＯＫ"))</f>
        <v/>
      </c>
      <c r="M69" s="615"/>
      <c r="N69" s="678" t="str">
        <f>IF(N66="","",IF(N64+N41&lt;&gt;N11,"F.3対象者延べ人数（船員保険）"&amp;"「"&amp;N64&amp;"」"&amp;"とC.3対象者延べ人数（健康保険）"&amp;"「"&amp;N41&amp;"」"&amp;"の合計が基本情報の従事者延べ人数"&amp;"「"&amp;N11&amp;"」"&amp;"と整合していません。入力値を確認してください。","ＯＫ"))</f>
        <v/>
      </c>
      <c r="O69" s="615"/>
      <c r="P69" s="678" t="str">
        <f>IF(P66="","",IF(P64+P41&lt;&gt;P11,"F.3対象者延べ人数（船員保険）"&amp;"「"&amp;P64&amp;"」"&amp;"とC.3対象者延べ人数（健康保険）"&amp;"「"&amp;P41&amp;"」"&amp;"の合計が基本情報の従事者延べ人数"&amp;"「"&amp;P11&amp;"」"&amp;"と整合していません。入力値を確認してください。","ＯＫ"))</f>
        <v/>
      </c>
      <c r="Q69" s="615"/>
      <c r="R69" s="678" t="str">
        <f>IF(R66="","",IF(R64+R41&lt;&gt;R11,"F.3対象者延べ人数（船員保険）"&amp;"「"&amp;R64&amp;"」"&amp;"とC.3対象者延べ人数（健康保険）"&amp;"「"&amp;R41&amp;"」"&amp;"の合計が基本情報の従事者延べ人数"&amp;"「"&amp;R11&amp;"」"&amp;"と整合していません。入力値を確認してください。","ＯＫ"))</f>
        <v/>
      </c>
      <c r="S69" s="615"/>
      <c r="T69" s="678" t="str">
        <f>IF(T66="","",IF(T64+T41&lt;&gt;T11,"F.3対象者延べ人数（船員保険）"&amp;"「"&amp;T64&amp;"」"&amp;"とC.3対象者延べ人数（健康保険）"&amp;"「"&amp;T41&amp;"」"&amp;"の合計が基本情報の従事者延べ人数"&amp;"「"&amp;T11&amp;"」"&amp;"と整合していません。入力値を確認してください。","ＯＫ"))</f>
        <v/>
      </c>
      <c r="U69" s="615"/>
      <c r="V69" s="678" t="str">
        <f>IF(V66="","",IF(V64+V41&lt;&gt;V11,"F.3対象者延べ人数（船員保険）"&amp;"「"&amp;V64&amp;"」"&amp;"とC.3対象者延べ人数（健康保険）"&amp;"「"&amp;V41&amp;"」"&amp;"の合計が基本情報の従事者延べ人数"&amp;"「"&amp;V11&amp;"」"&amp;"と整合していません。入力値を確認してください。","ＯＫ"))</f>
        <v/>
      </c>
      <c r="W69" s="615"/>
      <c r="X69" s="678" t="str">
        <f>IF(X66="","",IF(X64+X41&lt;&gt;X11,"F.3対象者延べ人数（船員保険）"&amp;"「"&amp;X64&amp;"」"&amp;"とC.3対象者延べ人数（健康保険）"&amp;"「"&amp;X41&amp;"」"&amp;"の合計が基本情報の従事者延べ人数"&amp;"「"&amp;X11&amp;"」"&amp;"と整合していません。入力値を確認してください。","ＯＫ"))</f>
        <v/>
      </c>
      <c r="Y69" s="615"/>
      <c r="Z69" s="678" t="str">
        <f>IF(Z66="","",IF(Z64+Z41&lt;&gt;Z11,"F.3対象者延べ人数（船員保険）"&amp;"「"&amp;Z64&amp;"」"&amp;"とC.3対象者延べ人数（健康保険）"&amp;"「"&amp;Z41&amp;"」"&amp;"の合計が基本情報の従事者延べ人数"&amp;"「"&amp;Z11&amp;"」"&amp;"と整合していません。入力値を確認してください。","ＯＫ"))</f>
        <v/>
      </c>
      <c r="AA69" s="615"/>
      <c r="AB69" s="678" t="str">
        <f>IF(AB66="","",IF(AB64+AB41&lt;&gt;AB11,"F.3対象者延べ人数（船員保険）"&amp;"「"&amp;AB64&amp;"」"&amp;"とC.3対象者延べ人数（健康保険）"&amp;"「"&amp;AB41&amp;"」"&amp;"の合計が基本情報の従事者延べ人数"&amp;"「"&amp;AB11&amp;"」"&amp;"と整合していません。入力値を確認してください。","ＯＫ"))</f>
        <v/>
      </c>
      <c r="AC69" s="615"/>
      <c r="AD69" s="678" t="str">
        <f>IF(AD66="","",IF(AD64+AD41&lt;&gt;AD11,"F.3対象者延べ人数（船員保険）"&amp;"「"&amp;AD64&amp;"」"&amp;"とC.3対象者延べ人数（健康保険）"&amp;"「"&amp;AD41&amp;"」"&amp;"の合計が基本情報の従事者延べ人数"&amp;"「"&amp;AD11&amp;"」"&amp;"と整合していません。入力値を確認してください。","ＯＫ"))</f>
        <v/>
      </c>
      <c r="AE69" s="615"/>
      <c r="AF69" s="678" t="str">
        <f>IF(AF66="","",IF(AF64+AF41&lt;&gt;AF11,"F.3対象者延べ人数（船員保険）"&amp;"「"&amp;AF64&amp;"」"&amp;"とC.3対象者延べ人数（健康保険）"&amp;"「"&amp;AF41&amp;"」"&amp;"の合計が基本情報の従事者延べ人数"&amp;"「"&amp;AF11&amp;"」"&amp;"と整合していません。入力値を確認してください。","ＯＫ"))</f>
        <v/>
      </c>
      <c r="AG69" s="615"/>
      <c r="AH69" s="678" t="str">
        <f>IF(AH66="","",IF(AH64+AH41&lt;&gt;AH11,"F.3対象者延べ人数（船員保険）"&amp;"「"&amp;AH64&amp;"」"&amp;"とC.3対象者延べ人数（健康保険）"&amp;"「"&amp;AH41&amp;"」"&amp;"の合計が基本情報の従事者延べ人数"&amp;"「"&amp;AH11&amp;"」"&amp;"と整合していません。入力値を確認してください。","ＯＫ"))</f>
        <v/>
      </c>
      <c r="AI69" s="615"/>
      <c r="AJ69" s="678" t="str">
        <f>IF(AJ66="","",IF(AJ64+AJ41&lt;&gt;AJ11,"F.3対象者延べ人数（船員保険）"&amp;"「"&amp;AJ64&amp;"」"&amp;"とC.3対象者延べ人数（健康保険）"&amp;"「"&amp;AJ41&amp;"」"&amp;"の合計が基本情報の従事者延べ人数"&amp;"「"&amp;AJ11&amp;"」"&amp;"と整合していません。入力値を確認してください。","ＯＫ"))</f>
        <v/>
      </c>
      <c r="AK69" s="615"/>
      <c r="AL69" s="678" t="str">
        <f>IF(AL66="","",IF(AL64+AL41&lt;&gt;AL11,"F.3対象者延べ人数（船員保険）"&amp;"「"&amp;AL64&amp;"」"&amp;"とC.3対象者延べ人数（健康保険）"&amp;"「"&amp;AL41&amp;"」"&amp;"の合計が基本情報の従事者延べ人数"&amp;"「"&amp;AL11&amp;"」"&amp;"と整合していません。入力値を確認してください。","ＯＫ"))</f>
        <v/>
      </c>
      <c r="AM69" s="615"/>
      <c r="AN69" s="678" t="str">
        <f>IF(AN66="","",IF(AN64+AN41&lt;&gt;AN11,"F.3対象者延べ人数（船員保険）"&amp;"「"&amp;AN64&amp;"」"&amp;"とC.3対象者延べ人数（健康保険）"&amp;"「"&amp;AN41&amp;"」"&amp;"の合計が基本情報の従事者延べ人数"&amp;"「"&amp;AN11&amp;"」"&amp;"と整合していません。入力値を確認してください。","ＯＫ"))</f>
        <v/>
      </c>
      <c r="AO69" s="615"/>
      <c r="AP69" s="678" t="str">
        <f>IF(AP66="","",IF(AP64+AP41&lt;&gt;AP11,"F.3対象者延べ人数（船員保険）"&amp;"「"&amp;AP64&amp;"」"&amp;"とC.3対象者延べ人数（健康保険）"&amp;"「"&amp;AP41&amp;"」"&amp;"の合計が基本情報の従事者延べ人数"&amp;"「"&amp;AP11&amp;"」"&amp;"と整合していません。入力値を確認してください。","ＯＫ"))</f>
        <v/>
      </c>
      <c r="AQ69" s="615"/>
      <c r="AR69" s="678" t="str">
        <f>IF(AR66="","",IF(AR64+AR41&lt;&gt;AR11,"F.3対象者延べ人数（船員保険）"&amp;"「"&amp;AR64&amp;"」"&amp;"とC.3対象者延べ人数（健康保険）"&amp;"「"&amp;AR41&amp;"」"&amp;"の合計が基本情報の従事者延べ人数"&amp;"「"&amp;AR11&amp;"」"&amp;"と整合していません。入力値を確認してください。","ＯＫ"))</f>
        <v/>
      </c>
      <c r="AS69" s="615"/>
      <c r="AT69" s="678" t="str">
        <f>IF(AT66="","",IF(AT64+AT41&lt;&gt;AT11,"F.3対象者延べ人数（船員保険）"&amp;"「"&amp;AT64&amp;"」"&amp;"とC.3対象者延べ人数（健康保険）"&amp;"「"&amp;AT41&amp;"」"&amp;"の合計が基本情報の従事者延べ人数"&amp;"「"&amp;AT11&amp;"」"&amp;"と整合していません。入力値を確認してください。","ＯＫ"))</f>
        <v/>
      </c>
      <c r="AU69" s="615"/>
      <c r="AV69" s="678" t="str">
        <f>IF(AV66="","",IF(AV64+AV41&lt;&gt;AV11,"F.3対象者延べ人数（船員保険）"&amp;"「"&amp;AV64&amp;"」"&amp;"とC.3対象者延べ人数（健康保険）"&amp;"「"&amp;AV41&amp;"」"&amp;"の合計が基本情報の従事者延べ人数"&amp;"「"&amp;AV11&amp;"」"&amp;"と整合していません。入力値を確認してください。","ＯＫ"))</f>
        <v/>
      </c>
      <c r="AW69" s="615"/>
      <c r="AX69" s="678" t="str">
        <f>IF(AX66="","",IF(AX64+AX41&lt;&gt;AX11,"F.3対象者延べ人数（船員保険）"&amp;"「"&amp;AX64&amp;"」"&amp;"とC.3対象者延べ人数（健康保険）"&amp;"「"&amp;AX41&amp;"」"&amp;"の合計が基本情報の従事者延べ人数"&amp;"「"&amp;AX11&amp;"」"&amp;"と整合していません。入力値を確認してください。","ＯＫ"))</f>
        <v/>
      </c>
      <c r="AY69" s="615"/>
      <c r="AZ69" s="678" t="str">
        <f>IF(AZ66="","",IF(AZ64+AZ41&lt;&gt;AZ11,"F.3対象者延べ人数（船員保険）"&amp;"「"&amp;AZ64&amp;"」"&amp;"とC.3対象者延べ人数（健康保険）"&amp;"「"&amp;AZ41&amp;"」"&amp;"の合計が基本情報の従事者延べ人数"&amp;"「"&amp;AZ11&amp;"」"&amp;"と整合していません。入力値を確認してください。","ＯＫ"))</f>
        <v/>
      </c>
      <c r="BA69" s="615"/>
      <c r="BB69" s="678" t="str">
        <f>IF(BB66="","",IF(BB64+BB41&lt;&gt;BB11,"F.3対象者延べ人数（船員保険）"&amp;"「"&amp;BB64&amp;"」"&amp;"とC.3対象者延べ人数（健康保険）"&amp;"「"&amp;BB41&amp;"」"&amp;"の合計が基本情報の従事者延べ人数"&amp;"「"&amp;BB11&amp;"」"&amp;"と整合していません。入力値を確認してください。","ＯＫ"))</f>
        <v/>
      </c>
      <c r="BC69" s="615"/>
      <c r="BD69" s="678" t="str">
        <f>IF(BD66="","",IF(BD64+BD41&lt;&gt;BD11,"F.3対象者延べ人数（船員保険）"&amp;"「"&amp;BD64&amp;"」"&amp;"とC.3対象者延べ人数（健康保険）"&amp;"「"&amp;BD41&amp;"」"&amp;"の合計が基本情報の従事者延べ人数"&amp;"「"&amp;BD11&amp;"」"&amp;"と整合していません。入力値を確認してください。","ＯＫ"))</f>
        <v/>
      </c>
      <c r="BE69" s="615"/>
      <c r="BF69" s="678" t="str">
        <f>IF(BF66="","",IF(BF64+BF41&lt;&gt;BF11,"F.3対象者延べ人数（船員保険）"&amp;"「"&amp;BF64&amp;"」"&amp;"とC.3対象者延べ人数（健康保険）"&amp;"「"&amp;BF41&amp;"」"&amp;"の合計が基本情報の従事者延べ人数"&amp;"「"&amp;BF11&amp;"」"&amp;"と整合していません。入力値を確認してください。","ＯＫ"))</f>
        <v/>
      </c>
      <c r="BG69" s="615"/>
      <c r="BH69" s="678" t="str">
        <f>IF(BH66="","",IF(BH64+BH41&lt;&gt;BH11,"F.3対象者延べ人数（船員保険）"&amp;"「"&amp;BH64&amp;"」"&amp;"とC.3対象者延べ人数（健康保険）"&amp;"「"&amp;BH41&amp;"」"&amp;"の合計が基本情報の従事者延べ人数"&amp;"「"&amp;BH11&amp;"」"&amp;"と整合していません。入力値を確認してください。","ＯＫ"))</f>
        <v/>
      </c>
      <c r="BI69" s="615"/>
      <c r="BJ69" s="678" t="str">
        <f>IF(BJ66="","",IF(BJ64+BJ41&lt;&gt;BJ11,"F.3対象者延べ人数（船員保険）"&amp;"「"&amp;BJ64&amp;"」"&amp;"とC.3対象者延べ人数（健康保険）"&amp;"「"&amp;BJ41&amp;"」"&amp;"の合計が基本情報の従事者延べ人数"&amp;"「"&amp;BJ11&amp;"」"&amp;"と整合していません。入力値を確認してください。","ＯＫ"))</f>
        <v/>
      </c>
      <c r="BK69" s="615"/>
      <c r="BL69" s="678" t="str">
        <f>IF(BL66="","",IF(BL64+BL41&lt;&gt;BL11,"F.3対象者延べ人数（船員保険）"&amp;"「"&amp;BL64&amp;"」"&amp;"とC.3対象者延べ人数（健康保険）"&amp;"「"&amp;BL41&amp;"」"&amp;"の合計が基本情報の従事者延べ人数"&amp;"「"&amp;BL11&amp;"」"&amp;"と整合していません。入力値を確認してください。","ＯＫ"))</f>
        <v/>
      </c>
      <c r="BM69" s="615"/>
      <c r="BN69" s="678" t="str">
        <f>IF(BN66="","",IF(BN64+BN41&lt;&gt;BN11,"F.3対象者延べ人数（船員保険）"&amp;"「"&amp;BN64&amp;"」"&amp;"とC.3対象者延べ人数（健康保険）"&amp;"「"&amp;BN41&amp;"」"&amp;"の合計が基本情報の従事者延べ人数"&amp;"「"&amp;BN11&amp;"」"&amp;"と整合していません。入力値を確認してください。","ＯＫ"))</f>
        <v/>
      </c>
      <c r="BO69" s="615"/>
      <c r="BP69" s="696" t="str">
        <f>IF(BP66="","",IF(BP64+BP41&lt;&gt;BP11,"F.3対象者延べ人数（船員保険）"&amp;"「"&amp;BP64&amp;"」"&amp;"とC.3対象者延べ人数（健康保険）"&amp;"「"&amp;BP41&amp;"」"&amp;"の合計が基本情報の従事者延べ人数"&amp;"「"&amp;BP11&amp;"」"&amp;"と整合していません。入力値を確認してください。","ＯＫ"))</f>
        <v/>
      </c>
      <c r="BQ69" s="618"/>
      <c r="BR69" s="697" t="str">
        <f>IF(BR66="","",IF(BR64+BR41&lt;&gt;BR11,"F.3対象者延べ人数（船員保険）"&amp;"「"&amp;BR64&amp;"」"&amp;"とC.3対象者延べ人数（健康保険）"&amp;"「"&amp;BR41&amp;"」"&amp;"の合計が基本情報の従事者延べ人数"&amp;"「"&amp;BR11&amp;"」"&amp;"と整合していません。入力値を確認してください。","ＯＫ"))</f>
        <v/>
      </c>
    </row>
    <row r="70" spans="1:74" ht="57" customHeight="1" thickBot="1">
      <c r="B70" s="716"/>
      <c r="C70" s="717" t="s">
        <v>1005</v>
      </c>
      <c r="D70" s="718"/>
      <c r="E70" s="719" t="str">
        <f>IF(F67="","",IF(AND(OR(F67&lt;&gt;"ＯＫ",F68&lt;&gt;"ＯＫ",F69&lt;&gt;"ＯＫ"),F70=""),"※",""))</f>
        <v/>
      </c>
      <c r="F70" s="720"/>
      <c r="G70" s="719" t="str">
        <f>IF(H67="","",IF(AND(OR(H67&lt;&gt;"ＯＫ",H68&lt;&gt;"ＯＫ",H69&lt;&gt;"ＯＫ"),H70=""),"※",""))</f>
        <v/>
      </c>
      <c r="H70" s="720"/>
      <c r="I70" s="719" t="str">
        <f>IF(J67="","",IF(AND(OR(J67&lt;&gt;"ＯＫ",J68&lt;&gt;"ＯＫ",J69&lt;&gt;"ＯＫ"),J70=""),"※",""))</f>
        <v/>
      </c>
      <c r="J70" s="720"/>
      <c r="K70" s="719" t="str">
        <f>IF(L67="","",IF(AND(OR(L67&lt;&gt;"ＯＫ",L68&lt;&gt;"ＯＫ",L69&lt;&gt;"ＯＫ"),L70=""),"※",""))</f>
        <v/>
      </c>
      <c r="L70" s="720"/>
      <c r="M70" s="719" t="str">
        <f>IF(N67="","",IF(AND(OR(N67&lt;&gt;"ＯＫ",N68&lt;&gt;"ＯＫ",N69&lt;&gt;"ＯＫ"),N70=""),"※",""))</f>
        <v/>
      </c>
      <c r="N70" s="720"/>
      <c r="O70" s="719" t="str">
        <f>IF(P67="","",IF(AND(OR(P67&lt;&gt;"ＯＫ",P68&lt;&gt;"ＯＫ",P69&lt;&gt;"ＯＫ"),P70=""),"※",""))</f>
        <v/>
      </c>
      <c r="P70" s="720"/>
      <c r="Q70" s="719" t="str">
        <f>IF(R67="","",IF(AND(OR(R67&lt;&gt;"ＯＫ",R68&lt;&gt;"ＯＫ",R69&lt;&gt;"ＯＫ"),R70=""),"※",""))</f>
        <v/>
      </c>
      <c r="R70" s="720"/>
      <c r="S70" s="719" t="str">
        <f>IF(T67="","",IF(AND(OR(T67&lt;&gt;"ＯＫ",T68&lt;&gt;"ＯＫ",T69&lt;&gt;"ＯＫ"),T70=""),"※",""))</f>
        <v/>
      </c>
      <c r="T70" s="720"/>
      <c r="U70" s="719" t="str">
        <f>IF(V67="","",IF(AND(OR(V67&lt;&gt;"ＯＫ",V68&lt;&gt;"ＯＫ",V69&lt;&gt;"ＯＫ"),V70=""),"※",""))</f>
        <v/>
      </c>
      <c r="V70" s="720"/>
      <c r="W70" s="719" t="str">
        <f>IF(X67="","",IF(AND(OR(X67&lt;&gt;"ＯＫ",X68&lt;&gt;"ＯＫ",X69&lt;&gt;"ＯＫ"),X70=""),"※",""))</f>
        <v/>
      </c>
      <c r="X70" s="720"/>
      <c r="Y70" s="719" t="str">
        <f>IF(Z67="","",IF(AND(OR(Z67&lt;&gt;"ＯＫ",Z68&lt;&gt;"ＯＫ",Z69&lt;&gt;"ＯＫ"),Z70=""),"※",""))</f>
        <v/>
      </c>
      <c r="Z70" s="720"/>
      <c r="AA70" s="719" t="str">
        <f>IF(AB67="","",IF(AND(OR(AB67&lt;&gt;"ＯＫ",AB68&lt;&gt;"ＯＫ",AB69&lt;&gt;"ＯＫ"),AB70=""),"※",""))</f>
        <v/>
      </c>
      <c r="AB70" s="720"/>
      <c r="AC70" s="719" t="str">
        <f>IF(AD67="","",IF(AND(OR(AD67&lt;&gt;"ＯＫ",AD68&lt;&gt;"ＯＫ",AD69&lt;&gt;"ＯＫ"),AD70=""),"※",""))</f>
        <v/>
      </c>
      <c r="AD70" s="720"/>
      <c r="AE70" s="719" t="str">
        <f>IF(AF67="","",IF(AND(OR(AF67&lt;&gt;"ＯＫ",AF68&lt;&gt;"ＯＫ",AF69&lt;&gt;"ＯＫ"),AF70=""),"※",""))</f>
        <v/>
      </c>
      <c r="AF70" s="720"/>
      <c r="AG70" s="719" t="str">
        <f>IF(AH67="","",IF(AND(OR(AH67&lt;&gt;"ＯＫ",AH68&lt;&gt;"ＯＫ",AH69&lt;&gt;"ＯＫ"),AH70=""),"※",""))</f>
        <v/>
      </c>
      <c r="AH70" s="720"/>
      <c r="AI70" s="719" t="str">
        <f>IF(AJ67="","",IF(AND(OR(AJ67&lt;&gt;"ＯＫ",AJ68&lt;&gt;"ＯＫ",AJ69&lt;&gt;"ＯＫ"),AJ70=""),"※",""))</f>
        <v/>
      </c>
      <c r="AJ70" s="720"/>
      <c r="AK70" s="719" t="str">
        <f>IF(AL67="","",IF(AND(OR(AL67&lt;&gt;"ＯＫ",AL68&lt;&gt;"ＯＫ",AL69&lt;&gt;"ＯＫ"),AL70=""),"※",""))</f>
        <v/>
      </c>
      <c r="AL70" s="720"/>
      <c r="AM70" s="719" t="str">
        <f>IF(AN67="","",IF(AND(OR(AN67&lt;&gt;"ＯＫ",AN68&lt;&gt;"ＯＫ",AN69&lt;&gt;"ＯＫ"),AN70=""),"※",""))</f>
        <v/>
      </c>
      <c r="AN70" s="720"/>
      <c r="AO70" s="719" t="str">
        <f>IF(AP67="","",IF(AND(OR(AP67&lt;&gt;"ＯＫ",AP68&lt;&gt;"ＯＫ",AP69&lt;&gt;"ＯＫ"),AP70=""),"※",""))</f>
        <v/>
      </c>
      <c r="AP70" s="720"/>
      <c r="AQ70" s="719" t="str">
        <f>IF(AR67="","",IF(AND(OR(AR67&lt;&gt;"ＯＫ",AR68&lt;&gt;"ＯＫ",AR69&lt;&gt;"ＯＫ"),AR70=""),"※",""))</f>
        <v/>
      </c>
      <c r="AR70" s="720"/>
      <c r="AS70" s="719" t="str">
        <f>IF(AT67="","",IF(AND(OR(AT67&lt;&gt;"ＯＫ",AT68&lt;&gt;"ＯＫ",AT69&lt;&gt;"ＯＫ"),AT70=""),"※",""))</f>
        <v/>
      </c>
      <c r="AT70" s="720"/>
      <c r="AU70" s="719" t="str">
        <f>IF(AV67="","",IF(AND(OR(AV67&lt;&gt;"ＯＫ",AV68&lt;&gt;"ＯＫ",AV69&lt;&gt;"ＯＫ"),AV70=""),"※",""))</f>
        <v/>
      </c>
      <c r="AV70" s="720"/>
      <c r="AW70" s="719" t="str">
        <f>IF(AX67="","",IF(AND(OR(AX67&lt;&gt;"ＯＫ",AX68&lt;&gt;"ＯＫ",AX69&lt;&gt;"ＯＫ"),AX70=""),"※",""))</f>
        <v/>
      </c>
      <c r="AX70" s="720"/>
      <c r="AY70" s="719" t="str">
        <f>IF(AZ67="","",IF(AND(OR(AZ67&lt;&gt;"ＯＫ",AZ68&lt;&gt;"ＯＫ",AZ69&lt;&gt;"ＯＫ"),AZ70=""),"※",""))</f>
        <v/>
      </c>
      <c r="AZ70" s="720"/>
      <c r="BA70" s="719" t="str">
        <f>IF(BB67="","",IF(AND(OR(BB67&lt;&gt;"ＯＫ",BB68&lt;&gt;"ＯＫ",BB69&lt;&gt;"ＯＫ"),BB70=""),"※",""))</f>
        <v/>
      </c>
      <c r="BB70" s="720"/>
      <c r="BC70" s="719" t="str">
        <f>IF(BD67="","",IF(AND(OR(BD67&lt;&gt;"ＯＫ",BD68&lt;&gt;"ＯＫ",BD69&lt;&gt;"ＯＫ"),BD70=""),"※",""))</f>
        <v/>
      </c>
      <c r="BD70" s="720"/>
      <c r="BE70" s="719" t="str">
        <f>IF(BF67="","",IF(AND(OR(BF67&lt;&gt;"ＯＫ",BF68&lt;&gt;"ＯＫ",BF69&lt;&gt;"ＯＫ"),BF70=""),"※",""))</f>
        <v/>
      </c>
      <c r="BF70" s="720"/>
      <c r="BG70" s="719" t="str">
        <f>IF(BH67="","",IF(AND(OR(BH67&lt;&gt;"ＯＫ",BH68&lt;&gt;"ＯＫ",BH69&lt;&gt;"ＯＫ"),BH70=""),"※",""))</f>
        <v/>
      </c>
      <c r="BH70" s="720"/>
      <c r="BI70" s="719" t="str">
        <f>IF(BJ67="","",IF(AND(OR(BJ67&lt;&gt;"ＯＫ",BJ68&lt;&gt;"ＯＫ",BJ69&lt;&gt;"ＯＫ"),BJ70=""),"※",""))</f>
        <v/>
      </c>
      <c r="BJ70" s="720"/>
      <c r="BK70" s="719" t="str">
        <f>IF(BL67="","",IF(AND(OR(BL67&lt;&gt;"ＯＫ",BL68&lt;&gt;"ＯＫ",BL69&lt;&gt;"ＯＫ"),BL70=""),"※",""))</f>
        <v/>
      </c>
      <c r="BL70" s="720"/>
      <c r="BM70" s="719" t="str">
        <f>IF(BN67="","",IF(AND(OR(BN67&lt;&gt;"ＯＫ",BN68&lt;&gt;"ＯＫ",BN69&lt;&gt;"ＯＫ"),BN70=""),"※",""))</f>
        <v/>
      </c>
      <c r="BN70" s="720"/>
      <c r="BO70" s="719" t="str">
        <f>IF(BP67="","",IF(AND(OR(BP67&lt;&gt;"ＯＫ",BP68&lt;&gt;"ＯＫ",BP69&lt;&gt;"ＯＫ"),BP70=""),"※",""))</f>
        <v/>
      </c>
      <c r="BP70" s="721"/>
      <c r="BQ70" s="722" t="str">
        <f>IF(BR67="","",IF(AND(OR(BR67&lt;&gt;"ＯＫ",BR68&lt;&gt;"ＯＫ",BR69&lt;&gt;"ＯＫ"),BR70=""),"※",""))</f>
        <v/>
      </c>
      <c r="BR70" s="723"/>
    </row>
    <row r="71" spans="1:74" ht="27" customHeight="1" thickTop="1" thickBot="1">
      <c r="B71" s="1680" t="s">
        <v>1009</v>
      </c>
      <c r="C71" s="1681"/>
      <c r="D71" s="1682"/>
      <c r="E71" s="724"/>
      <c r="F71" s="725">
        <f>SUM(F16,F30,F39,F49,F59,F62)</f>
        <v>0</v>
      </c>
      <c r="G71" s="724"/>
      <c r="H71" s="725">
        <f>SUM(H16,H30,H39,H49,H59,H62)</f>
        <v>0</v>
      </c>
      <c r="I71" s="724"/>
      <c r="J71" s="725">
        <f>SUM(J16,J30,J39,J49,J59,J62)</f>
        <v>0</v>
      </c>
      <c r="K71" s="724"/>
      <c r="L71" s="725">
        <f>SUM(L16,L30,L39,L49,L59,L62)</f>
        <v>0</v>
      </c>
      <c r="M71" s="724"/>
      <c r="N71" s="725">
        <f>SUM(N16,N30,N39,N49,N59,N62)</f>
        <v>0</v>
      </c>
      <c r="O71" s="724"/>
      <c r="P71" s="725">
        <f>SUM(P16,P30,P39,P49,P59,P62)</f>
        <v>0</v>
      </c>
      <c r="Q71" s="724"/>
      <c r="R71" s="725">
        <f>SUM(R16,R30,R39,R49,R59,R62)</f>
        <v>0</v>
      </c>
      <c r="S71" s="724"/>
      <c r="T71" s="725">
        <f>SUM(T16,T30,T39,T49,T59,T62)</f>
        <v>0</v>
      </c>
      <c r="U71" s="724"/>
      <c r="V71" s="725">
        <f>SUM(V16,V30,V39,V49,V59,V62)</f>
        <v>0</v>
      </c>
      <c r="W71" s="724"/>
      <c r="X71" s="725">
        <f>SUM(X16,X30,X39,X49,X59,X62)</f>
        <v>0</v>
      </c>
      <c r="Y71" s="724"/>
      <c r="Z71" s="725">
        <f>SUM(Z16,Z30,Z39,Z49,Z59,Z62)</f>
        <v>0</v>
      </c>
      <c r="AA71" s="724"/>
      <c r="AB71" s="725">
        <f>SUM(AB16,AB30,AB39,AB49,AB59,AB62)</f>
        <v>0</v>
      </c>
      <c r="AC71" s="724"/>
      <c r="AD71" s="725">
        <f>SUM(AD16,AD30,AD39,AD49,AD59,AD62)</f>
        <v>0</v>
      </c>
      <c r="AE71" s="724"/>
      <c r="AF71" s="725">
        <f>SUM(AF16,AF30,AF39,AF49,AF59,AF62)</f>
        <v>0</v>
      </c>
      <c r="AG71" s="724"/>
      <c r="AH71" s="725">
        <f>SUM(AH16,AH30,AH39,AH49,AH59,AH62)</f>
        <v>0</v>
      </c>
      <c r="AI71" s="724"/>
      <c r="AJ71" s="725">
        <f>SUM(AJ16,AJ30,AJ39,AJ49,AJ59,AJ62)</f>
        <v>0</v>
      </c>
      <c r="AK71" s="724"/>
      <c r="AL71" s="725">
        <f>SUM(AL16,AL30,AL39,AL49,AL59,AL62)</f>
        <v>0</v>
      </c>
      <c r="AM71" s="724"/>
      <c r="AN71" s="725">
        <f>SUM(AN16,AN30,AN39,AN49,AN59,AN62)</f>
        <v>0</v>
      </c>
      <c r="AO71" s="724"/>
      <c r="AP71" s="725">
        <f>SUM(AP16,AP30,AP39,AP49,AP59,AP62)</f>
        <v>0</v>
      </c>
      <c r="AQ71" s="724"/>
      <c r="AR71" s="725">
        <f>SUM(AR16,AR30,AR39,AR49,AR59,AR62)</f>
        <v>0</v>
      </c>
      <c r="AS71" s="724"/>
      <c r="AT71" s="725">
        <f>SUM(AT16,AT30,AT39,AT49,AT59,AT62)</f>
        <v>0</v>
      </c>
      <c r="AU71" s="724"/>
      <c r="AV71" s="725">
        <f>SUM(AV16,AV30,AV39,AV49,AV59,AV62)</f>
        <v>0</v>
      </c>
      <c r="AW71" s="724"/>
      <c r="AX71" s="725">
        <f>SUM(AX16,AX30,AX39,AX49,AX59,AX62)</f>
        <v>0</v>
      </c>
      <c r="AY71" s="724"/>
      <c r="AZ71" s="725">
        <f>SUM(AZ16,AZ30,AZ39,AZ49,AZ59,AZ62)</f>
        <v>0</v>
      </c>
      <c r="BA71" s="724"/>
      <c r="BB71" s="725">
        <f>SUM(BB16,BB30,BB39,BB49,BB59,BB62)</f>
        <v>0</v>
      </c>
      <c r="BC71" s="724"/>
      <c r="BD71" s="725">
        <f>SUM(BD16,BD30,BD39,BD49,BD59,BD62)</f>
        <v>0</v>
      </c>
      <c r="BE71" s="724"/>
      <c r="BF71" s="725">
        <f>SUM(BF16,BF30,BF39,BF49,BF59,BF62)</f>
        <v>0</v>
      </c>
      <c r="BG71" s="724"/>
      <c r="BH71" s="725">
        <f>SUM(BH16,BH30,BH39,BH49,BH59,BH62)</f>
        <v>0</v>
      </c>
      <c r="BI71" s="724"/>
      <c r="BJ71" s="725">
        <f>SUM(BJ16,BJ30,BJ39,BJ49,BJ59,BJ62)</f>
        <v>0</v>
      </c>
      <c r="BK71" s="724"/>
      <c r="BL71" s="725">
        <f>SUM(BL16,BL30,BL39,BL49,BL59,BL62)</f>
        <v>0</v>
      </c>
      <c r="BM71" s="724"/>
      <c r="BN71" s="725">
        <f>SUM(BN16,BN30,BN39,BN49,BN59,BN62)</f>
        <v>0</v>
      </c>
      <c r="BO71" s="724"/>
      <c r="BP71" s="726">
        <f>SUM(BP16,BP30,BP39,BP49,BP59,BP62)</f>
        <v>0</v>
      </c>
      <c r="BQ71" s="727"/>
      <c r="BR71" s="728">
        <f>SUM(BR16,BR30,BR39,BR49,BR59,BR62)</f>
        <v>0</v>
      </c>
    </row>
    <row r="72" spans="1:74" ht="20.25" customHeight="1" thickTop="1">
      <c r="BP72" s="729" t="s">
        <v>1137</v>
      </c>
    </row>
    <row r="74" spans="1:74" ht="13.5">
      <c r="B74" s="455" t="str">
        <f>"（注１）「左列」に自社分（" &amp; E6 &amp; "次下請業者）を記入し、「右列」に" &amp; E6+1 &amp; "次下請業者が作成した「3_法定福利費」シートの「総合計」を記入してください。"</f>
        <v>（注１）「左列」に自社分（1次下請業者）を記入し、「右列」に2次下請業者が作成した「3_法定福利費」シートの「総合計」を記入してください。</v>
      </c>
      <c r="C74" s="31"/>
    </row>
    <row r="75" spans="1:74" ht="13.5">
      <c r="B75" s="453" t="str">
        <f>"（注２）"&amp;E6+2&amp;"次下請がある場合には、右列に"&amp; E6+1 &amp; "次と" &amp;E6+2 &amp; "次の合計した保険料を" &amp; E6+1 &amp; "次下請費用として記入してください。"</f>
        <v>（注２）3次下請がある場合には、右列に2次と3次の合計した保険料を2次下請費用として記入してください。</v>
      </c>
      <c r="C75" s="31"/>
    </row>
    <row r="76" spans="1:74" ht="13.5">
      <c r="B76" s="453" t="str">
        <f>"　　　　" &amp; E6+2 &amp; "次下請以降がある場合も同様です。"</f>
        <v>　　　　3次下請以降がある場合も同様です。</v>
      </c>
      <c r="C76" s="31"/>
    </row>
    <row r="77" spans="1:74" ht="13.5" hidden="1">
      <c r="A77" s="906"/>
      <c r="B77" s="907" t="s">
        <v>1023</v>
      </c>
      <c r="C77" s="907"/>
      <c r="D77" s="908"/>
      <c r="E77" s="906"/>
      <c r="F77" s="906"/>
    </row>
    <row r="78" spans="1:74" ht="13.5">
      <c r="B78" s="453"/>
      <c r="C78" s="31"/>
    </row>
    <row r="79" spans="1:74" ht="13.5">
      <c r="B79" s="457" t="s">
        <v>689</v>
      </c>
      <c r="C79" s="31"/>
    </row>
    <row r="80" spans="1:74" ht="13.5">
      <c r="B80" s="453" t="s">
        <v>1136</v>
      </c>
      <c r="C80" s="178"/>
    </row>
    <row r="81" spans="1:66" ht="13.5">
      <c r="B81" s="730" t="s">
        <v>1024</v>
      </c>
      <c r="C81" s="31"/>
    </row>
    <row r="82" spans="1:66" ht="13.5">
      <c r="B82" s="731" t="s">
        <v>1025</v>
      </c>
      <c r="C82" s="31"/>
    </row>
    <row r="83" spans="1:66" ht="13.5">
      <c r="B83" s="453"/>
      <c r="C83" s="31"/>
    </row>
    <row r="84" spans="1:66" ht="13.5">
      <c r="B84" s="453"/>
      <c r="C84" s="31"/>
    </row>
    <row r="89" spans="1:66" ht="18.75" hidden="1" customHeight="1">
      <c r="A89" s="915"/>
      <c r="B89" s="915"/>
      <c r="C89" s="915"/>
      <c r="D89" s="916"/>
      <c r="F89" s="917" t="s">
        <v>1293</v>
      </c>
      <c r="G89" s="917"/>
      <c r="H89" s="917"/>
      <c r="I89" s="917"/>
      <c r="J89" s="917"/>
      <c r="K89" s="917"/>
      <c r="L89" s="917"/>
      <c r="M89" s="917"/>
      <c r="N89" s="917"/>
      <c r="O89" s="917"/>
      <c r="P89" s="917"/>
      <c r="Q89" s="917"/>
      <c r="R89" s="917"/>
      <c r="S89" s="917"/>
      <c r="T89" s="917"/>
      <c r="U89" s="917"/>
      <c r="V89" s="917"/>
      <c r="W89" s="917"/>
      <c r="X89" s="917"/>
      <c r="Y89" s="917"/>
      <c r="Z89" s="917"/>
      <c r="AA89" s="917"/>
      <c r="AB89" s="917"/>
      <c r="AC89" s="917"/>
      <c r="AD89" s="917"/>
      <c r="AE89" s="917"/>
      <c r="AF89" s="917"/>
      <c r="AG89" s="917"/>
      <c r="AH89" s="917"/>
      <c r="AI89" s="917"/>
      <c r="AJ89" s="917"/>
      <c r="AK89" s="917"/>
      <c r="AL89" s="917"/>
      <c r="AM89" s="917"/>
      <c r="AN89" s="917"/>
      <c r="AO89" s="917"/>
      <c r="AP89" s="917"/>
      <c r="AQ89" s="917"/>
      <c r="AR89" s="917"/>
      <c r="AS89" s="917"/>
      <c r="AT89" s="917"/>
      <c r="AU89" s="917"/>
      <c r="AV89" s="917"/>
      <c r="AW89" s="917"/>
      <c r="AX89" s="917"/>
      <c r="AY89" s="917"/>
      <c r="AZ89" s="917"/>
      <c r="BA89" s="917"/>
      <c r="BB89" s="917"/>
      <c r="BC89" s="917"/>
      <c r="BD89" s="917"/>
      <c r="BE89" s="917"/>
      <c r="BF89" s="917"/>
      <c r="BG89" s="917"/>
      <c r="BH89" s="917"/>
      <c r="BI89" s="917"/>
      <c r="BJ89" s="917"/>
      <c r="BK89" s="917"/>
      <c r="BL89" s="917"/>
      <c r="BM89" s="917"/>
      <c r="BN89" s="917"/>
    </row>
    <row r="90" spans="1:66" ht="47.25" hidden="1" customHeight="1">
      <c r="A90" s="915"/>
      <c r="B90" s="915"/>
      <c r="C90" s="915"/>
      <c r="D90" s="916"/>
      <c r="F90" s="918" t="str">
        <f>IF(F16="","",IF(AND(E17&lt;&gt;"入力不要→",F16=0),"事業主負担額が0になっています。入力値を確認してください。",""))</f>
        <v/>
      </c>
      <c r="G90" s="918"/>
      <c r="H90" s="918" t="str">
        <f>IF(H16="","",IF(AND(G17&lt;&gt;"入力不要→",H16=0),"事業主負担額が0になっています。入力値を確認してください。",""))</f>
        <v/>
      </c>
      <c r="I90" s="918"/>
      <c r="J90" s="918" t="str">
        <f>IF(J16="","",IF(AND(I17&lt;&gt;"入力不要→",J16=0),"事業主負担額が0になっています。入力値を確認してください。",""))</f>
        <v/>
      </c>
      <c r="K90" s="918"/>
      <c r="L90" s="918" t="str">
        <f>IF(L16="","",IF(AND(K17&lt;&gt;"入力不要→",L16=0),"事業主負担額が0になっています。入力値を確認してください。",""))</f>
        <v/>
      </c>
      <c r="M90" s="918"/>
      <c r="N90" s="918" t="str">
        <f>IF(N16="","",IF(AND(M17&lt;&gt;"入力不要→",N16=0),"事業主負担額が0になっています。入力値を確認してください。",""))</f>
        <v/>
      </c>
      <c r="O90" s="918"/>
      <c r="P90" s="918" t="str">
        <f>IF(P16="","",IF(AND(O17&lt;&gt;"入力不要→",P16=0),"事業主負担額が0になっています。入力値を確認してください。",""))</f>
        <v/>
      </c>
      <c r="Q90" s="918"/>
      <c r="R90" s="918" t="str">
        <f>IF(R16="","",IF(AND(Q17&lt;&gt;"入力不要→",R16=0),"事業主負担額が0になっています。入力値を確認してください。",""))</f>
        <v/>
      </c>
      <c r="S90" s="918"/>
      <c r="T90" s="918" t="str">
        <f>IF(T16="","",IF(AND(S17&lt;&gt;"入力不要→",T16=0),"事業主負担額が0になっています。入力値を確認してください。",""))</f>
        <v/>
      </c>
      <c r="U90" s="918"/>
      <c r="V90" s="918" t="str">
        <f>IF(V16="","",IF(AND(U17&lt;&gt;"入力不要→",V16=0),"事業主負担額が0になっています。入力値を確認してください。",""))</f>
        <v/>
      </c>
      <c r="W90" s="918"/>
      <c r="X90" s="918" t="str">
        <f>IF(X16="","",IF(AND(W17&lt;&gt;"入力不要→",X16=0),"事業主負担額が0になっています。入力値を確認してください。",""))</f>
        <v/>
      </c>
      <c r="Y90" s="918"/>
      <c r="Z90" s="918" t="str">
        <f>IF(Z16="","",IF(AND(Y17&lt;&gt;"入力不要→",Z16=0),"事業主負担額が0になっています。入力値を確認してください。",""))</f>
        <v/>
      </c>
      <c r="AA90" s="918"/>
      <c r="AB90" s="918" t="str">
        <f>IF(AB16="","",IF(AND(AA17&lt;&gt;"入力不要→",AB16=0),"事業主負担額が0になっています。入力値を確認してください。",""))</f>
        <v/>
      </c>
      <c r="AC90" s="918"/>
      <c r="AD90" s="918" t="str">
        <f>IF(AD16="","",IF(AND(AC17&lt;&gt;"入力不要→",AD16=0),"事業主負担額が0になっています。入力値を確認してください。",""))</f>
        <v/>
      </c>
      <c r="AE90" s="918"/>
      <c r="AF90" s="918" t="str">
        <f>IF(AF16="","",IF(AND(AE17&lt;&gt;"入力不要→",AF16=0),"事業主負担額が0になっています。入力値を確認してください。",""))</f>
        <v/>
      </c>
      <c r="AG90" s="918"/>
      <c r="AH90" s="918" t="str">
        <f>IF(AH16="","",IF(AND(AG17&lt;&gt;"入力不要→",AH16=0),"事業主負担額が0になっています。入力値を確認してください。",""))</f>
        <v/>
      </c>
      <c r="AI90" s="918"/>
      <c r="AJ90" s="918" t="str">
        <f>IF(AJ16="","",IF(AND(AI17&lt;&gt;"入力不要→",AJ16=0),"事業主負担額が0になっています。入力値を確認してください。",""))</f>
        <v/>
      </c>
      <c r="AK90" s="918"/>
      <c r="AL90" s="918" t="str">
        <f>IF(AL16="","",IF(AND(AK17&lt;&gt;"入力不要→",AL16=0),"事業主負担額が0になっています。入力値を確認してください。",""))</f>
        <v/>
      </c>
      <c r="AM90" s="918"/>
      <c r="AN90" s="918" t="str">
        <f>IF(AN16="","",IF(AND(AM17&lt;&gt;"入力不要→",AN16=0),"事業主負担額が0になっています。入力値を確認してください。",""))</f>
        <v/>
      </c>
      <c r="AO90" s="918"/>
      <c r="AP90" s="918" t="str">
        <f>IF(AP16="","",IF(AND(AO17&lt;&gt;"入力不要→",AP16=0),"事業主負担額が0になっています。入力値を確認してください。",""))</f>
        <v/>
      </c>
      <c r="AQ90" s="918"/>
      <c r="AR90" s="918" t="str">
        <f>IF(AR16="","",IF(AND(AQ17&lt;&gt;"入力不要→",AR16=0),"事業主負担額が0になっています。入力値を確認してください。",""))</f>
        <v/>
      </c>
      <c r="AS90" s="918"/>
      <c r="AT90" s="918" t="str">
        <f>IF(AT16="","",IF(AND(AS17&lt;&gt;"入力不要→",AT16=0),"事業主負担額が0になっています。入力値を確認してください。",""))</f>
        <v/>
      </c>
      <c r="AU90" s="918"/>
      <c r="AV90" s="918" t="str">
        <f>IF(AV16="","",IF(AND(AU17&lt;&gt;"入力不要→",AV16=0),"事業主負担額が0になっています。入力値を確認してください。",""))</f>
        <v/>
      </c>
      <c r="AW90" s="918"/>
      <c r="AX90" s="918" t="str">
        <f>IF(AX16="","",IF(AND(AW17&lt;&gt;"入力不要→",AX16=0),"事業主負担額が0になっています。入力値を確認してください。",""))</f>
        <v/>
      </c>
      <c r="AY90" s="918"/>
      <c r="AZ90" s="918" t="str">
        <f>IF(AZ16="","",IF(AND(AY17&lt;&gt;"入力不要→",AZ16=0),"事業主負担額が0になっています。入力値を確認してください。",""))</f>
        <v/>
      </c>
      <c r="BA90" s="918"/>
      <c r="BB90" s="918" t="str">
        <f>IF(BB16="","",IF(AND(BA17&lt;&gt;"入力不要→",BB16=0),"事業主負担額が0になっています。入力値を確認してください。",""))</f>
        <v/>
      </c>
      <c r="BC90" s="918"/>
      <c r="BD90" s="918" t="str">
        <f>IF(BD16="","",IF(AND(BC17&lt;&gt;"入力不要→",BD16=0),"事業主負担額が0になっています。入力値を確認してください。",""))</f>
        <v/>
      </c>
      <c r="BE90" s="918"/>
      <c r="BF90" s="918" t="str">
        <f>IF(BF16="","",IF(AND(BE17&lt;&gt;"入力不要→",BF16=0),"事業主負担額が0になっています。入力値を確認してください。",""))</f>
        <v/>
      </c>
      <c r="BG90" s="918"/>
      <c r="BH90" s="918" t="str">
        <f>IF(BH16="","",IF(AND(BG17&lt;&gt;"入力不要→",BH16=0),"事業主負担額が0になっています。入力値を確認してください。",""))</f>
        <v/>
      </c>
      <c r="BI90" s="918"/>
      <c r="BJ90" s="918" t="str">
        <f>IF(BJ16="","",IF(AND(BI17&lt;&gt;"入力不要→",BJ16=0),"事業主負担額が0になっています。入力値を確認してください。",""))</f>
        <v/>
      </c>
      <c r="BK90" s="918"/>
      <c r="BL90" s="918" t="str">
        <f>IF(BL16="","",IF(AND(BK17&lt;&gt;"入力不要→",BL16=0),"事業主負担額が0になっています。入力値を確認してください。",""))</f>
        <v/>
      </c>
      <c r="BM90" s="918"/>
      <c r="BN90" s="918" t="str">
        <f>IF(BN16="","",IF(AND(BM17&lt;&gt;"入力不要→",BN16=0),"事業主負担額が0になっています。入力値を確認してください。",""))</f>
        <v/>
      </c>
    </row>
    <row r="91" spans="1:66" ht="47.25" hidden="1" customHeight="1">
      <c r="A91" s="915"/>
      <c r="B91" s="915"/>
      <c r="C91" s="915"/>
      <c r="D91" s="916"/>
      <c r="F91" s="918" t="str">
        <f>IF(F24="","",IF(OR(F24*1.1&lt;=F16,F24*0.9&gt;=F16),"事業主負担額の入力値"&amp;"「"&amp;F16&amp;"」"&amp;"は自動計算値"&amp;"「"&amp;F24&amp;"」"&amp;"に比べて乖離が大きくなっています。黄色セルの各入力値に間違いがないか確認してください。","ＯＫ"))</f>
        <v/>
      </c>
      <c r="G91" s="918"/>
      <c r="H91" s="918" t="str">
        <f>IF(H24="","",IF(OR(H24*1.1&lt;=H16,H24*0.9&gt;=H16),"事業主負担額の入力値"&amp;"「"&amp;H16&amp;"」"&amp;"は自動計算値"&amp;"「"&amp;H24&amp;"」"&amp;"に比べて乖離が大きくなっています。黄色セルの各入力値に間違いがないか確認してください。","ＯＫ"))</f>
        <v/>
      </c>
      <c r="I91" s="918"/>
      <c r="J91" s="918" t="str">
        <f>IF(J24="","",IF(OR(J24*1.1&lt;=J16,J24*0.9&gt;=J16),"事業主負担額の入力値"&amp;"「"&amp;J16&amp;"」"&amp;"は自動計算値"&amp;"「"&amp;J24&amp;"」"&amp;"に比べて乖離が大きくなっています。黄色セルの各入力値に間違いがないか確認してください。","ＯＫ"))</f>
        <v/>
      </c>
      <c r="K91" s="918"/>
      <c r="L91" s="918" t="str">
        <f>IF(L24="","",IF(OR(L24*1.1&lt;=L16,L24*0.9&gt;=L16),"事業主負担額の入力値"&amp;"「"&amp;L16&amp;"」"&amp;"は自動計算値"&amp;"「"&amp;L24&amp;"」"&amp;"に比べて乖離が大きくなっています。黄色セルの各入力値に間違いがないか確認してください。","ＯＫ"))</f>
        <v/>
      </c>
      <c r="M91" s="918"/>
      <c r="N91" s="918" t="str">
        <f>IF(N24="","",IF(OR(N24*1.1&lt;=N16,N24*0.9&gt;=N16),"事業主負担額の入力値"&amp;"「"&amp;N16&amp;"」"&amp;"は自動計算値"&amp;"「"&amp;N24&amp;"」"&amp;"に比べて乖離が大きくなっています。黄色セルの各入力値に間違いがないか確認してください。","ＯＫ"))</f>
        <v/>
      </c>
      <c r="O91" s="918"/>
      <c r="P91" s="918" t="str">
        <f>IF(P24="","",IF(OR(P24*1.1&lt;=P16,P24*0.9&gt;=P16),"事業主負担額の入力値"&amp;"「"&amp;P16&amp;"」"&amp;"は自動計算値"&amp;"「"&amp;P24&amp;"」"&amp;"に比べて乖離が大きくなっています。黄色セルの各入力値に間違いがないか確認してください。","ＯＫ"))</f>
        <v/>
      </c>
      <c r="Q91" s="918"/>
      <c r="R91" s="918" t="str">
        <f>IF(R24="","",IF(OR(R24*1.1&lt;=R16,R24*0.9&gt;=R16),"事業主負担額の入力値"&amp;"「"&amp;R16&amp;"」"&amp;"は自動計算値"&amp;"「"&amp;R24&amp;"」"&amp;"に比べて乖離が大きくなっています。黄色セルの各入力値に間違いがないか確認してください。","ＯＫ"))</f>
        <v/>
      </c>
      <c r="S91" s="918"/>
      <c r="T91" s="918" t="str">
        <f>IF(T24="","",IF(OR(T24*1.1&lt;=T16,T24*0.9&gt;=T16),"事業主負担額の入力値"&amp;"「"&amp;T16&amp;"」"&amp;"は自動計算値"&amp;"「"&amp;T24&amp;"」"&amp;"に比べて乖離が大きくなっています。黄色セルの各入力値に間違いがないか確認してください。","ＯＫ"))</f>
        <v/>
      </c>
      <c r="U91" s="918"/>
      <c r="V91" s="918" t="str">
        <f>IF(V24="","",IF(OR(V24*1.1&lt;=V16,V24*0.9&gt;=V16),"事業主負担額の入力値"&amp;"「"&amp;V16&amp;"」"&amp;"は自動計算値"&amp;"「"&amp;V24&amp;"」"&amp;"に比べて乖離が大きくなっています。黄色セルの各入力値に間違いがないか確認してください。","ＯＫ"))</f>
        <v/>
      </c>
      <c r="W91" s="918"/>
      <c r="X91" s="918" t="str">
        <f>IF(X24="","",IF(OR(X24*1.1&lt;=X16,X24*0.9&gt;=X16),"事業主負担額の入力値"&amp;"「"&amp;X16&amp;"」"&amp;"は自動計算値"&amp;"「"&amp;X24&amp;"」"&amp;"に比べて乖離が大きくなっています。黄色セルの各入力値に間違いがないか確認してください。","ＯＫ"))</f>
        <v/>
      </c>
      <c r="Y91" s="918"/>
      <c r="Z91" s="918" t="str">
        <f>IF(Z24="","",IF(OR(Z24*1.1&lt;=Z16,Z24*0.9&gt;=Z16),"事業主負担額の入力値"&amp;"「"&amp;Z16&amp;"」"&amp;"は自動計算値"&amp;"「"&amp;Z24&amp;"」"&amp;"に比べて乖離が大きくなっています。黄色セルの各入力値に間違いがないか確認してください。","ＯＫ"))</f>
        <v/>
      </c>
      <c r="AA91" s="918"/>
      <c r="AB91" s="918" t="str">
        <f>IF(AB24="","",IF(OR(AB24*1.1&lt;=AB16,AB24*0.9&gt;=AB16),"事業主負担額の入力値"&amp;"「"&amp;AB16&amp;"」"&amp;"は自動計算値"&amp;"「"&amp;AB24&amp;"」"&amp;"に比べて乖離が大きくなっています。黄色セルの各入力値に間違いがないか確認してください。","ＯＫ"))</f>
        <v/>
      </c>
      <c r="AC91" s="918"/>
      <c r="AD91" s="918" t="str">
        <f>IF(AD24="","",IF(OR(AD24*1.1&lt;=AD16,AD24*0.9&gt;=AD16),"事業主負担額の入力値"&amp;"「"&amp;AD16&amp;"」"&amp;"は自動計算値"&amp;"「"&amp;AD24&amp;"」"&amp;"に比べて乖離が大きくなっています。黄色セルの各入力値に間違いがないか確認してください。","ＯＫ"))</f>
        <v/>
      </c>
      <c r="AE91" s="918"/>
      <c r="AF91" s="918" t="str">
        <f>IF(AF24="","",IF(OR(AF24*1.1&lt;=AF16,AF24*0.9&gt;=AF16),"事業主負担額の入力値"&amp;"「"&amp;AF16&amp;"」"&amp;"は自動計算値"&amp;"「"&amp;AF24&amp;"」"&amp;"に比べて乖離が大きくなっています。黄色セルの各入力値に間違いがないか確認してください。","ＯＫ"))</f>
        <v/>
      </c>
      <c r="AG91" s="918"/>
      <c r="AH91" s="918" t="str">
        <f>IF(AH24="","",IF(OR(AH24*1.1&lt;=AH16,AH24*0.9&gt;=AH16),"事業主負担額の入力値"&amp;"「"&amp;AH16&amp;"」"&amp;"は自動計算値"&amp;"「"&amp;AH24&amp;"」"&amp;"に比べて乖離が大きくなっています。黄色セルの各入力値に間違いがないか確認してください。","ＯＫ"))</f>
        <v/>
      </c>
      <c r="AI91" s="918"/>
      <c r="AJ91" s="918" t="str">
        <f>IF(AJ24="","",IF(OR(AJ24*1.1&lt;=AJ16,AJ24*0.9&gt;=AJ16),"事業主負担額の入力値"&amp;"「"&amp;AJ16&amp;"」"&amp;"は自動計算値"&amp;"「"&amp;AJ24&amp;"」"&amp;"に比べて乖離が大きくなっています。黄色セルの各入力値に間違いがないか確認してください。","ＯＫ"))</f>
        <v/>
      </c>
      <c r="AK91" s="918"/>
      <c r="AL91" s="918" t="str">
        <f>IF(AL24="","",IF(OR(AL24*1.1&lt;=AL16,AL24*0.9&gt;=AL16),"事業主負担額の入力値"&amp;"「"&amp;AL16&amp;"」"&amp;"は自動計算値"&amp;"「"&amp;AL24&amp;"」"&amp;"に比べて乖離が大きくなっています。黄色セルの各入力値に間違いがないか確認してください。","ＯＫ"))</f>
        <v/>
      </c>
      <c r="AM91" s="918"/>
      <c r="AN91" s="918" t="str">
        <f>IF(AN24="","",IF(OR(AN24*1.1&lt;=AN16,AN24*0.9&gt;=AN16),"事業主負担額の入力値"&amp;"「"&amp;AN16&amp;"」"&amp;"は自動計算値"&amp;"「"&amp;AN24&amp;"」"&amp;"に比べて乖離が大きくなっています。黄色セルの各入力値に間違いがないか確認してください。","ＯＫ"))</f>
        <v/>
      </c>
      <c r="AO91" s="918"/>
      <c r="AP91" s="918" t="str">
        <f>IF(AP24="","",IF(OR(AP24*1.1&lt;=AP16,AP24*0.9&gt;=AP16),"事業主負担額の入力値"&amp;"「"&amp;AP16&amp;"」"&amp;"は自動計算値"&amp;"「"&amp;AP24&amp;"」"&amp;"に比べて乖離が大きくなっています。黄色セルの各入力値に間違いがないか確認してください。","ＯＫ"))</f>
        <v/>
      </c>
      <c r="AQ91" s="918"/>
      <c r="AR91" s="918" t="str">
        <f>IF(AR24="","",IF(OR(AR24*1.1&lt;=AR16,AR24*0.9&gt;=AR16),"事業主負担額の入力値"&amp;"「"&amp;AR16&amp;"」"&amp;"は自動計算値"&amp;"「"&amp;AR24&amp;"」"&amp;"に比べて乖離が大きくなっています。黄色セルの各入力値に間違いがないか確認してください。","ＯＫ"))</f>
        <v/>
      </c>
      <c r="AS91" s="918"/>
      <c r="AT91" s="918" t="str">
        <f>IF(AT24="","",IF(OR(AT24*1.1&lt;=AT16,AT24*0.9&gt;=AT16),"事業主負担額の入力値"&amp;"「"&amp;AT16&amp;"」"&amp;"は自動計算値"&amp;"「"&amp;AT24&amp;"」"&amp;"に比べて乖離が大きくなっています。黄色セルの各入力値に間違いがないか確認してください。","ＯＫ"))</f>
        <v/>
      </c>
      <c r="AU91" s="918"/>
      <c r="AV91" s="918" t="str">
        <f>IF(AV24="","",IF(OR(AV24*1.1&lt;=AV16,AV24*0.9&gt;=AV16),"事業主負担額の入力値"&amp;"「"&amp;AV16&amp;"」"&amp;"は自動計算値"&amp;"「"&amp;AV24&amp;"」"&amp;"に比べて乖離が大きくなっています。黄色セルの各入力値に間違いがないか確認してください。","ＯＫ"))</f>
        <v/>
      </c>
      <c r="AW91" s="918"/>
      <c r="AX91" s="918" t="str">
        <f>IF(AX24="","",IF(OR(AX24*1.1&lt;=AX16,AX24*0.9&gt;=AX16),"事業主負担額の入力値"&amp;"「"&amp;AX16&amp;"」"&amp;"は自動計算値"&amp;"「"&amp;AX24&amp;"」"&amp;"に比べて乖離が大きくなっています。黄色セルの各入力値に間違いがないか確認してください。","ＯＫ"))</f>
        <v/>
      </c>
      <c r="AY91" s="918"/>
      <c r="AZ91" s="918" t="str">
        <f>IF(AZ24="","",IF(OR(AZ24*1.1&lt;=AZ16,AZ24*0.9&gt;=AZ16),"事業主負担額の入力値"&amp;"「"&amp;AZ16&amp;"」"&amp;"は自動計算値"&amp;"「"&amp;AZ24&amp;"」"&amp;"に比べて乖離が大きくなっています。黄色セルの各入力値に間違いがないか確認してください。","ＯＫ"))</f>
        <v/>
      </c>
      <c r="BA91" s="918"/>
      <c r="BB91" s="918" t="str">
        <f>IF(BB24="","",IF(OR(BB24*1.1&lt;=BB16,BB24*0.9&gt;=BB16),"事業主負担額の入力値"&amp;"「"&amp;BB16&amp;"」"&amp;"は自動計算値"&amp;"「"&amp;BB24&amp;"」"&amp;"に比べて乖離が大きくなっています。黄色セルの各入力値に間違いがないか確認してください。","ＯＫ"))</f>
        <v/>
      </c>
      <c r="BC91" s="918"/>
      <c r="BD91" s="918" t="str">
        <f>IF(BD24="","",IF(OR(BD24*1.1&lt;=BD16,BD24*0.9&gt;=BD16),"事業主負担額の入力値"&amp;"「"&amp;BD16&amp;"」"&amp;"は自動計算値"&amp;"「"&amp;BD24&amp;"」"&amp;"に比べて乖離が大きくなっています。黄色セルの各入力値に間違いがないか確認してください。","ＯＫ"))</f>
        <v/>
      </c>
      <c r="BE91" s="918"/>
      <c r="BF91" s="918" t="str">
        <f>IF(BF24="","",IF(OR(BF24*1.1&lt;=BF16,BF24*0.9&gt;=BF16),"事業主負担額の入力値"&amp;"「"&amp;BF16&amp;"」"&amp;"は自動計算値"&amp;"「"&amp;BF24&amp;"」"&amp;"に比べて乖離が大きくなっています。黄色セルの各入力値に間違いがないか確認してください。","ＯＫ"))</f>
        <v/>
      </c>
      <c r="BG91" s="918"/>
      <c r="BH91" s="918" t="str">
        <f>IF(BH24="","",IF(OR(BH24*1.1&lt;=BH16,BH24*0.9&gt;=BH16),"事業主負担額の入力値"&amp;"「"&amp;BH16&amp;"」"&amp;"は自動計算値"&amp;"「"&amp;BH24&amp;"」"&amp;"に比べて乖離が大きくなっています。黄色セルの各入力値に間違いがないか確認してください。","ＯＫ"))</f>
        <v/>
      </c>
      <c r="BI91" s="918"/>
      <c r="BJ91" s="918" t="str">
        <f>IF(BJ24="","",IF(OR(BJ24*1.1&lt;=BJ16,BJ24*0.9&gt;=BJ16),"事業主負担額の入力値"&amp;"「"&amp;BJ16&amp;"」"&amp;"は自動計算値"&amp;"「"&amp;BJ24&amp;"」"&amp;"に比べて乖離が大きくなっています。黄色セルの各入力値に間違いがないか確認してください。","ＯＫ"))</f>
        <v/>
      </c>
      <c r="BK91" s="918"/>
      <c r="BL91" s="918" t="str">
        <f>IF(BL24="","",IF(OR(BL24*1.1&lt;=BL16,BL24*0.9&gt;=BL16),"事業主負担額の入力値"&amp;"「"&amp;BL16&amp;"」"&amp;"は自動計算値"&amp;"「"&amp;BL24&amp;"」"&amp;"に比べて乖離が大きくなっています。黄色セルの各入力値に間違いがないか確認してください。","ＯＫ"))</f>
        <v/>
      </c>
      <c r="BM91" s="918"/>
      <c r="BN91" s="918" t="str">
        <f>IF(BN24="","",IF(OR(BN24*1.1&lt;=BN16,BN24*0.9&gt;=BN16),"事業主負担額の入力値"&amp;"「"&amp;BN16&amp;"」"&amp;"は自動計算値"&amp;"「"&amp;BN24&amp;"」"&amp;"に比べて乖離が大きくなっています。黄色セルの各入力値に間違いがないか確認してください。","ＯＫ"))</f>
        <v/>
      </c>
    </row>
  </sheetData>
  <sheetProtection algorithmName="SHA-512" hashValue="avW249iM7CxfYbY/CtCSlKRJ1KudJrqHinT+kJ2ejWUHzOg06+JcDMtlkc3JPDaFHbPUPHuX/RFK2Bn2jKj3vA==" saltValue="E1LDqOZ0QJFBYkq2v8aPcQ==" spinCount="100000" sheet="1" objects="1" scenarios="1"/>
  <mergeCells count="38">
    <mergeCell ref="B71:D71"/>
    <mergeCell ref="BE7:BF7"/>
    <mergeCell ref="BG7:BH7"/>
    <mergeCell ref="BI7:BJ7"/>
    <mergeCell ref="AW7:AX7"/>
    <mergeCell ref="AY7:AZ7"/>
    <mergeCell ref="BA7:BB7"/>
    <mergeCell ref="BC7:BD7"/>
    <mergeCell ref="AQ7:AR7"/>
    <mergeCell ref="AS7:AT7"/>
    <mergeCell ref="B2:C2"/>
    <mergeCell ref="B6:D8"/>
    <mergeCell ref="E6:E7"/>
    <mergeCell ref="F6:F7"/>
    <mergeCell ref="AU7:AV7"/>
    <mergeCell ref="U7:V7"/>
    <mergeCell ref="W7:X7"/>
    <mergeCell ref="AC7:AD7"/>
    <mergeCell ref="AE7:AF7"/>
    <mergeCell ref="AG7:AH7"/>
    <mergeCell ref="AI7:AJ7"/>
    <mergeCell ref="G6:BP6"/>
    <mergeCell ref="BQ6:BR8"/>
    <mergeCell ref="G7:H7"/>
    <mergeCell ref="I7:J7"/>
    <mergeCell ref="K7:L7"/>
    <mergeCell ref="M7:N7"/>
    <mergeCell ref="O7:P7"/>
    <mergeCell ref="Y7:Z7"/>
    <mergeCell ref="AA7:AB7"/>
    <mergeCell ref="Q7:R7"/>
    <mergeCell ref="S7:T7"/>
    <mergeCell ref="AK7:AL7"/>
    <mergeCell ref="AM7:AN7"/>
    <mergeCell ref="AO7:AP7"/>
    <mergeCell ref="BO7:BP8"/>
    <mergeCell ref="BK7:BL7"/>
    <mergeCell ref="BM7:BN7"/>
  </mergeCells>
  <phoneticPr fontId="2"/>
  <conditionalFormatting sqref="F67:F69 F13 F34:F36 F44:F46 F54:F56 F25:F27 H67:H69 H13 H34:H36 H44:H46 H54:H56 BR67:BR69 BR34:BR36 J13 BR44:BR46 BR54:BR56 BR25:BR27 H25:H27 J67:J69 L13 J34:J36 J44:J46 J54:J56 BL67:BL69 L67:L69 N13 L34:L36 L44:L46 L54:L56 J25:J27 N67:N69 P13 N34:N36 N44:N46 N54:N56 L25:L27 P67:P69 R13 P34:P36 P44:P46 P54:P56 N25:N27 R67:R69 T13 R34:R36 R44:R46 R54:R56 P25:P27 T67:T69 V13 T34:T36 T44:T46 T54:T56 R25:R27 V67:V69 X13 V34:V36 V44:V46 V54:V56 T25:T27 X67:X69 Z13 X34:X36 X44:X46 X54:X56 V25:V27 Z67:Z69 AB13 Z34:Z36 Z44:Z46 Z54:Z56 X25:X27 AB67:AB69 AD13 AB34:AB36 AB44:AB46 AB54:AB56 Z25:Z27 AD67:AD69 AF13 AD34:AD36 AD44:AD46 AD54:AD56 AB25:AB27 AF67:AF69 AH13 AF34:AF36 AF44:AF46 AF54:AF56 AD25:AD27 AH67:AH69 AJ13 AH34:AH36 AH44:AH46 AH54:AH56 AF25:AF27 AJ67:AJ69 AL13 AJ34:AJ36 AJ44:AJ46 AJ54:AJ56 AH25:AH27 AL67:AL69 AN13 AL34:AL36 AL44:AL46 AL54:AL56 AJ25:AJ27 AN67:AN69 AP13 AN34:AN36 AN44:AN46 AN54:AN56 AL25:AL27 AP67:AP69 AR13 AP34:AP36 AP44:AP46 AP54:AP56 AN25:AN27 AR67:AR69 AT13 AR34:AR36 AR44:AR46 AR54:AR56 AP25:AP27 AT67:AT69 AV13 AT34:AT36 AT44:AT46 AT54:AT56 AR25:AR27 AV67:AV69 AX13 AV34:AV36 AV44:AV46 AV54:AV56 AT25:AT27 AX67:AX69 AZ13 AX34:AX36 AX44:AX46 AX54:AX56 AV25:AV27 AZ67:AZ69 BB13 AZ34:AZ36 AZ44:AZ46 AZ54:AZ56 AX25:AX27 BB67:BB69 BD13 BB34:BB36 BB44:BB46 BB54:BB56 AZ25:AZ27 BD67:BD69 BF13 BD34:BD36 BD44:BD46 BD54:BD56 BB25:BB27 BF67:BF69 BH13 BF34:BF36 BF44:BF46 BF54:BF56 BD25:BD27 BH67:BH69 BJ13 BH34:BH36 BH44:BH46 BH54:BH56 BF25:BF27 BJ67:BJ69 BL13 BJ34:BJ36 BJ44:BJ46 BJ54:BJ56 BH25:BH27 BL34:BL36 BN13 BL44:BL46 BL54:BL56 BL25:BL27 BJ25:BJ27 BP13 BP34:BP36 BP44:BP46 BP54:BP56 BP25:BP27 BP67:BP69 BR13 BN67:BN69 BN34:BN36 BN44:BN46 BN54:BN56 BN25:BN27">
    <cfRule type="cellIs" dxfId="96" priority="1" stopIfTrue="1" operator="equal">
      <formula>"ＯＫ"</formula>
    </cfRule>
  </conditionalFormatting>
  <conditionalFormatting sqref="E17:E20 BQ17:BQ20 G17:G20 BK17:BK20 I17:I20 K17:K20 M17:M20 O17:O20 Q17:Q20 S17:S20 U17:U20 W17:W20 Y17:Y20 AA17:AA20 AC17:AC20 AE17:AE20 AG17:AG20 AI17:AI20 AK17:AK20 AM17:AM20 AO17:AO20 AQ17:AQ20 AS17:AS20 AU17:AU20 AW17:AW20 AY17:AY20 BA17:BA20 BC17:BC20 BE17:BE20 BG17:BG20 BI17:BI20 BO17:BO20 BM17:BM20">
    <cfRule type="cellIs" dxfId="95" priority="2" stopIfTrue="1" operator="equal">
      <formula>"入力不要→"</formula>
    </cfRule>
  </conditionalFormatting>
  <dataValidations xWindow="588" yWindow="541" count="4">
    <dataValidation type="whole" operator="greaterThanOrEqual" allowBlank="1" showInputMessage="1" showErrorMessage="1" sqref="F62:F64 BR19:BR20 BP59:BP60 BP19:BP20 BR59:BR60 BL62:BL64 BL59:BL60 BL49:BL51 BL39:BL41 BL30:BL32 BL19:BL20 BJ16 BJ62:BJ64 BJ59:BJ60 BJ49:BJ51 BJ39:BJ41 BJ30:BJ32 BJ19:BJ20 BH16 BH62:BH64 BH59:BH60 BH49:BH51 BH39:BH41 BH30:BH32 BH19:BH20 BF16 BF62:BF64 BF59:BF60 BF49:BF51 BF39:BF41 BF30:BF32 BF19:BF20 BD16 BD62:BD64 BD59:BD60 BD49:BD51 BD39:BD41 BD30:BD32 BD19:BD20 BB16 BB62:BB64 BB59:BB60 BB49:BB51 BB39:BB41 BB30:BB32 BB19:BB20 AZ16 AZ62:AZ64 AZ59:AZ60 AZ49:AZ51 AZ39:AZ41 AZ30:AZ32 AZ19:AZ20 AX16 AX62:AX64 AX59:AX60 AX49:AX51 AX39:AX41 AX30:AX32 AX19:AX20 AV16 AV62:AV64 AV59:AV60 AV49:AV51 AV39:AV41 AV30:AV32 AV19:AV20 AT16 AT62:AT64 AT59:AT60 AT49:AT51 AT39:AT41 AT30:AT32 AT19:AT20 AR16 AR62:AR64 AR59:AR60 AR49:AR51 AR39:AR41 AR30:AR32 AR19:AR20 AP16 AP62:AP64 AP59:AP60 AP49:AP51 AP39:AP41 AP30:AP32 AP19:AP20 AN16 AN62:AN64 AN59:AN60 AN49:AN51 AN39:AN41 AN30:AN32 AN19:AN20 AL16 AL62:AL64 AL59:AL60 AL49:AL51 AL39:AL41 AL30:AL32 AL19:AL20 AJ16 AJ62:AJ64 AJ59:AJ60 AJ49:AJ51 AJ39:AJ41 AJ30:AJ32 AJ19:AJ20 AH16 AH62:AH64 AH59:AH60 AH49:AH51 AH39:AH41 AH30:AH32 AH19:AH20 AF16 AF62:AF64 AF59:AF60 AF49:AF51 AF39:AF41 AF30:AF32 AF19:AF20 AD16 AD62:AD64 AD59:AD60 AD49:AD51 AD39:AD41 AD30:AD32 AD19:AD20 AB16 AB62:AB64 AB59:AB60 AB49:AB51 AB39:AB41 AB30:AB32 AB19:AB20 Z16 Z62:Z64 Z59:Z60 Z49:Z51 Z39:Z41 Z30:Z32 Z19:Z20 X16 X62:X64 X59:X60 X49:X51 X39:X41 X30:X32 X19:X20 V16 V62:V64 V59:V60 V49:V51 V39:V41 V30:V32 V19:V20 T16 T62:T64 T59:T60 T49:T51 T39:T41 T30:T32 T19:T20 R16 R62:R64 R59:R60 R49:R51 R39:R41 R30:R32 R19:R20 P16 P62:P64 P59:P60 P49:P51 P39:P41 P30:P32 P19:P20 N16 N62:N64 N59:N60 N49:N51 N39:N41 N30:N32 N19:N20 L16 L62:L64 L59:L60 L49:L51 L39:L41 L30:L32 L19:L20 J16 J62:J64 J59:J60 J49:J51 J39:J41 J30:J32 J19:J20 H16 H62:H64 F59:F60 F49:F51 F39:F41 F30:F32 F19:F20 BL16 H59:H60 H49:H51 H39:H41 H30:H32 H19:H20 F16 BN62:BN64 BN59:BN60 BN49:BN51 BN39:BN41 BN30:BN32 BN19:BN20 BN16" xr:uid="{00000000-0002-0000-0300-000000000000}">
      <formula1>0</formula1>
    </dataValidation>
    <dataValidation type="whole" operator="greaterThanOrEqual" allowBlank="1" showInputMessage="1" showErrorMessage="1" error="1以上の整数を入力してください。" sqref="F10:F11 BN10:BN11 BL10:BL11 BJ10:BJ11 BH10:BH11 BF10:BF11 BD10:BD11 BB10:BB11 AZ10:AZ11 AX10:AX11 AV10:AV11 AT10:AT11 AR10:AR11 AP10:AP11 AN10:AN11 AL10:AL11 AJ10:AJ11 AH10:AH11 AF10:AF11 AD10:AD11 AB10:AB11 Z10:Z11 X10:X11 V10:V11 T10:T11 R10:R11 P10:P11 N10:N11 L10:L11 J10:J11 H10:H11" xr:uid="{00000000-0002-0000-0300-000001000000}">
      <formula1>1</formula1>
    </dataValidation>
    <dataValidation type="list" allowBlank="1" showInputMessage="1" showErrorMessage="1" sqref="F17 H17 J17 L17 N17 P17 R17 T17 V17 X17 Z17 AB17 AD17 AF17 AH17 AJ17 AL17 AN17 AP17 AR17 AT17 AV17 AX17 AZ17 BB17 BD17 BF17 BH17 BJ17 BL17 BN17" xr:uid="{00000000-0002-0000-0300-000002000000}">
      <formula1>労災保険</formula1>
    </dataValidation>
    <dataValidation type="list" allowBlank="1" showInputMessage="1" showErrorMessage="1" sqref="F18 H18 J18 L18 N18 P18 R18 T18 V18 X18 Z18 AB18 AD18 AF18 AH18 AJ18 AL18 AN18 AP18 AR18 AT18 AV18 AX18 AZ18 BB18 BD18 BF18 BH18 BJ18 BL18 BN18" xr:uid="{00000000-0002-0000-0300-000003000000}">
      <formula1>労災保険算出方法</formula1>
    </dataValidation>
  </dataValidations>
  <printOptions gridLinesSet="0"/>
  <pageMargins left="0.48" right="0.35433070866141736" top="0.44" bottom="0.2" header="0.34" footer="0.3"/>
  <pageSetup paperSize="9" scale="30" orientation="portrait" horizontalDpi="4294967292" verticalDpi="4294967292" r:id="rId1"/>
  <headerFooter alignWithMargins="0">
    <oddFooter>&amp;C&amp;10&amp;P/&amp;N</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9">
    <pageSetUpPr fitToPage="1"/>
  </sheetPr>
  <dimension ref="A1:IV193"/>
  <sheetViews>
    <sheetView showGridLines="0" zoomScaleNormal="100" workbookViewId="0">
      <pane xSplit="3" topLeftCell="D1" activePane="topRight" state="frozen"/>
      <selection activeCell="L22" sqref="L22"/>
      <selection pane="topRight"/>
    </sheetView>
  </sheetViews>
  <sheetFormatPr defaultColWidth="0" defaultRowHeight="14.25"/>
  <cols>
    <col min="1" max="1" width="2.5" style="1" customWidth="1"/>
    <col min="2" max="2" width="14.625" style="1" customWidth="1"/>
    <col min="3" max="3" width="23.375" style="1" customWidth="1"/>
    <col min="4" max="4" width="3.75" style="1" customWidth="1"/>
    <col min="5" max="5" width="7.75" style="1" customWidth="1"/>
    <col min="6" max="9" width="9" style="1" customWidth="1"/>
    <col min="10" max="36" width="10" style="1" customWidth="1"/>
    <col min="37" max="37" width="9.625" style="1" customWidth="1"/>
    <col min="38" max="38" width="16" style="1" customWidth="1"/>
    <col min="39" max="44" width="5.625" style="1" customWidth="1"/>
    <col min="45" max="255" width="10.625" style="1" customWidth="1"/>
    <col min="256" max="16384" width="0" style="1" hidden="1"/>
  </cols>
  <sheetData>
    <row r="1" spans="1:256" s="50" customFormat="1" ht="11.25" hidden="1" customHeight="1">
      <c r="D1" s="951"/>
      <c r="E1" s="951"/>
      <c r="F1" s="951"/>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IV1" s="50" t="s">
        <v>1026</v>
      </c>
    </row>
    <row r="2" spans="1:256" ht="18.75" customHeight="1">
      <c r="A2" s="1621" t="s">
        <v>1134</v>
      </c>
      <c r="B2" s="1623"/>
      <c r="C2" s="186" t="s">
        <v>335</v>
      </c>
      <c r="D2" s="8"/>
      <c r="E2" s="8"/>
      <c r="F2" s="8"/>
      <c r="G2" s="8"/>
    </row>
    <row r="3" spans="1:256" s="301" customFormat="1" ht="15" customHeight="1">
      <c r="A3" s="31"/>
      <c r="B3" s="31" t="s">
        <v>531</v>
      </c>
      <c r="C3" s="31"/>
      <c r="D3" s="31"/>
      <c r="E3" s="31"/>
      <c r="F3" s="31"/>
      <c r="G3" s="31"/>
      <c r="H3" s="31"/>
      <c r="I3" s="31"/>
      <c r="J3" s="240"/>
      <c r="K3" s="240"/>
      <c r="L3" s="240"/>
      <c r="M3" s="240"/>
      <c r="N3" s="240"/>
    </row>
    <row r="4" spans="1:256" ht="12" customHeight="1" thickBot="1">
      <c r="A4" s="4"/>
      <c r="B4" s="4"/>
      <c r="C4" s="4"/>
      <c r="D4" s="4"/>
      <c r="E4" s="15" t="s">
        <v>687</v>
      </c>
      <c r="F4" s="4"/>
      <c r="G4" s="4"/>
      <c r="H4" s="4"/>
      <c r="I4" s="4"/>
      <c r="AK4" s="16"/>
      <c r="AN4" s="3"/>
      <c r="AO4" s="3"/>
    </row>
    <row r="5" spans="1:256" s="15" customFormat="1" ht="24.75" customHeight="1">
      <c r="A5" s="1689" t="s">
        <v>595</v>
      </c>
      <c r="B5" s="1690"/>
      <c r="C5" s="1690"/>
      <c r="D5" s="1691">
        <f>'1_一般事項'!C9</f>
        <v>1</v>
      </c>
      <c r="E5" s="1685" t="s">
        <v>1027</v>
      </c>
      <c r="F5" s="1695" t="str">
        <f>D5+1&amp;"次下請"</f>
        <v>2次下請</v>
      </c>
      <c r="G5" s="1678"/>
      <c r="H5" s="1678"/>
      <c r="I5" s="1678"/>
      <c r="J5" s="1678"/>
      <c r="K5" s="1678"/>
      <c r="L5" s="1678"/>
      <c r="M5" s="1678"/>
      <c r="N5" s="1678"/>
      <c r="O5" s="1678"/>
      <c r="P5" s="1678"/>
      <c r="Q5" s="1678"/>
      <c r="R5" s="1678"/>
      <c r="S5" s="1678"/>
      <c r="T5" s="1678"/>
      <c r="U5" s="1678"/>
      <c r="V5" s="1678"/>
      <c r="W5" s="1678"/>
      <c r="X5" s="1678"/>
      <c r="Y5" s="1678"/>
      <c r="Z5" s="1678"/>
      <c r="AA5" s="1678"/>
      <c r="AB5" s="1678"/>
      <c r="AC5" s="1678"/>
      <c r="AD5" s="1678"/>
      <c r="AE5" s="1678"/>
      <c r="AF5" s="1678"/>
      <c r="AG5" s="1678"/>
      <c r="AH5" s="1678"/>
      <c r="AI5" s="1678"/>
      <c r="AJ5" s="1696"/>
      <c r="AK5" s="325" t="s">
        <v>194</v>
      </c>
      <c r="AN5" s="4"/>
      <c r="AO5" s="4"/>
    </row>
    <row r="6" spans="1:256" s="303" customFormat="1" ht="18" customHeight="1">
      <c r="A6" s="1646"/>
      <c r="B6" s="1647"/>
      <c r="C6" s="1647"/>
      <c r="D6" s="1692"/>
      <c r="E6" s="1686"/>
      <c r="F6" s="326">
        <v>1</v>
      </c>
      <c r="G6" s="327">
        <v>2</v>
      </c>
      <c r="H6" s="327">
        <v>3</v>
      </c>
      <c r="I6" s="327">
        <v>4</v>
      </c>
      <c r="J6" s="327">
        <v>5</v>
      </c>
      <c r="K6" s="327">
        <v>6</v>
      </c>
      <c r="L6" s="327">
        <v>7</v>
      </c>
      <c r="M6" s="327">
        <v>8</v>
      </c>
      <c r="N6" s="327">
        <v>9</v>
      </c>
      <c r="O6" s="327">
        <v>10</v>
      </c>
      <c r="P6" s="327">
        <v>11</v>
      </c>
      <c r="Q6" s="327">
        <v>12</v>
      </c>
      <c r="R6" s="327">
        <v>13</v>
      </c>
      <c r="S6" s="327">
        <v>14</v>
      </c>
      <c r="T6" s="327">
        <v>15</v>
      </c>
      <c r="U6" s="327">
        <v>16</v>
      </c>
      <c r="V6" s="327">
        <v>17</v>
      </c>
      <c r="W6" s="327">
        <v>18</v>
      </c>
      <c r="X6" s="327">
        <v>19</v>
      </c>
      <c r="Y6" s="327">
        <v>20</v>
      </c>
      <c r="Z6" s="327">
        <v>21</v>
      </c>
      <c r="AA6" s="327">
        <v>22</v>
      </c>
      <c r="AB6" s="327">
        <v>23</v>
      </c>
      <c r="AC6" s="327">
        <v>24</v>
      </c>
      <c r="AD6" s="327">
        <v>25</v>
      </c>
      <c r="AE6" s="327">
        <v>26</v>
      </c>
      <c r="AF6" s="327">
        <v>27</v>
      </c>
      <c r="AG6" s="327">
        <v>28</v>
      </c>
      <c r="AH6" s="327">
        <f>AG6+1</f>
        <v>29</v>
      </c>
      <c r="AI6" s="327">
        <f t="shared" ref="AI6" si="0">AH6+1</f>
        <v>30</v>
      </c>
      <c r="AJ6" s="1687" t="s">
        <v>213</v>
      </c>
      <c r="AK6" s="328"/>
      <c r="AL6" s="302"/>
      <c r="AM6" s="302"/>
      <c r="AN6" s="4"/>
      <c r="AO6" s="4"/>
      <c r="AP6" s="302"/>
      <c r="AQ6" s="302"/>
      <c r="AR6" s="302"/>
      <c r="AS6" s="302"/>
      <c r="AT6" s="302"/>
      <c r="AU6" s="302"/>
      <c r="AV6" s="302"/>
      <c r="AW6" s="302"/>
      <c r="AX6" s="302"/>
      <c r="AY6" s="302"/>
      <c r="AZ6" s="302"/>
      <c r="BA6" s="302"/>
      <c r="BB6" s="302"/>
      <c r="BC6" s="302"/>
      <c r="BD6" s="302"/>
      <c r="BE6" s="302"/>
      <c r="BF6" s="302"/>
      <c r="BG6" s="302"/>
      <c r="BH6" s="302"/>
    </row>
    <row r="7" spans="1:256" s="303" customFormat="1" ht="36" customHeight="1">
      <c r="A7" s="1683" t="s">
        <v>163</v>
      </c>
      <c r="B7" s="1684"/>
      <c r="C7" s="51" t="s">
        <v>164</v>
      </c>
      <c r="D7" s="1693" t="str">
        <f>IF('1_一般事項'!$C$8="","",'1_一般事項'!$C$8)</f>
        <v/>
      </c>
      <c r="E7" s="1694"/>
      <c r="F7" s="757" t="str">
        <f>IF('1_一般事項'!C21="","",'1_一般事項'!C21)</f>
        <v/>
      </c>
      <c r="G7" s="758" t="str">
        <f>IF('1_一般事項'!C22="","",'1_一般事項'!C22)</f>
        <v/>
      </c>
      <c r="H7" s="758" t="str">
        <f>IF('1_一般事項'!C23="","",'1_一般事項'!C23)</f>
        <v/>
      </c>
      <c r="I7" s="758" t="str">
        <f>IF('1_一般事項'!C24="","",'1_一般事項'!C24)</f>
        <v/>
      </c>
      <c r="J7" s="758" t="str">
        <f>IF('1_一般事項'!C25="","",'1_一般事項'!C25)</f>
        <v/>
      </c>
      <c r="K7" s="758" t="str">
        <f>IF('1_一般事項'!C26="","",'1_一般事項'!C26)</f>
        <v/>
      </c>
      <c r="L7" s="758" t="str">
        <f>IF('1_一般事項'!C27="","",'1_一般事項'!C27)</f>
        <v/>
      </c>
      <c r="M7" s="758" t="str">
        <f>IF('1_一般事項'!C28="","",'1_一般事項'!C28)</f>
        <v/>
      </c>
      <c r="N7" s="758" t="str">
        <f>IF('1_一般事項'!C29="","",'1_一般事項'!C29)</f>
        <v/>
      </c>
      <c r="O7" s="758" t="str">
        <f>IF('1_一般事項'!C30="","",'1_一般事項'!C30)</f>
        <v/>
      </c>
      <c r="P7" s="758" t="str">
        <f>IF('1_一般事項'!C31="","",'1_一般事項'!C31)</f>
        <v/>
      </c>
      <c r="Q7" s="758" t="str">
        <f>IF('1_一般事項'!C32="","",'1_一般事項'!C32)</f>
        <v/>
      </c>
      <c r="R7" s="758" t="str">
        <f>IF('1_一般事項'!C33="","",'1_一般事項'!C33)</f>
        <v/>
      </c>
      <c r="S7" s="758" t="str">
        <f>IF('1_一般事項'!C34="","",'1_一般事項'!C34)</f>
        <v/>
      </c>
      <c r="T7" s="758" t="str">
        <f>IF('1_一般事項'!C35="","",'1_一般事項'!C35)</f>
        <v/>
      </c>
      <c r="U7" s="758" t="str">
        <f>IF('1_一般事項'!C36="","",'1_一般事項'!C36)</f>
        <v/>
      </c>
      <c r="V7" s="758" t="str">
        <f>IF('1_一般事項'!C37="","",'1_一般事項'!C37)</f>
        <v/>
      </c>
      <c r="W7" s="758" t="str">
        <f>IF('1_一般事項'!C38="","",'1_一般事項'!C38)</f>
        <v/>
      </c>
      <c r="X7" s="758" t="str">
        <f>IF('1_一般事項'!C39="","",'1_一般事項'!C39)</f>
        <v/>
      </c>
      <c r="Y7" s="758" t="str">
        <f>IF('1_一般事項'!C40="","",'1_一般事項'!C40)</f>
        <v/>
      </c>
      <c r="Z7" s="758" t="str">
        <f>IF('1_一般事項'!C41="","",'1_一般事項'!C41)</f>
        <v/>
      </c>
      <c r="AA7" s="758" t="str">
        <f>IF('1_一般事項'!C42="","",'1_一般事項'!C42)</f>
        <v/>
      </c>
      <c r="AB7" s="758" t="str">
        <f>IF('1_一般事項'!C43="","",'1_一般事項'!C43)</f>
        <v/>
      </c>
      <c r="AC7" s="758" t="str">
        <f>IF('1_一般事項'!C44="","",'1_一般事項'!C44)</f>
        <v/>
      </c>
      <c r="AD7" s="758" t="str">
        <f>IF('1_一般事項'!C45="","",'1_一般事項'!C45)</f>
        <v/>
      </c>
      <c r="AE7" s="758" t="str">
        <f>IF('1_一般事項'!C46="","",'1_一般事項'!C46)</f>
        <v/>
      </c>
      <c r="AF7" s="758" t="str">
        <f>IF('1_一般事項'!C47="","",'1_一般事項'!C47)</f>
        <v/>
      </c>
      <c r="AG7" s="758" t="str">
        <f>IF('1_一般事項'!C48="","",'1_一般事項'!C48)</f>
        <v/>
      </c>
      <c r="AH7" s="758" t="str">
        <f>IF('1_一般事項'!C49="","",'1_一般事項'!C49)</f>
        <v/>
      </c>
      <c r="AI7" s="758" t="str">
        <f>IF('1_一般事項'!C50="","",'1_一般事項'!C50)</f>
        <v/>
      </c>
      <c r="AJ7" s="1688"/>
      <c r="AK7" s="329"/>
      <c r="AN7" s="4"/>
      <c r="AO7" s="4"/>
    </row>
    <row r="8" spans="1:256" ht="36" customHeight="1">
      <c r="A8" s="169" t="s">
        <v>957</v>
      </c>
      <c r="B8" s="187" t="s">
        <v>958</v>
      </c>
      <c r="C8" s="170" t="s">
        <v>596</v>
      </c>
      <c r="D8" s="1699"/>
      <c r="E8" s="1700"/>
      <c r="F8" s="330"/>
      <c r="G8" s="331"/>
      <c r="H8" s="331"/>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2">
        <f t="shared" ref="AJ8:AJ13" si="1">SUM(F8:AI8)</f>
        <v>0</v>
      </c>
      <c r="AK8" s="333">
        <f t="shared" ref="AK8:AK13" si="2">D8+AJ8</f>
        <v>0</v>
      </c>
      <c r="AL8" s="2"/>
      <c r="AN8" s="3"/>
      <c r="AO8" s="3"/>
    </row>
    <row r="9" spans="1:256" s="50" customFormat="1" ht="36" customHeight="1">
      <c r="A9" s="169" t="s">
        <v>959</v>
      </c>
      <c r="B9" s="187" t="s">
        <v>174</v>
      </c>
      <c r="C9" s="170" t="s">
        <v>597</v>
      </c>
      <c r="D9" s="1699"/>
      <c r="E9" s="1700"/>
      <c r="F9" s="330"/>
      <c r="G9" s="331"/>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2">
        <f t="shared" si="1"/>
        <v>0</v>
      </c>
      <c r="AK9" s="333">
        <f t="shared" si="2"/>
        <v>0</v>
      </c>
      <c r="AL9" s="49"/>
      <c r="AN9" s="3"/>
      <c r="AO9" s="3"/>
    </row>
    <row r="10" spans="1:256" s="50" customFormat="1" ht="36" customHeight="1">
      <c r="A10" s="169" t="s">
        <v>175</v>
      </c>
      <c r="B10" s="187" t="s">
        <v>176</v>
      </c>
      <c r="C10" s="170" t="s">
        <v>195</v>
      </c>
      <c r="D10" s="1699"/>
      <c r="E10" s="1700"/>
      <c r="F10" s="330"/>
      <c r="G10" s="331"/>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2">
        <f t="shared" si="1"/>
        <v>0</v>
      </c>
      <c r="AK10" s="333">
        <f t="shared" si="2"/>
        <v>0</v>
      </c>
      <c r="AL10" s="64"/>
      <c r="AN10" s="3"/>
      <c r="AO10" s="47"/>
    </row>
    <row r="11" spans="1:256" s="184" customFormat="1" ht="36" customHeight="1">
      <c r="A11" s="169" t="s">
        <v>177</v>
      </c>
      <c r="B11" s="172" t="s">
        <v>178</v>
      </c>
      <c r="C11" s="171" t="s">
        <v>153</v>
      </c>
      <c r="D11" s="1699"/>
      <c r="E11" s="1700"/>
      <c r="F11" s="330"/>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2">
        <f t="shared" si="1"/>
        <v>0</v>
      </c>
      <c r="AK11" s="333">
        <f t="shared" si="2"/>
        <v>0</v>
      </c>
      <c r="AL11" s="64"/>
      <c r="AN11" s="47"/>
      <c r="AO11" s="47"/>
    </row>
    <row r="12" spans="1:256" s="184" customFormat="1" ht="36" customHeight="1">
      <c r="A12" s="169" t="s">
        <v>179</v>
      </c>
      <c r="B12" s="187" t="s">
        <v>180</v>
      </c>
      <c r="C12" s="170" t="s">
        <v>293</v>
      </c>
      <c r="D12" s="1699"/>
      <c r="E12" s="1700"/>
      <c r="F12" s="330"/>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2">
        <f t="shared" si="1"/>
        <v>0</v>
      </c>
      <c r="AK12" s="333">
        <f t="shared" si="2"/>
        <v>0</v>
      </c>
      <c r="AL12" s="64"/>
      <c r="AN12" s="47"/>
      <c r="AO12" s="47"/>
    </row>
    <row r="13" spans="1:256" s="184" customFormat="1" ht="36" customHeight="1" thickBot="1">
      <c r="A13" s="52"/>
      <c r="B13" s="53" t="s">
        <v>1028</v>
      </c>
      <c r="C13" s="188" t="s">
        <v>196</v>
      </c>
      <c r="D13" s="1697">
        <f>SUM(D8:D12)</f>
        <v>0</v>
      </c>
      <c r="E13" s="1698"/>
      <c r="F13" s="324">
        <f t="shared" ref="F13:AG13" si="3">SUM(F8:F12)</f>
        <v>0</v>
      </c>
      <c r="G13" s="323">
        <f t="shared" si="3"/>
        <v>0</v>
      </c>
      <c r="H13" s="323">
        <f t="shared" si="3"/>
        <v>0</v>
      </c>
      <c r="I13" s="323">
        <f t="shared" si="3"/>
        <v>0</v>
      </c>
      <c r="J13" s="323">
        <f t="shared" si="3"/>
        <v>0</v>
      </c>
      <c r="K13" s="323">
        <f t="shared" si="3"/>
        <v>0</v>
      </c>
      <c r="L13" s="323">
        <f t="shared" si="3"/>
        <v>0</v>
      </c>
      <c r="M13" s="323">
        <f t="shared" si="3"/>
        <v>0</v>
      </c>
      <c r="N13" s="323">
        <f t="shared" si="3"/>
        <v>0</v>
      </c>
      <c r="O13" s="323">
        <f t="shared" si="3"/>
        <v>0</v>
      </c>
      <c r="P13" s="323">
        <f t="shared" si="3"/>
        <v>0</v>
      </c>
      <c r="Q13" s="323">
        <f t="shared" si="3"/>
        <v>0</v>
      </c>
      <c r="R13" s="323">
        <f t="shared" si="3"/>
        <v>0</v>
      </c>
      <c r="S13" s="323">
        <f t="shared" si="3"/>
        <v>0</v>
      </c>
      <c r="T13" s="323">
        <f t="shared" si="3"/>
        <v>0</v>
      </c>
      <c r="U13" s="323">
        <f t="shared" si="3"/>
        <v>0</v>
      </c>
      <c r="V13" s="323">
        <f t="shared" si="3"/>
        <v>0</v>
      </c>
      <c r="W13" s="323">
        <f t="shared" si="3"/>
        <v>0</v>
      </c>
      <c r="X13" s="323">
        <f t="shared" si="3"/>
        <v>0</v>
      </c>
      <c r="Y13" s="323">
        <f t="shared" si="3"/>
        <v>0</v>
      </c>
      <c r="Z13" s="323">
        <f t="shared" si="3"/>
        <v>0</v>
      </c>
      <c r="AA13" s="323">
        <f t="shared" si="3"/>
        <v>0</v>
      </c>
      <c r="AB13" s="323">
        <f t="shared" si="3"/>
        <v>0</v>
      </c>
      <c r="AC13" s="323">
        <f t="shared" si="3"/>
        <v>0</v>
      </c>
      <c r="AD13" s="323">
        <f t="shared" si="3"/>
        <v>0</v>
      </c>
      <c r="AE13" s="323">
        <f t="shared" si="3"/>
        <v>0</v>
      </c>
      <c r="AF13" s="323">
        <f t="shared" si="3"/>
        <v>0</v>
      </c>
      <c r="AG13" s="323">
        <f t="shared" si="3"/>
        <v>0</v>
      </c>
      <c r="AH13" s="323">
        <f t="shared" ref="AH13:AI13" si="4">SUM(AH8:AH12)</f>
        <v>0</v>
      </c>
      <c r="AI13" s="323">
        <f t="shared" si="4"/>
        <v>0</v>
      </c>
      <c r="AJ13" s="332">
        <f t="shared" si="1"/>
        <v>0</v>
      </c>
      <c r="AK13" s="334">
        <f t="shared" si="2"/>
        <v>0</v>
      </c>
      <c r="AL13" s="185"/>
    </row>
    <row r="14" spans="1:256" s="184" customFormat="1" ht="7.5" customHeight="1">
      <c r="A14" s="57"/>
      <c r="B14" s="6"/>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185"/>
    </row>
    <row r="15" spans="1:256" s="184" customFormat="1" ht="18" customHeight="1">
      <c r="A15" s="57"/>
      <c r="B15" s="57"/>
      <c r="C15" s="57"/>
      <c r="D15" s="57"/>
      <c r="E15" s="57"/>
      <c r="F15" s="57"/>
      <c r="G15" s="57"/>
      <c r="H15" s="57"/>
      <c r="I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292" t="s">
        <v>1138</v>
      </c>
      <c r="AK15" s="57"/>
      <c r="AL15" s="185"/>
    </row>
    <row r="16" spans="1:256" s="31" customFormat="1" ht="13.5">
      <c r="B16" s="289" t="str">
        <f>"（注１）「左列」に自社分（" &amp; D5 &amp; "次下請業者）を記入し、「右列」に" &amp; D5+1 &amp; "次下請業者が作成した「4_労務管理費」シートの「総合計」を記入してください。"</f>
        <v>（注１）「左列」に自社分（1次下請業者）を記入し、「右列」に2次下請業者が作成した「4_労務管理費」シートの「総合計」を記入してください。</v>
      </c>
      <c r="D16" s="290"/>
      <c r="E16" s="290"/>
      <c r="F16" s="282"/>
      <c r="G16" s="282"/>
      <c r="H16" s="283"/>
    </row>
    <row r="17" spans="1:8" s="31" customFormat="1" ht="13.5">
      <c r="B17" s="31" t="str">
        <f>"（注２）"&amp;D5+2&amp;"次下請がある場合には、右列に"&amp; D5+1 &amp; "次と" &amp; D5+2 &amp; "次の合計した労務管理費を" &amp; D5+1 &amp; "次下請費用として記入してください。"</f>
        <v>（注２）3次下請がある場合には、右列に2次と3次の合計した労務管理費を2次下請費用として記入してください。</v>
      </c>
      <c r="F17" s="282"/>
      <c r="G17" s="282"/>
      <c r="H17" s="283"/>
    </row>
    <row r="18" spans="1:8" s="31" customFormat="1" ht="13.5">
      <c r="B18" s="31" t="str">
        <f>"　　　　" &amp; D5+2 &amp; "次下請以降がある場合も同様です。"</f>
        <v>　　　　3次下請以降がある場合も同様です。</v>
      </c>
      <c r="F18" s="282"/>
      <c r="G18" s="282"/>
      <c r="H18" s="283"/>
    </row>
    <row r="19" spans="1:8" s="31" customFormat="1" ht="15" customHeight="1">
      <c r="D19" s="282"/>
      <c r="E19" s="282"/>
      <c r="F19" s="282"/>
      <c r="G19" s="282"/>
      <c r="H19" s="283"/>
    </row>
    <row r="20" spans="1:8" s="178" customFormat="1" ht="13.5">
      <c r="B20" s="290" t="s">
        <v>689</v>
      </c>
      <c r="C20" s="31"/>
      <c r="D20" s="182"/>
      <c r="E20" s="182"/>
      <c r="F20" s="182"/>
      <c r="G20" s="182"/>
      <c r="H20" s="291"/>
    </row>
    <row r="21" spans="1:8" s="31" customFormat="1" ht="13.5">
      <c r="B21" s="31" t="s">
        <v>1139</v>
      </c>
      <c r="D21" s="282"/>
      <c r="E21" s="282"/>
      <c r="F21" s="282"/>
      <c r="G21" s="282"/>
      <c r="H21" s="283"/>
    </row>
    <row r="22" spans="1:8" s="31" customFormat="1" ht="13.5">
      <c r="A22" s="31" t="s">
        <v>1029</v>
      </c>
      <c r="B22" s="31" t="s">
        <v>140</v>
      </c>
      <c r="D22" s="282"/>
      <c r="E22" s="282"/>
      <c r="F22" s="282"/>
      <c r="G22" s="282"/>
      <c r="H22" s="283"/>
    </row>
    <row r="23" spans="1:8" s="31" customFormat="1" ht="13.5">
      <c r="A23" s="31" t="s">
        <v>1029</v>
      </c>
      <c r="B23" s="31" t="s">
        <v>297</v>
      </c>
      <c r="D23" s="282"/>
      <c r="E23" s="282"/>
      <c r="F23" s="282"/>
      <c r="G23" s="282"/>
      <c r="H23" s="283"/>
    </row>
    <row r="24" spans="1:8" s="31" customFormat="1">
      <c r="B24" s="1"/>
      <c r="C24" s="1"/>
      <c r="D24" s="282"/>
      <c r="E24" s="282"/>
      <c r="F24" s="282"/>
      <c r="G24" s="282"/>
      <c r="H24" s="283"/>
    </row>
    <row r="189" spans="2:5">
      <c r="B189" s="17"/>
      <c r="C189" s="17"/>
      <c r="D189" s="17"/>
      <c r="E189" s="17"/>
    </row>
    <row r="190" spans="2:5">
      <c r="B190" s="17"/>
      <c r="C190" s="17"/>
      <c r="D190" s="17"/>
      <c r="E190" s="17"/>
    </row>
    <row r="192" spans="2:5">
      <c r="E192" s="17"/>
    </row>
    <row r="193" spans="5:5">
      <c r="E193" s="17"/>
    </row>
  </sheetData>
  <sheetProtection algorithmName="SHA-512" hashValue="dR1BgqLFONSSb7ZE8C0TbslXfgppmncn9AeBbpOp+niVwz5E73/ibiWZIJlF6MO+GDvH5MnpMAAEgaSbO+WHmA==" saltValue="7kGVUNV3daJmrQrvmbMU0A==" spinCount="100000" sheet="1" objects="1" scenarios="1"/>
  <mergeCells count="14">
    <mergeCell ref="D13:E13"/>
    <mergeCell ref="D8:E8"/>
    <mergeCell ref="D9:E9"/>
    <mergeCell ref="D10:E10"/>
    <mergeCell ref="D11:E11"/>
    <mergeCell ref="D12:E12"/>
    <mergeCell ref="A2:B2"/>
    <mergeCell ref="A7:B7"/>
    <mergeCell ref="E5:E6"/>
    <mergeCell ref="AJ6:AJ7"/>
    <mergeCell ref="A5:C6"/>
    <mergeCell ref="D5:D6"/>
    <mergeCell ref="D7:E7"/>
    <mergeCell ref="F5:AJ5"/>
  </mergeCells>
  <phoneticPr fontId="2"/>
  <dataValidations xWindow="547" yWindow="702" count="3">
    <dataValidation allowBlank="1" showErrorMessage="1" promptTitle="会社名の入力" prompt="会社名について入力して下さい。" sqref="F7:AI7" xr:uid="{00000000-0002-0000-0400-000000000000}"/>
    <dataValidation type="whole" operator="greaterThanOrEqual" allowBlank="1" showInputMessage="1" showErrorMessage="1" error="整数値を入力してください" sqref="D8:AI12" xr:uid="{00000000-0002-0000-0400-000001000000}">
      <formula1>0</formula1>
    </dataValidation>
    <dataValidation allowBlank="1" showErrorMessage="1" promptTitle="会社名の入力" prompt="会社名を入力して下さい。" sqref="D7:E7" xr:uid="{00000000-0002-0000-0400-000002000000}"/>
  </dataValidations>
  <printOptions gridLinesSet="0"/>
  <pageMargins left="0.89" right="0" top="0.59055118110236227" bottom="0.39370078740157483" header="0.51181102362204722" footer="0.51181102362204722"/>
  <pageSetup paperSize="9" orientation="landscape" horizontalDpi="4294967292" verticalDpi="4294967292" r:id="rId1"/>
  <headerFooter alignWithMargins="0">
    <oddFooter>&amp;C&amp;10&amp;P/&amp;N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0">
    <pageSetUpPr fitToPage="1"/>
  </sheetPr>
  <dimension ref="A1:IV40"/>
  <sheetViews>
    <sheetView showGridLines="0" zoomScaleNormal="100" workbookViewId="0">
      <pane xSplit="4" ySplit="8" topLeftCell="E9" activePane="bottomRight" state="frozen"/>
      <selection activeCell="L22" sqref="L22"/>
      <selection pane="topRight" activeCell="L22" sqref="L22"/>
      <selection pane="bottomLeft" activeCell="L22" sqref="L22"/>
      <selection pane="bottomRight"/>
    </sheetView>
  </sheetViews>
  <sheetFormatPr defaultColWidth="3.375" defaultRowHeight="16.5" customHeight="1"/>
  <cols>
    <col min="1" max="1" width="4" style="468" customWidth="1"/>
    <col min="2" max="2" width="13.625" style="33" customWidth="1"/>
    <col min="3" max="3" width="4.375" style="33" customWidth="1"/>
    <col min="4" max="4" width="28.25" style="18" customWidth="1"/>
    <col min="5" max="5" width="3.625" style="18" customWidth="1"/>
    <col min="6" max="7" width="8.625" style="18" customWidth="1"/>
    <col min="8" max="8" width="3.625" style="18" customWidth="1"/>
    <col min="9" max="10" width="8.625" style="18" customWidth="1"/>
    <col min="11" max="11" width="3.625" style="18" customWidth="1"/>
    <col min="12" max="13" width="8.625" style="18" customWidth="1"/>
    <col min="14" max="14" width="3.625" style="18" customWidth="1"/>
    <col min="15" max="16" width="8.75" style="18" customWidth="1"/>
    <col min="17" max="17" width="3.625" style="18" customWidth="1"/>
    <col min="18" max="19" width="8.75" style="18" customWidth="1"/>
    <col min="20" max="20" width="3.625" style="18" customWidth="1"/>
    <col min="21" max="22" width="8.75" style="18" customWidth="1"/>
    <col min="23" max="23" width="3.625" style="18" customWidth="1"/>
    <col min="24" max="25" width="8.75" style="18" customWidth="1"/>
    <col min="26" max="26" width="3.625" style="18" customWidth="1"/>
    <col min="27" max="28" width="8.75" style="18" customWidth="1"/>
    <col min="29" max="29" width="3.625" style="18" customWidth="1"/>
    <col min="30" max="31" width="8.75" style="18" customWidth="1"/>
    <col min="32" max="32" width="3.625" style="18" customWidth="1"/>
    <col min="33" max="34" width="8.75" style="18" customWidth="1"/>
    <col min="35" max="35" width="3.625" style="18" customWidth="1"/>
    <col min="36" max="37" width="8.75" style="18" customWidth="1"/>
    <col min="38" max="38" width="3.625" style="18" customWidth="1"/>
    <col min="39" max="40" width="8.75" style="18" customWidth="1"/>
    <col min="41" max="41" width="3.625" style="18" customWidth="1"/>
    <col min="42" max="43" width="8.75" style="18" customWidth="1"/>
    <col min="44" max="44" width="3.625" style="18" customWidth="1"/>
    <col min="45" max="46" width="8.75" style="18" customWidth="1"/>
    <col min="47" max="47" width="3.625" style="18" customWidth="1"/>
    <col min="48" max="49" width="8.75" style="18" customWidth="1"/>
    <col min="50" max="50" width="3.625" style="18" customWidth="1"/>
    <col min="51" max="52" width="8.75" style="18" customWidth="1"/>
    <col min="53" max="53" width="3.625" style="18" customWidth="1"/>
    <col min="54" max="55" width="8.75" style="18" customWidth="1"/>
    <col min="56" max="56" width="3.625" style="18" customWidth="1"/>
    <col min="57" max="58" width="8.75" style="18" customWidth="1"/>
    <col min="59" max="59" width="3.625" style="18" customWidth="1"/>
    <col min="60" max="61" width="8.75" style="18" customWidth="1"/>
    <col min="62" max="62" width="3.625" style="18" customWidth="1"/>
    <col min="63" max="64" width="8.75" style="18" customWidth="1"/>
    <col min="65" max="65" width="3.625" style="18" customWidth="1"/>
    <col min="66" max="67" width="8.75" style="18" customWidth="1"/>
    <col min="68" max="68" width="3.625" style="18" customWidth="1"/>
    <col min="69" max="70" width="8.75" style="18" customWidth="1"/>
    <col min="71" max="71" width="3.625" style="18" customWidth="1"/>
    <col min="72" max="73" width="8.75" style="18" customWidth="1"/>
    <col min="74" max="74" width="3.625" style="18" customWidth="1"/>
    <col min="75" max="76" width="8.75" style="18" customWidth="1"/>
    <col min="77" max="77" width="3.625" style="18" customWidth="1"/>
    <col min="78" max="79" width="8.75" style="18" customWidth="1"/>
    <col min="80" max="80" width="3.625" style="18" customWidth="1"/>
    <col min="81" max="82" width="8.75" style="18" customWidth="1"/>
    <col min="83" max="83" width="3.625" style="18" customWidth="1"/>
    <col min="84" max="85" width="8.75" style="18" customWidth="1"/>
    <col min="86" max="86" width="3.625" style="18" customWidth="1"/>
    <col min="87" max="88" width="8.75" style="18" customWidth="1"/>
    <col min="89" max="89" width="3.625" style="18" customWidth="1"/>
    <col min="90" max="91" width="8.75" style="18" customWidth="1"/>
    <col min="92" max="92" width="3.625" style="18" customWidth="1"/>
    <col min="93" max="94" width="8.75" style="18" customWidth="1"/>
    <col min="95" max="95" width="3.625" style="18" customWidth="1"/>
    <col min="96" max="97" width="8.75" style="18" customWidth="1"/>
    <col min="98" max="99" width="10.5" customWidth="1"/>
    <col min="100" max="100" width="20" style="18" customWidth="1"/>
    <col min="101" max="102" width="3.5" style="18" customWidth="1"/>
    <col min="103" max="255" width="9" style="18" customWidth="1"/>
    <col min="256" max="16384" width="3.375" style="459"/>
  </cols>
  <sheetData>
    <row r="1" spans="1:256" ht="16.5" customHeight="1">
      <c r="D1" s="21"/>
      <c r="E1" s="21"/>
      <c r="F1" s="21"/>
      <c r="G1" s="21"/>
      <c r="H1" s="372"/>
      <c r="I1" s="307"/>
      <c r="J1" s="373"/>
      <c r="K1" s="374"/>
      <c r="L1" s="374"/>
      <c r="M1" s="371"/>
      <c r="N1" s="371"/>
      <c r="O1" s="371"/>
      <c r="P1" s="371"/>
      <c r="Q1" s="479"/>
      <c r="R1" s="479"/>
      <c r="S1" s="479"/>
      <c r="T1" s="479"/>
      <c r="U1" s="479"/>
      <c r="V1" s="479"/>
      <c r="W1" s="479"/>
      <c r="X1" s="479"/>
      <c r="Y1" s="479"/>
      <c r="Z1" s="479"/>
      <c r="AA1" s="479"/>
      <c r="AB1" s="479"/>
      <c r="AC1" s="479"/>
      <c r="AD1" s="479"/>
      <c r="AE1" s="479"/>
      <c r="AF1" s="479"/>
      <c r="AG1" s="479"/>
      <c r="AH1" s="479"/>
      <c r="AI1" s="479"/>
      <c r="AJ1" s="479"/>
      <c r="AK1" s="479"/>
      <c r="AL1" s="479"/>
      <c r="AM1" s="479"/>
      <c r="AN1" s="479"/>
      <c r="AO1" s="479"/>
      <c r="AP1" s="479"/>
      <c r="AQ1" s="479"/>
      <c r="AR1" s="479"/>
      <c r="AS1" s="479"/>
      <c r="AT1" s="479"/>
      <c r="AU1" s="479"/>
      <c r="AV1" s="479"/>
      <c r="AW1" s="479"/>
      <c r="AX1" s="479"/>
      <c r="AY1" s="479"/>
      <c r="AZ1" s="479"/>
      <c r="BA1" s="479"/>
      <c r="BB1" s="479"/>
      <c r="BC1" s="479"/>
      <c r="BD1" s="479"/>
      <c r="BE1" s="479"/>
      <c r="BF1" s="479"/>
      <c r="BG1" s="479"/>
      <c r="BH1" s="479"/>
      <c r="BI1" s="479"/>
      <c r="BJ1" s="479"/>
      <c r="BK1" s="479"/>
      <c r="BL1" s="479"/>
      <c r="BM1" s="479"/>
      <c r="BN1" s="479"/>
      <c r="BO1" s="479"/>
      <c r="BP1" s="479"/>
      <c r="BQ1" s="479"/>
      <c r="BR1" s="479"/>
      <c r="BS1" s="479"/>
      <c r="BT1" s="479"/>
      <c r="BU1" s="479"/>
      <c r="BV1" s="479"/>
      <c r="BW1" s="479"/>
      <c r="BX1" s="479"/>
      <c r="BY1" s="479"/>
      <c r="BZ1" s="479"/>
      <c r="CA1" s="479"/>
      <c r="CB1" s="479"/>
      <c r="CC1" s="479"/>
      <c r="CD1" s="479"/>
      <c r="CE1" s="479"/>
      <c r="CF1" s="479"/>
      <c r="CG1" s="479"/>
      <c r="CH1" s="479"/>
      <c r="CI1" s="479"/>
      <c r="CJ1" s="479"/>
      <c r="CK1" s="479"/>
      <c r="CL1" s="479"/>
      <c r="CM1" s="479"/>
      <c r="CN1" s="479"/>
      <c r="CO1" s="479"/>
      <c r="CP1" s="479"/>
      <c r="CQ1" s="479"/>
      <c r="CR1" s="479"/>
      <c r="CS1" s="479"/>
      <c r="CW1" s="33"/>
      <c r="CX1" s="33"/>
      <c r="IV1" s="480" t="s">
        <v>289</v>
      </c>
    </row>
    <row r="2" spans="1:256" ht="18.75" customHeight="1">
      <c r="A2" s="1760" t="s">
        <v>1140</v>
      </c>
      <c r="B2" s="1761"/>
      <c r="C2" s="467" t="s">
        <v>483</v>
      </c>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row>
    <row r="3" spans="1:256" ht="13.5" customHeight="1">
      <c r="A3" s="456"/>
      <c r="B3" s="453" t="s">
        <v>220</v>
      </c>
      <c r="C3" s="249"/>
      <c r="D3" s="4"/>
      <c r="E3" s="4"/>
      <c r="F3" s="4"/>
      <c r="G3" s="4"/>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224"/>
      <c r="CU3" s="224"/>
      <c r="IV3" s="183"/>
    </row>
    <row r="4" spans="1:256" ht="13.5" customHeight="1">
      <c r="A4" s="456"/>
      <c r="B4" s="453"/>
      <c r="C4" s="249"/>
      <c r="D4" s="4"/>
      <c r="E4" s="4"/>
      <c r="F4" s="4"/>
      <c r="G4" s="4"/>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739"/>
      <c r="BA4" s="739"/>
      <c r="BB4" s="739"/>
      <c r="BC4" s="739"/>
      <c r="BD4" s="739"/>
      <c r="BE4" s="739"/>
      <c r="BF4" s="739"/>
      <c r="BG4" s="739"/>
      <c r="BH4" s="739"/>
      <c r="BI4" s="739"/>
      <c r="BJ4" s="739"/>
      <c r="BK4" s="739"/>
      <c r="BL4" s="739"/>
      <c r="BM4" s="739"/>
      <c r="BN4" s="739"/>
      <c r="BO4" s="739"/>
      <c r="BP4" s="739"/>
      <c r="BQ4" s="739"/>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224"/>
      <c r="CU4" s="224"/>
      <c r="IV4" s="183"/>
    </row>
    <row r="5" spans="1:256" ht="15.75" customHeight="1" thickBot="1">
      <c r="A5" s="33" t="s">
        <v>1032</v>
      </c>
      <c r="B5" s="469"/>
      <c r="C5" s="470"/>
      <c r="D5" s="22"/>
      <c r="E5" s="22"/>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18"/>
      <c r="CU5" s="23" t="s">
        <v>852</v>
      </c>
      <c r="IV5" s="458"/>
    </row>
    <row r="6" spans="1:256" s="23" customFormat="1" ht="27.75" customHeight="1">
      <c r="A6" s="1723" t="s">
        <v>1033</v>
      </c>
      <c r="B6" s="1724"/>
      <c r="C6" s="1725"/>
      <c r="D6" s="1732" t="s">
        <v>1034</v>
      </c>
      <c r="E6" s="1691">
        <f>'1_一般事項'!C9</f>
        <v>1</v>
      </c>
      <c r="F6" s="1739" t="s">
        <v>1035</v>
      </c>
      <c r="G6" s="1740"/>
      <c r="H6" s="1722" t="str">
        <f>E6+1&amp;"次下請"</f>
        <v>2次下請</v>
      </c>
      <c r="I6" s="1678"/>
      <c r="J6" s="1678"/>
      <c r="K6" s="1678"/>
      <c r="L6" s="1678"/>
      <c r="M6" s="1678"/>
      <c r="N6" s="1678"/>
      <c r="O6" s="1678"/>
      <c r="P6" s="1678"/>
      <c r="Q6" s="1678"/>
      <c r="R6" s="1678"/>
      <c r="S6" s="1678"/>
      <c r="T6" s="1678"/>
      <c r="U6" s="1678"/>
      <c r="V6" s="1678"/>
      <c r="W6" s="1678"/>
      <c r="X6" s="1678"/>
      <c r="Y6" s="1678"/>
      <c r="Z6" s="1678"/>
      <c r="AA6" s="1678"/>
      <c r="AB6" s="1678"/>
      <c r="AC6" s="1678"/>
      <c r="AD6" s="1678"/>
      <c r="AE6" s="1678"/>
      <c r="AF6" s="1678"/>
      <c r="AG6" s="1678"/>
      <c r="AH6" s="1678"/>
      <c r="AI6" s="1678"/>
      <c r="AJ6" s="1678"/>
      <c r="AK6" s="1678"/>
      <c r="AL6" s="1678"/>
      <c r="AM6" s="1678"/>
      <c r="AN6" s="1678"/>
      <c r="AO6" s="1678"/>
      <c r="AP6" s="1678"/>
      <c r="AQ6" s="1678"/>
      <c r="AR6" s="1678"/>
      <c r="AS6" s="1678"/>
      <c r="AT6" s="1678"/>
      <c r="AU6" s="1678"/>
      <c r="AV6" s="1678"/>
      <c r="AW6" s="1678"/>
      <c r="AX6" s="1678"/>
      <c r="AY6" s="1678"/>
      <c r="AZ6" s="1678"/>
      <c r="BA6" s="1678"/>
      <c r="BB6" s="1678"/>
      <c r="BC6" s="1678"/>
      <c r="BD6" s="1678"/>
      <c r="BE6" s="1678"/>
      <c r="BF6" s="1678"/>
      <c r="BG6" s="1678"/>
      <c r="BH6" s="1678"/>
      <c r="BI6" s="1678"/>
      <c r="BJ6" s="1678"/>
      <c r="BK6" s="1678"/>
      <c r="BL6" s="1678"/>
      <c r="BM6" s="1678"/>
      <c r="BN6" s="1678"/>
      <c r="BO6" s="1678"/>
      <c r="BP6" s="1678"/>
      <c r="BQ6" s="1678"/>
      <c r="BR6" s="1678"/>
      <c r="BS6" s="1678"/>
      <c r="BT6" s="1678"/>
      <c r="BU6" s="1678"/>
      <c r="BV6" s="1678"/>
      <c r="BW6" s="1678"/>
      <c r="BX6" s="1678"/>
      <c r="BY6" s="1678"/>
      <c r="BZ6" s="1678"/>
      <c r="CA6" s="1678"/>
      <c r="CB6" s="1678"/>
      <c r="CC6" s="1678"/>
      <c r="CD6" s="1678"/>
      <c r="CE6" s="1678"/>
      <c r="CF6" s="1678"/>
      <c r="CG6" s="1678"/>
      <c r="CH6" s="1678"/>
      <c r="CI6" s="1678"/>
      <c r="CJ6" s="1678"/>
      <c r="CK6" s="1678"/>
      <c r="CL6" s="1678"/>
      <c r="CM6" s="1678"/>
      <c r="CN6" s="1678"/>
      <c r="CO6" s="1678"/>
      <c r="CP6" s="1678"/>
      <c r="CQ6" s="1678"/>
      <c r="CR6" s="1678"/>
      <c r="CS6" s="1678"/>
      <c r="CT6" s="1696"/>
      <c r="CU6" s="312" t="s">
        <v>194</v>
      </c>
      <c r="IV6" s="460"/>
    </row>
    <row r="7" spans="1:256" s="313" customFormat="1" ht="12">
      <c r="A7" s="1726"/>
      <c r="B7" s="1727"/>
      <c r="C7" s="1728"/>
      <c r="D7" s="1733"/>
      <c r="E7" s="1738"/>
      <c r="F7" s="1741"/>
      <c r="G7" s="1742"/>
      <c r="H7" s="1746">
        <v>1</v>
      </c>
      <c r="I7" s="1717"/>
      <c r="J7" s="1717"/>
      <c r="K7" s="1716">
        <f>H7+1</f>
        <v>2</v>
      </c>
      <c r="L7" s="1717"/>
      <c r="M7" s="1718"/>
      <c r="N7" s="1716">
        <f>K7+1</f>
        <v>3</v>
      </c>
      <c r="O7" s="1717"/>
      <c r="P7" s="1718"/>
      <c r="Q7" s="1716">
        <f>N7+1</f>
        <v>4</v>
      </c>
      <c r="R7" s="1717"/>
      <c r="S7" s="1718"/>
      <c r="T7" s="1716">
        <f>Q7+1</f>
        <v>5</v>
      </c>
      <c r="U7" s="1717"/>
      <c r="V7" s="1718"/>
      <c r="W7" s="1716">
        <f>T7+1</f>
        <v>6</v>
      </c>
      <c r="X7" s="1717"/>
      <c r="Y7" s="1718"/>
      <c r="Z7" s="1716">
        <f>W7+1</f>
        <v>7</v>
      </c>
      <c r="AA7" s="1717"/>
      <c r="AB7" s="1718"/>
      <c r="AC7" s="1716">
        <f>Z7+1</f>
        <v>8</v>
      </c>
      <c r="AD7" s="1717"/>
      <c r="AE7" s="1718"/>
      <c r="AF7" s="1716">
        <f>AC7+1</f>
        <v>9</v>
      </c>
      <c r="AG7" s="1717"/>
      <c r="AH7" s="1718"/>
      <c r="AI7" s="1716">
        <f>AF7+1</f>
        <v>10</v>
      </c>
      <c r="AJ7" s="1717"/>
      <c r="AK7" s="1718"/>
      <c r="AL7" s="1716">
        <f>AI7+1</f>
        <v>11</v>
      </c>
      <c r="AM7" s="1717"/>
      <c r="AN7" s="1718"/>
      <c r="AO7" s="1716">
        <f>AL7+1</f>
        <v>12</v>
      </c>
      <c r="AP7" s="1717"/>
      <c r="AQ7" s="1718"/>
      <c r="AR7" s="1716">
        <f>AO7+1</f>
        <v>13</v>
      </c>
      <c r="AS7" s="1717"/>
      <c r="AT7" s="1718"/>
      <c r="AU7" s="1716">
        <f>AR7+1</f>
        <v>14</v>
      </c>
      <c r="AV7" s="1717"/>
      <c r="AW7" s="1718"/>
      <c r="AX7" s="1716">
        <f>AU7+1</f>
        <v>15</v>
      </c>
      <c r="AY7" s="1717"/>
      <c r="AZ7" s="1718"/>
      <c r="BA7" s="1716">
        <f>AX7+1</f>
        <v>16</v>
      </c>
      <c r="BB7" s="1717"/>
      <c r="BC7" s="1718"/>
      <c r="BD7" s="1716">
        <f>BA7+1</f>
        <v>17</v>
      </c>
      <c r="BE7" s="1717"/>
      <c r="BF7" s="1718"/>
      <c r="BG7" s="1716">
        <f>BD7+1</f>
        <v>18</v>
      </c>
      <c r="BH7" s="1717"/>
      <c r="BI7" s="1718"/>
      <c r="BJ7" s="1716">
        <f>BG7+1</f>
        <v>19</v>
      </c>
      <c r="BK7" s="1717"/>
      <c r="BL7" s="1718"/>
      <c r="BM7" s="1716">
        <f>BJ7+1</f>
        <v>20</v>
      </c>
      <c r="BN7" s="1717"/>
      <c r="BO7" s="1718"/>
      <c r="BP7" s="1716">
        <f>BM7+1</f>
        <v>21</v>
      </c>
      <c r="BQ7" s="1717"/>
      <c r="BR7" s="1718"/>
      <c r="BS7" s="1716">
        <f>BP7+1</f>
        <v>22</v>
      </c>
      <c r="BT7" s="1717"/>
      <c r="BU7" s="1718"/>
      <c r="BV7" s="1716">
        <f>BS7+1</f>
        <v>23</v>
      </c>
      <c r="BW7" s="1717"/>
      <c r="BX7" s="1718"/>
      <c r="BY7" s="1716">
        <f>BV7+1</f>
        <v>24</v>
      </c>
      <c r="BZ7" s="1717"/>
      <c r="CA7" s="1718"/>
      <c r="CB7" s="1716">
        <f>BY7+1</f>
        <v>25</v>
      </c>
      <c r="CC7" s="1717"/>
      <c r="CD7" s="1718"/>
      <c r="CE7" s="1716">
        <f>CB7+1</f>
        <v>26</v>
      </c>
      <c r="CF7" s="1717"/>
      <c r="CG7" s="1718"/>
      <c r="CH7" s="1716">
        <f>CE7+1</f>
        <v>27</v>
      </c>
      <c r="CI7" s="1717"/>
      <c r="CJ7" s="1718"/>
      <c r="CK7" s="1716">
        <f>CH7+1</f>
        <v>28</v>
      </c>
      <c r="CL7" s="1717"/>
      <c r="CM7" s="1718"/>
      <c r="CN7" s="1716">
        <f>CK7+1</f>
        <v>29</v>
      </c>
      <c r="CO7" s="1717"/>
      <c r="CP7" s="1718"/>
      <c r="CQ7" s="1716">
        <f>CN7+1</f>
        <v>30</v>
      </c>
      <c r="CR7" s="1717"/>
      <c r="CS7" s="1718"/>
      <c r="CU7" s="314"/>
      <c r="IV7" s="461"/>
    </row>
    <row r="8" spans="1:256" s="317" customFormat="1" ht="33" customHeight="1">
      <c r="A8" s="1729"/>
      <c r="B8" s="1730"/>
      <c r="C8" s="1731"/>
      <c r="D8" s="1734"/>
      <c r="E8" s="1693" t="str">
        <f>IF('1_一般事項'!$C$8="","",'1_一般事項'!$C$8)</f>
        <v/>
      </c>
      <c r="F8" s="1743"/>
      <c r="G8" s="1744"/>
      <c r="H8" s="1735" t="str">
        <f>IF('1_一般事項'!C21="","",'1_一般事項'!C21)</f>
        <v/>
      </c>
      <c r="I8" s="1736"/>
      <c r="J8" s="1737"/>
      <c r="K8" s="1719" t="str">
        <f>IF('1_一般事項'!C22="","",'1_一般事項'!C22)</f>
        <v/>
      </c>
      <c r="L8" s="1720"/>
      <c r="M8" s="1721"/>
      <c r="N8" s="1719" t="str">
        <f>IF('1_一般事項'!C23="","",'1_一般事項'!C23)</f>
        <v/>
      </c>
      <c r="O8" s="1720"/>
      <c r="P8" s="1721"/>
      <c r="Q8" s="1719" t="str">
        <f>IF('1_一般事項'!C24="","",'1_一般事項'!C24)</f>
        <v/>
      </c>
      <c r="R8" s="1720"/>
      <c r="S8" s="1721"/>
      <c r="T8" s="1719" t="str">
        <f>IF('1_一般事項'!C25="","",'1_一般事項'!C25)</f>
        <v/>
      </c>
      <c r="U8" s="1720"/>
      <c r="V8" s="1721"/>
      <c r="W8" s="1719" t="str">
        <f>IF('1_一般事項'!C26="","",'1_一般事項'!C26)</f>
        <v/>
      </c>
      <c r="X8" s="1720"/>
      <c r="Y8" s="1721"/>
      <c r="Z8" s="1719" t="str">
        <f>IF('1_一般事項'!C27="","",'1_一般事項'!C27)</f>
        <v/>
      </c>
      <c r="AA8" s="1720"/>
      <c r="AB8" s="1721"/>
      <c r="AC8" s="1719" t="str">
        <f>IF('1_一般事項'!C28="","",'1_一般事項'!C28)</f>
        <v/>
      </c>
      <c r="AD8" s="1720"/>
      <c r="AE8" s="1721"/>
      <c r="AF8" s="1719" t="str">
        <f>IF('1_一般事項'!C29="","",'1_一般事項'!C29)</f>
        <v/>
      </c>
      <c r="AG8" s="1720"/>
      <c r="AH8" s="1721"/>
      <c r="AI8" s="1719" t="str">
        <f>IF('1_一般事項'!C30="","",'1_一般事項'!C30)</f>
        <v/>
      </c>
      <c r="AJ8" s="1720"/>
      <c r="AK8" s="1721"/>
      <c r="AL8" s="1719" t="str">
        <f>IF('1_一般事項'!C31="","",'1_一般事項'!C31)</f>
        <v/>
      </c>
      <c r="AM8" s="1720"/>
      <c r="AN8" s="1721"/>
      <c r="AO8" s="1719" t="str">
        <f>IF('1_一般事項'!C32="","",'1_一般事項'!C32)</f>
        <v/>
      </c>
      <c r="AP8" s="1720"/>
      <c r="AQ8" s="1721"/>
      <c r="AR8" s="1719" t="str">
        <f>IF('1_一般事項'!C33="","",'1_一般事項'!C33)</f>
        <v/>
      </c>
      <c r="AS8" s="1720"/>
      <c r="AT8" s="1721"/>
      <c r="AU8" s="1719" t="str">
        <f>IF('1_一般事項'!C34="","",'1_一般事項'!C34)</f>
        <v/>
      </c>
      <c r="AV8" s="1720"/>
      <c r="AW8" s="1721"/>
      <c r="AX8" s="1719" t="str">
        <f>IF('1_一般事項'!C35="","",'1_一般事項'!C35)</f>
        <v/>
      </c>
      <c r="AY8" s="1720"/>
      <c r="AZ8" s="1721"/>
      <c r="BA8" s="1719" t="str">
        <f>IF('1_一般事項'!C36="","",'1_一般事項'!C36)</f>
        <v/>
      </c>
      <c r="BB8" s="1720"/>
      <c r="BC8" s="1721"/>
      <c r="BD8" s="1719" t="str">
        <f>IF('1_一般事項'!C37="","",'1_一般事項'!C37)</f>
        <v/>
      </c>
      <c r="BE8" s="1720"/>
      <c r="BF8" s="1721"/>
      <c r="BG8" s="1719" t="str">
        <f>IF('1_一般事項'!C38="","",'1_一般事項'!C38)</f>
        <v/>
      </c>
      <c r="BH8" s="1720"/>
      <c r="BI8" s="1721"/>
      <c r="BJ8" s="1719" t="str">
        <f>IF('1_一般事項'!C39="","",'1_一般事項'!C39)</f>
        <v/>
      </c>
      <c r="BK8" s="1720"/>
      <c r="BL8" s="1721"/>
      <c r="BM8" s="1719" t="str">
        <f>IF('1_一般事項'!C40="","",'1_一般事項'!C40)</f>
        <v/>
      </c>
      <c r="BN8" s="1720"/>
      <c r="BO8" s="1721"/>
      <c r="BP8" s="1719" t="str">
        <f>IF('1_一般事項'!C41="","",'1_一般事項'!C41)</f>
        <v/>
      </c>
      <c r="BQ8" s="1720"/>
      <c r="BR8" s="1721"/>
      <c r="BS8" s="1719" t="str">
        <f>IF('1_一般事項'!C42="","",'1_一般事項'!C42)</f>
        <v/>
      </c>
      <c r="BT8" s="1720"/>
      <c r="BU8" s="1721"/>
      <c r="BV8" s="1719" t="str">
        <f>IF('1_一般事項'!C43="","",'1_一般事項'!C43)</f>
        <v/>
      </c>
      <c r="BW8" s="1720"/>
      <c r="BX8" s="1721"/>
      <c r="BY8" s="1719" t="str">
        <f>IF('1_一般事項'!C44="","",'1_一般事項'!C44)</f>
        <v/>
      </c>
      <c r="BZ8" s="1720"/>
      <c r="CA8" s="1721"/>
      <c r="CB8" s="1719" t="str">
        <f>IF('1_一般事項'!C45="","",'1_一般事項'!C45)</f>
        <v/>
      </c>
      <c r="CC8" s="1720"/>
      <c r="CD8" s="1721"/>
      <c r="CE8" s="1719" t="str">
        <f>IF('1_一般事項'!C46="","",'1_一般事項'!C46)</f>
        <v/>
      </c>
      <c r="CF8" s="1720"/>
      <c r="CG8" s="1721"/>
      <c r="CH8" s="1719" t="str">
        <f>IF('1_一般事項'!C47="","",'1_一般事項'!C47)</f>
        <v/>
      </c>
      <c r="CI8" s="1720"/>
      <c r="CJ8" s="1721"/>
      <c r="CK8" s="1719" t="str">
        <f>IF('1_一般事項'!C48="","",'1_一般事項'!C48)</f>
        <v/>
      </c>
      <c r="CL8" s="1720"/>
      <c r="CM8" s="1721"/>
      <c r="CN8" s="1719" t="str">
        <f>IF('1_一般事項'!C49="","",'1_一般事項'!C49)</f>
        <v/>
      </c>
      <c r="CO8" s="1720"/>
      <c r="CP8" s="1721"/>
      <c r="CQ8" s="1719" t="str">
        <f>IF('1_一般事項'!C50="","",'1_一般事項'!C50)</f>
        <v/>
      </c>
      <c r="CR8" s="1720"/>
      <c r="CS8" s="1721"/>
      <c r="CT8" s="315" t="s">
        <v>650</v>
      </c>
      <c r="CU8" s="316"/>
      <c r="CW8" s="182"/>
      <c r="CX8" s="182"/>
      <c r="IV8" s="462"/>
    </row>
    <row r="9" spans="1:256" s="33" customFormat="1" ht="60.75" customHeight="1">
      <c r="A9" s="590">
        <v>1</v>
      </c>
      <c r="B9" s="318" t="s">
        <v>522</v>
      </c>
      <c r="C9" s="319"/>
      <c r="D9" s="67" t="s">
        <v>1402</v>
      </c>
      <c r="E9" s="1699"/>
      <c r="F9" s="1747"/>
      <c r="G9" s="1748"/>
      <c r="H9" s="1699"/>
      <c r="I9" s="1702"/>
      <c r="J9" s="1745"/>
      <c r="K9" s="1701"/>
      <c r="L9" s="1702"/>
      <c r="M9" s="1703"/>
      <c r="N9" s="1701"/>
      <c r="O9" s="1702"/>
      <c r="P9" s="1703"/>
      <c r="Q9" s="1701"/>
      <c r="R9" s="1702"/>
      <c r="S9" s="1703"/>
      <c r="T9" s="1701"/>
      <c r="U9" s="1702"/>
      <c r="V9" s="1703"/>
      <c r="W9" s="1701"/>
      <c r="X9" s="1702"/>
      <c r="Y9" s="1703"/>
      <c r="Z9" s="1701"/>
      <c r="AA9" s="1702"/>
      <c r="AB9" s="1703"/>
      <c r="AC9" s="1701"/>
      <c r="AD9" s="1702"/>
      <c r="AE9" s="1703"/>
      <c r="AF9" s="1701"/>
      <c r="AG9" s="1702"/>
      <c r="AH9" s="1703"/>
      <c r="AI9" s="1701"/>
      <c r="AJ9" s="1702"/>
      <c r="AK9" s="1703"/>
      <c r="AL9" s="1701"/>
      <c r="AM9" s="1702"/>
      <c r="AN9" s="1703"/>
      <c r="AO9" s="1701"/>
      <c r="AP9" s="1702"/>
      <c r="AQ9" s="1703"/>
      <c r="AR9" s="1701"/>
      <c r="AS9" s="1702"/>
      <c r="AT9" s="1703"/>
      <c r="AU9" s="1701"/>
      <c r="AV9" s="1702"/>
      <c r="AW9" s="1703"/>
      <c r="AX9" s="1701"/>
      <c r="AY9" s="1702"/>
      <c r="AZ9" s="1703"/>
      <c r="BA9" s="1701"/>
      <c r="BB9" s="1702"/>
      <c r="BC9" s="1703"/>
      <c r="BD9" s="1701"/>
      <c r="BE9" s="1702"/>
      <c r="BF9" s="1703"/>
      <c r="BG9" s="1701"/>
      <c r="BH9" s="1702"/>
      <c r="BI9" s="1703"/>
      <c r="BJ9" s="1701"/>
      <c r="BK9" s="1702"/>
      <c r="BL9" s="1703"/>
      <c r="BM9" s="1701"/>
      <c r="BN9" s="1702"/>
      <c r="BO9" s="1703"/>
      <c r="BP9" s="1701"/>
      <c r="BQ9" s="1702"/>
      <c r="BR9" s="1703"/>
      <c r="BS9" s="1701"/>
      <c r="BT9" s="1702"/>
      <c r="BU9" s="1703"/>
      <c r="BV9" s="1701"/>
      <c r="BW9" s="1702"/>
      <c r="BX9" s="1703"/>
      <c r="BY9" s="1701"/>
      <c r="BZ9" s="1702"/>
      <c r="CA9" s="1703"/>
      <c r="CB9" s="1701"/>
      <c r="CC9" s="1702"/>
      <c r="CD9" s="1703"/>
      <c r="CE9" s="1701"/>
      <c r="CF9" s="1702"/>
      <c r="CG9" s="1703"/>
      <c r="CH9" s="1701"/>
      <c r="CI9" s="1702"/>
      <c r="CJ9" s="1703"/>
      <c r="CK9" s="1701"/>
      <c r="CL9" s="1702"/>
      <c r="CM9" s="1703"/>
      <c r="CN9" s="1701"/>
      <c r="CO9" s="1702"/>
      <c r="CP9" s="1703"/>
      <c r="CQ9" s="1701"/>
      <c r="CR9" s="1702"/>
      <c r="CS9" s="1703"/>
      <c r="CT9" s="335">
        <f t="shared" ref="CT9:CT22" si="0">SUM(H9:CS9)</f>
        <v>0</v>
      </c>
      <c r="CU9" s="336">
        <f t="shared" ref="CU9:CU22" si="1">E9+CT9</f>
        <v>0</v>
      </c>
      <c r="CW9" s="3"/>
      <c r="CX9" s="3"/>
      <c r="IV9" s="463"/>
    </row>
    <row r="10" spans="1:256" s="33" customFormat="1" ht="36.75" customHeight="1">
      <c r="A10" s="590">
        <v>2</v>
      </c>
      <c r="B10" s="318" t="s">
        <v>523</v>
      </c>
      <c r="C10" s="319"/>
      <c r="D10" s="67" t="s">
        <v>1036</v>
      </c>
      <c r="E10" s="1699"/>
      <c r="F10" s="1747"/>
      <c r="G10" s="1748"/>
      <c r="H10" s="1699"/>
      <c r="I10" s="1702"/>
      <c r="J10" s="1745"/>
      <c r="K10" s="1701"/>
      <c r="L10" s="1702"/>
      <c r="M10" s="1703"/>
      <c r="N10" s="1701"/>
      <c r="O10" s="1702"/>
      <c r="P10" s="1703"/>
      <c r="Q10" s="1701"/>
      <c r="R10" s="1702"/>
      <c r="S10" s="1703"/>
      <c r="T10" s="1701"/>
      <c r="U10" s="1702"/>
      <c r="V10" s="1703"/>
      <c r="W10" s="1701"/>
      <c r="X10" s="1702"/>
      <c r="Y10" s="1703"/>
      <c r="Z10" s="1701"/>
      <c r="AA10" s="1702"/>
      <c r="AB10" s="1703"/>
      <c r="AC10" s="1701"/>
      <c r="AD10" s="1702"/>
      <c r="AE10" s="1703"/>
      <c r="AF10" s="1701"/>
      <c r="AG10" s="1702"/>
      <c r="AH10" s="1703"/>
      <c r="AI10" s="1701"/>
      <c r="AJ10" s="1702"/>
      <c r="AK10" s="1703"/>
      <c r="AL10" s="1701"/>
      <c r="AM10" s="1702"/>
      <c r="AN10" s="1703"/>
      <c r="AO10" s="1701"/>
      <c r="AP10" s="1702"/>
      <c r="AQ10" s="1703"/>
      <c r="AR10" s="1701"/>
      <c r="AS10" s="1702"/>
      <c r="AT10" s="1703"/>
      <c r="AU10" s="1701"/>
      <c r="AV10" s="1702"/>
      <c r="AW10" s="1703"/>
      <c r="AX10" s="1701"/>
      <c r="AY10" s="1702"/>
      <c r="AZ10" s="1703"/>
      <c r="BA10" s="1701"/>
      <c r="BB10" s="1702"/>
      <c r="BC10" s="1703"/>
      <c r="BD10" s="1701"/>
      <c r="BE10" s="1702"/>
      <c r="BF10" s="1703"/>
      <c r="BG10" s="1701"/>
      <c r="BH10" s="1702"/>
      <c r="BI10" s="1703"/>
      <c r="BJ10" s="1701"/>
      <c r="BK10" s="1702"/>
      <c r="BL10" s="1703"/>
      <c r="BM10" s="1701"/>
      <c r="BN10" s="1702"/>
      <c r="BO10" s="1703"/>
      <c r="BP10" s="1701"/>
      <c r="BQ10" s="1702"/>
      <c r="BR10" s="1703"/>
      <c r="BS10" s="1701"/>
      <c r="BT10" s="1702"/>
      <c r="BU10" s="1703"/>
      <c r="BV10" s="1701"/>
      <c r="BW10" s="1702"/>
      <c r="BX10" s="1703"/>
      <c r="BY10" s="1701"/>
      <c r="BZ10" s="1702"/>
      <c r="CA10" s="1703"/>
      <c r="CB10" s="1701"/>
      <c r="CC10" s="1702"/>
      <c r="CD10" s="1703"/>
      <c r="CE10" s="1701"/>
      <c r="CF10" s="1702"/>
      <c r="CG10" s="1703"/>
      <c r="CH10" s="1701"/>
      <c r="CI10" s="1702"/>
      <c r="CJ10" s="1703"/>
      <c r="CK10" s="1701"/>
      <c r="CL10" s="1702"/>
      <c r="CM10" s="1703"/>
      <c r="CN10" s="1701"/>
      <c r="CO10" s="1702"/>
      <c r="CP10" s="1703"/>
      <c r="CQ10" s="1701"/>
      <c r="CR10" s="1702"/>
      <c r="CS10" s="1703"/>
      <c r="CT10" s="335">
        <f t="shared" si="0"/>
        <v>0</v>
      </c>
      <c r="CU10" s="336">
        <f t="shared" si="1"/>
        <v>0</v>
      </c>
      <c r="CW10" s="3"/>
      <c r="CX10" s="3"/>
      <c r="IV10" s="463"/>
    </row>
    <row r="11" spans="1:256" s="33" customFormat="1" ht="36.75" customHeight="1">
      <c r="A11" s="590">
        <v>3</v>
      </c>
      <c r="B11" s="318" t="s">
        <v>524</v>
      </c>
      <c r="C11" s="319"/>
      <c r="D11" s="67" t="s">
        <v>525</v>
      </c>
      <c r="E11" s="1699"/>
      <c r="F11" s="1747"/>
      <c r="G11" s="1748"/>
      <c r="H11" s="1699"/>
      <c r="I11" s="1702"/>
      <c r="J11" s="1745"/>
      <c r="K11" s="1701"/>
      <c r="L11" s="1702"/>
      <c r="M11" s="1703"/>
      <c r="N11" s="1701"/>
      <c r="O11" s="1702"/>
      <c r="P11" s="1703"/>
      <c r="Q11" s="1701"/>
      <c r="R11" s="1702"/>
      <c r="S11" s="1703"/>
      <c r="T11" s="1701"/>
      <c r="U11" s="1702"/>
      <c r="V11" s="1703"/>
      <c r="W11" s="1701"/>
      <c r="X11" s="1702"/>
      <c r="Y11" s="1703"/>
      <c r="Z11" s="1701"/>
      <c r="AA11" s="1702"/>
      <c r="AB11" s="1703"/>
      <c r="AC11" s="1701"/>
      <c r="AD11" s="1702"/>
      <c r="AE11" s="1703"/>
      <c r="AF11" s="1701"/>
      <c r="AG11" s="1702"/>
      <c r="AH11" s="1703"/>
      <c r="AI11" s="1701"/>
      <c r="AJ11" s="1702"/>
      <c r="AK11" s="1703"/>
      <c r="AL11" s="1701"/>
      <c r="AM11" s="1702"/>
      <c r="AN11" s="1703"/>
      <c r="AO11" s="1701"/>
      <c r="AP11" s="1702"/>
      <c r="AQ11" s="1703"/>
      <c r="AR11" s="1701"/>
      <c r="AS11" s="1702"/>
      <c r="AT11" s="1703"/>
      <c r="AU11" s="1701"/>
      <c r="AV11" s="1702"/>
      <c r="AW11" s="1703"/>
      <c r="AX11" s="1701"/>
      <c r="AY11" s="1702"/>
      <c r="AZ11" s="1703"/>
      <c r="BA11" s="1701"/>
      <c r="BB11" s="1702"/>
      <c r="BC11" s="1703"/>
      <c r="BD11" s="1701"/>
      <c r="BE11" s="1702"/>
      <c r="BF11" s="1703"/>
      <c r="BG11" s="1701"/>
      <c r="BH11" s="1702"/>
      <c r="BI11" s="1703"/>
      <c r="BJ11" s="1701"/>
      <c r="BK11" s="1702"/>
      <c r="BL11" s="1703"/>
      <c r="BM11" s="1701"/>
      <c r="BN11" s="1702"/>
      <c r="BO11" s="1703"/>
      <c r="BP11" s="1701"/>
      <c r="BQ11" s="1702"/>
      <c r="BR11" s="1703"/>
      <c r="BS11" s="1701"/>
      <c r="BT11" s="1702"/>
      <c r="BU11" s="1703"/>
      <c r="BV11" s="1701"/>
      <c r="BW11" s="1702"/>
      <c r="BX11" s="1703"/>
      <c r="BY11" s="1701"/>
      <c r="BZ11" s="1702"/>
      <c r="CA11" s="1703"/>
      <c r="CB11" s="1701"/>
      <c r="CC11" s="1702"/>
      <c r="CD11" s="1703"/>
      <c r="CE11" s="1701"/>
      <c r="CF11" s="1702"/>
      <c r="CG11" s="1703"/>
      <c r="CH11" s="1701"/>
      <c r="CI11" s="1702"/>
      <c r="CJ11" s="1703"/>
      <c r="CK11" s="1701"/>
      <c r="CL11" s="1702"/>
      <c r="CM11" s="1703"/>
      <c r="CN11" s="1701"/>
      <c r="CO11" s="1702"/>
      <c r="CP11" s="1703"/>
      <c r="CQ11" s="1701"/>
      <c r="CR11" s="1702"/>
      <c r="CS11" s="1703"/>
      <c r="CT11" s="335">
        <f t="shared" si="0"/>
        <v>0</v>
      </c>
      <c r="CU11" s="336">
        <f t="shared" si="1"/>
        <v>0</v>
      </c>
      <c r="CW11" s="3"/>
      <c r="CX11" s="3"/>
      <c r="IV11" s="463"/>
    </row>
    <row r="12" spans="1:256" s="33" customFormat="1" ht="36.75" customHeight="1">
      <c r="A12" s="590">
        <v>4</v>
      </c>
      <c r="B12" s="318" t="s">
        <v>1037</v>
      </c>
      <c r="C12" s="587"/>
      <c r="D12" s="588" t="s">
        <v>1038</v>
      </c>
      <c r="E12" s="1699"/>
      <c r="F12" s="1747"/>
      <c r="G12" s="1748"/>
      <c r="H12" s="1699"/>
      <c r="I12" s="1702"/>
      <c r="J12" s="1745"/>
      <c r="K12" s="1701"/>
      <c r="L12" s="1702"/>
      <c r="M12" s="1703"/>
      <c r="N12" s="1701"/>
      <c r="O12" s="1702"/>
      <c r="P12" s="1703"/>
      <c r="Q12" s="1701"/>
      <c r="R12" s="1702"/>
      <c r="S12" s="1703"/>
      <c r="T12" s="1701"/>
      <c r="U12" s="1702"/>
      <c r="V12" s="1703"/>
      <c r="W12" s="1701"/>
      <c r="X12" s="1702"/>
      <c r="Y12" s="1703"/>
      <c r="Z12" s="1701"/>
      <c r="AA12" s="1702"/>
      <c r="AB12" s="1703"/>
      <c r="AC12" s="1701"/>
      <c r="AD12" s="1702"/>
      <c r="AE12" s="1703"/>
      <c r="AF12" s="1701"/>
      <c r="AG12" s="1702"/>
      <c r="AH12" s="1703"/>
      <c r="AI12" s="1701"/>
      <c r="AJ12" s="1702"/>
      <c r="AK12" s="1703"/>
      <c r="AL12" s="1701"/>
      <c r="AM12" s="1702"/>
      <c r="AN12" s="1703"/>
      <c r="AO12" s="1701"/>
      <c r="AP12" s="1702"/>
      <c r="AQ12" s="1703"/>
      <c r="AR12" s="1701"/>
      <c r="AS12" s="1702"/>
      <c r="AT12" s="1703"/>
      <c r="AU12" s="1701"/>
      <c r="AV12" s="1702"/>
      <c r="AW12" s="1703"/>
      <c r="AX12" s="1701"/>
      <c r="AY12" s="1702"/>
      <c r="AZ12" s="1703"/>
      <c r="BA12" s="1701"/>
      <c r="BB12" s="1702"/>
      <c r="BC12" s="1703"/>
      <c r="BD12" s="1701"/>
      <c r="BE12" s="1702"/>
      <c r="BF12" s="1703"/>
      <c r="BG12" s="1701"/>
      <c r="BH12" s="1702"/>
      <c r="BI12" s="1703"/>
      <c r="BJ12" s="1701"/>
      <c r="BK12" s="1702"/>
      <c r="BL12" s="1703"/>
      <c r="BM12" s="1701"/>
      <c r="BN12" s="1702"/>
      <c r="BO12" s="1703"/>
      <c r="BP12" s="1701"/>
      <c r="BQ12" s="1702"/>
      <c r="BR12" s="1703"/>
      <c r="BS12" s="1701"/>
      <c r="BT12" s="1702"/>
      <c r="BU12" s="1703"/>
      <c r="BV12" s="1701"/>
      <c r="BW12" s="1702"/>
      <c r="BX12" s="1703"/>
      <c r="BY12" s="1701"/>
      <c r="BZ12" s="1702"/>
      <c r="CA12" s="1703"/>
      <c r="CB12" s="1701"/>
      <c r="CC12" s="1702"/>
      <c r="CD12" s="1703"/>
      <c r="CE12" s="1701"/>
      <c r="CF12" s="1702"/>
      <c r="CG12" s="1703"/>
      <c r="CH12" s="1701"/>
      <c r="CI12" s="1702"/>
      <c r="CJ12" s="1703"/>
      <c r="CK12" s="1701"/>
      <c r="CL12" s="1702"/>
      <c r="CM12" s="1703"/>
      <c r="CN12" s="1701"/>
      <c r="CO12" s="1702"/>
      <c r="CP12" s="1703"/>
      <c r="CQ12" s="1701"/>
      <c r="CR12" s="1702"/>
      <c r="CS12" s="1703"/>
      <c r="CT12" s="335">
        <f t="shared" si="0"/>
        <v>0</v>
      </c>
      <c r="CU12" s="336">
        <f t="shared" si="1"/>
        <v>0</v>
      </c>
      <c r="CW12" s="3"/>
      <c r="CX12" s="3"/>
      <c r="IV12" s="463"/>
    </row>
    <row r="13" spans="1:256" s="33" customFormat="1" ht="36.75" customHeight="1">
      <c r="A13" s="590">
        <v>5</v>
      </c>
      <c r="B13" s="318" t="s">
        <v>1039</v>
      </c>
      <c r="C13" s="587"/>
      <c r="D13" s="588" t="s">
        <v>1040</v>
      </c>
      <c r="E13" s="1699"/>
      <c r="F13" s="1747"/>
      <c r="G13" s="1748"/>
      <c r="H13" s="1699"/>
      <c r="I13" s="1702"/>
      <c r="J13" s="1745"/>
      <c r="K13" s="1701"/>
      <c r="L13" s="1702"/>
      <c r="M13" s="1703"/>
      <c r="N13" s="1701"/>
      <c r="O13" s="1702"/>
      <c r="P13" s="1703"/>
      <c r="Q13" s="1701"/>
      <c r="R13" s="1702"/>
      <c r="S13" s="1703"/>
      <c r="T13" s="1701"/>
      <c r="U13" s="1702"/>
      <c r="V13" s="1703"/>
      <c r="W13" s="1701"/>
      <c r="X13" s="1702"/>
      <c r="Y13" s="1703"/>
      <c r="Z13" s="1701"/>
      <c r="AA13" s="1702"/>
      <c r="AB13" s="1703"/>
      <c r="AC13" s="1701"/>
      <c r="AD13" s="1702"/>
      <c r="AE13" s="1703"/>
      <c r="AF13" s="1701"/>
      <c r="AG13" s="1702"/>
      <c r="AH13" s="1703"/>
      <c r="AI13" s="1701"/>
      <c r="AJ13" s="1702"/>
      <c r="AK13" s="1703"/>
      <c r="AL13" s="1701"/>
      <c r="AM13" s="1702"/>
      <c r="AN13" s="1703"/>
      <c r="AO13" s="1701"/>
      <c r="AP13" s="1702"/>
      <c r="AQ13" s="1703"/>
      <c r="AR13" s="1701"/>
      <c r="AS13" s="1702"/>
      <c r="AT13" s="1703"/>
      <c r="AU13" s="1701"/>
      <c r="AV13" s="1702"/>
      <c r="AW13" s="1703"/>
      <c r="AX13" s="1701"/>
      <c r="AY13" s="1702"/>
      <c r="AZ13" s="1703"/>
      <c r="BA13" s="1701"/>
      <c r="BB13" s="1702"/>
      <c r="BC13" s="1703"/>
      <c r="BD13" s="1701"/>
      <c r="BE13" s="1702"/>
      <c r="BF13" s="1703"/>
      <c r="BG13" s="1701"/>
      <c r="BH13" s="1702"/>
      <c r="BI13" s="1703"/>
      <c r="BJ13" s="1701"/>
      <c r="BK13" s="1702"/>
      <c r="BL13" s="1703"/>
      <c r="BM13" s="1701"/>
      <c r="BN13" s="1702"/>
      <c r="BO13" s="1703"/>
      <c r="BP13" s="1701"/>
      <c r="BQ13" s="1702"/>
      <c r="BR13" s="1703"/>
      <c r="BS13" s="1701"/>
      <c r="BT13" s="1702"/>
      <c r="BU13" s="1703"/>
      <c r="BV13" s="1701"/>
      <c r="BW13" s="1702"/>
      <c r="BX13" s="1703"/>
      <c r="BY13" s="1701"/>
      <c r="BZ13" s="1702"/>
      <c r="CA13" s="1703"/>
      <c r="CB13" s="1701"/>
      <c r="CC13" s="1702"/>
      <c r="CD13" s="1703"/>
      <c r="CE13" s="1701"/>
      <c r="CF13" s="1702"/>
      <c r="CG13" s="1703"/>
      <c r="CH13" s="1701"/>
      <c r="CI13" s="1702"/>
      <c r="CJ13" s="1703"/>
      <c r="CK13" s="1701"/>
      <c r="CL13" s="1702"/>
      <c r="CM13" s="1703"/>
      <c r="CN13" s="1701"/>
      <c r="CO13" s="1702"/>
      <c r="CP13" s="1703"/>
      <c r="CQ13" s="1701"/>
      <c r="CR13" s="1702"/>
      <c r="CS13" s="1703"/>
      <c r="CT13" s="335">
        <f t="shared" si="0"/>
        <v>0</v>
      </c>
      <c r="CU13" s="336">
        <f t="shared" si="1"/>
        <v>0</v>
      </c>
      <c r="CW13" s="3"/>
      <c r="CX13" s="3"/>
      <c r="IV13" s="463"/>
    </row>
    <row r="14" spans="1:256" s="33" customFormat="1" ht="36.75" customHeight="1">
      <c r="A14" s="590">
        <v>6</v>
      </c>
      <c r="B14" s="318" t="s">
        <v>1041</v>
      </c>
      <c r="C14" s="587"/>
      <c r="D14" s="588" t="s">
        <v>1042</v>
      </c>
      <c r="E14" s="1699"/>
      <c r="F14" s="1747"/>
      <c r="G14" s="1748"/>
      <c r="H14" s="1699"/>
      <c r="I14" s="1702"/>
      <c r="J14" s="1745"/>
      <c r="K14" s="1701"/>
      <c r="L14" s="1702"/>
      <c r="M14" s="1703"/>
      <c r="N14" s="1701"/>
      <c r="O14" s="1702"/>
      <c r="P14" s="1703"/>
      <c r="Q14" s="1701"/>
      <c r="R14" s="1702"/>
      <c r="S14" s="1703"/>
      <c r="T14" s="1701"/>
      <c r="U14" s="1702"/>
      <c r="V14" s="1703"/>
      <c r="W14" s="1701"/>
      <c r="X14" s="1702"/>
      <c r="Y14" s="1703"/>
      <c r="Z14" s="1701"/>
      <c r="AA14" s="1702"/>
      <c r="AB14" s="1703"/>
      <c r="AC14" s="1701"/>
      <c r="AD14" s="1702"/>
      <c r="AE14" s="1703"/>
      <c r="AF14" s="1701"/>
      <c r="AG14" s="1702"/>
      <c r="AH14" s="1703"/>
      <c r="AI14" s="1701"/>
      <c r="AJ14" s="1702"/>
      <c r="AK14" s="1703"/>
      <c r="AL14" s="1701"/>
      <c r="AM14" s="1702"/>
      <c r="AN14" s="1703"/>
      <c r="AO14" s="1701"/>
      <c r="AP14" s="1702"/>
      <c r="AQ14" s="1703"/>
      <c r="AR14" s="1701"/>
      <c r="AS14" s="1702"/>
      <c r="AT14" s="1703"/>
      <c r="AU14" s="1701"/>
      <c r="AV14" s="1702"/>
      <c r="AW14" s="1703"/>
      <c r="AX14" s="1701"/>
      <c r="AY14" s="1702"/>
      <c r="AZ14" s="1703"/>
      <c r="BA14" s="1701"/>
      <c r="BB14" s="1702"/>
      <c r="BC14" s="1703"/>
      <c r="BD14" s="1701"/>
      <c r="BE14" s="1702"/>
      <c r="BF14" s="1703"/>
      <c r="BG14" s="1701"/>
      <c r="BH14" s="1702"/>
      <c r="BI14" s="1703"/>
      <c r="BJ14" s="1701"/>
      <c r="BK14" s="1702"/>
      <c r="BL14" s="1703"/>
      <c r="BM14" s="1701"/>
      <c r="BN14" s="1702"/>
      <c r="BO14" s="1703"/>
      <c r="BP14" s="1701"/>
      <c r="BQ14" s="1702"/>
      <c r="BR14" s="1703"/>
      <c r="BS14" s="1701"/>
      <c r="BT14" s="1702"/>
      <c r="BU14" s="1703"/>
      <c r="BV14" s="1701"/>
      <c r="BW14" s="1702"/>
      <c r="BX14" s="1703"/>
      <c r="BY14" s="1701"/>
      <c r="BZ14" s="1702"/>
      <c r="CA14" s="1703"/>
      <c r="CB14" s="1701"/>
      <c r="CC14" s="1702"/>
      <c r="CD14" s="1703"/>
      <c r="CE14" s="1701"/>
      <c r="CF14" s="1702"/>
      <c r="CG14" s="1703"/>
      <c r="CH14" s="1701"/>
      <c r="CI14" s="1702"/>
      <c r="CJ14" s="1703"/>
      <c r="CK14" s="1701"/>
      <c r="CL14" s="1702"/>
      <c r="CM14" s="1703"/>
      <c r="CN14" s="1701"/>
      <c r="CO14" s="1702"/>
      <c r="CP14" s="1703"/>
      <c r="CQ14" s="1701"/>
      <c r="CR14" s="1702"/>
      <c r="CS14" s="1703"/>
      <c r="CT14" s="335">
        <f t="shared" si="0"/>
        <v>0</v>
      </c>
      <c r="CU14" s="336">
        <f t="shared" si="1"/>
        <v>0</v>
      </c>
      <c r="CW14" s="3"/>
      <c r="CX14" s="3"/>
      <c r="IV14" s="463"/>
    </row>
    <row r="15" spans="1:256" s="33" customFormat="1" ht="36.75" customHeight="1">
      <c r="A15" s="590">
        <v>7</v>
      </c>
      <c r="B15" s="318" t="s">
        <v>1388</v>
      </c>
      <c r="C15" s="587"/>
      <c r="D15" s="588" t="s">
        <v>1389</v>
      </c>
      <c r="E15" s="1699"/>
      <c r="F15" s="1747"/>
      <c r="G15" s="1748"/>
      <c r="H15" s="1699"/>
      <c r="I15" s="1702"/>
      <c r="J15" s="1745"/>
      <c r="K15" s="1701"/>
      <c r="L15" s="1702"/>
      <c r="M15" s="1703"/>
      <c r="N15" s="1701"/>
      <c r="O15" s="1702"/>
      <c r="P15" s="1703"/>
      <c r="Q15" s="1701"/>
      <c r="R15" s="1702"/>
      <c r="S15" s="1703"/>
      <c r="T15" s="1701"/>
      <c r="U15" s="1702"/>
      <c r="V15" s="1703"/>
      <c r="W15" s="1701"/>
      <c r="X15" s="1702"/>
      <c r="Y15" s="1703"/>
      <c r="Z15" s="1701"/>
      <c r="AA15" s="1702"/>
      <c r="AB15" s="1703"/>
      <c r="AC15" s="1701"/>
      <c r="AD15" s="1702"/>
      <c r="AE15" s="1703"/>
      <c r="AF15" s="1701"/>
      <c r="AG15" s="1702"/>
      <c r="AH15" s="1703"/>
      <c r="AI15" s="1701"/>
      <c r="AJ15" s="1702"/>
      <c r="AK15" s="1703"/>
      <c r="AL15" s="1701"/>
      <c r="AM15" s="1702"/>
      <c r="AN15" s="1703"/>
      <c r="AO15" s="1701"/>
      <c r="AP15" s="1702"/>
      <c r="AQ15" s="1703"/>
      <c r="AR15" s="1701"/>
      <c r="AS15" s="1702"/>
      <c r="AT15" s="1703"/>
      <c r="AU15" s="1701"/>
      <c r="AV15" s="1702"/>
      <c r="AW15" s="1703"/>
      <c r="AX15" s="1701"/>
      <c r="AY15" s="1702"/>
      <c r="AZ15" s="1703"/>
      <c r="BA15" s="1701"/>
      <c r="BB15" s="1702"/>
      <c r="BC15" s="1703"/>
      <c r="BD15" s="1701"/>
      <c r="BE15" s="1702"/>
      <c r="BF15" s="1703"/>
      <c r="BG15" s="1701"/>
      <c r="BH15" s="1702"/>
      <c r="BI15" s="1703"/>
      <c r="BJ15" s="1701"/>
      <c r="BK15" s="1702"/>
      <c r="BL15" s="1703"/>
      <c r="BM15" s="1701"/>
      <c r="BN15" s="1702"/>
      <c r="BO15" s="1703"/>
      <c r="BP15" s="1701"/>
      <c r="BQ15" s="1702"/>
      <c r="BR15" s="1703"/>
      <c r="BS15" s="1701"/>
      <c r="BT15" s="1702"/>
      <c r="BU15" s="1703"/>
      <c r="BV15" s="1701"/>
      <c r="BW15" s="1702"/>
      <c r="BX15" s="1703"/>
      <c r="BY15" s="1701"/>
      <c r="BZ15" s="1702"/>
      <c r="CA15" s="1703"/>
      <c r="CB15" s="1701"/>
      <c r="CC15" s="1702"/>
      <c r="CD15" s="1703"/>
      <c r="CE15" s="1701"/>
      <c r="CF15" s="1702"/>
      <c r="CG15" s="1703"/>
      <c r="CH15" s="1701"/>
      <c r="CI15" s="1702"/>
      <c r="CJ15" s="1703"/>
      <c r="CK15" s="1701"/>
      <c r="CL15" s="1702"/>
      <c r="CM15" s="1703"/>
      <c r="CN15" s="1701"/>
      <c r="CO15" s="1702"/>
      <c r="CP15" s="1703"/>
      <c r="CQ15" s="1701"/>
      <c r="CR15" s="1702"/>
      <c r="CS15" s="1703"/>
      <c r="CT15" s="335">
        <f t="shared" ref="CT15" si="2">SUM(H15:CS15)</f>
        <v>0</v>
      </c>
      <c r="CU15" s="336">
        <f t="shared" ref="CU15" si="3">E15+CT15</f>
        <v>0</v>
      </c>
      <c r="CW15" s="3"/>
      <c r="CX15" s="3"/>
      <c r="IV15" s="463"/>
    </row>
    <row r="16" spans="1:256" s="33" customFormat="1" ht="36.75" customHeight="1">
      <c r="A16" s="590">
        <v>8</v>
      </c>
      <c r="B16" s="318" t="s">
        <v>526</v>
      </c>
      <c r="C16" s="319"/>
      <c r="D16" s="67" t="s">
        <v>1043</v>
      </c>
      <c r="E16" s="1699"/>
      <c r="F16" s="1747"/>
      <c r="G16" s="1748"/>
      <c r="H16" s="1699"/>
      <c r="I16" s="1702"/>
      <c r="J16" s="1745"/>
      <c r="K16" s="1701"/>
      <c r="L16" s="1702"/>
      <c r="M16" s="1703"/>
      <c r="N16" s="1701"/>
      <c r="O16" s="1702"/>
      <c r="P16" s="1703"/>
      <c r="Q16" s="1701"/>
      <c r="R16" s="1702"/>
      <c r="S16" s="1703"/>
      <c r="T16" s="1701"/>
      <c r="U16" s="1702"/>
      <c r="V16" s="1703"/>
      <c r="W16" s="1701"/>
      <c r="X16" s="1702"/>
      <c r="Y16" s="1703"/>
      <c r="Z16" s="1701"/>
      <c r="AA16" s="1702"/>
      <c r="AB16" s="1703"/>
      <c r="AC16" s="1701"/>
      <c r="AD16" s="1702"/>
      <c r="AE16" s="1703"/>
      <c r="AF16" s="1701"/>
      <c r="AG16" s="1702"/>
      <c r="AH16" s="1703"/>
      <c r="AI16" s="1701"/>
      <c r="AJ16" s="1702"/>
      <c r="AK16" s="1703"/>
      <c r="AL16" s="1701"/>
      <c r="AM16" s="1702"/>
      <c r="AN16" s="1703"/>
      <c r="AO16" s="1701"/>
      <c r="AP16" s="1702"/>
      <c r="AQ16" s="1703"/>
      <c r="AR16" s="1701"/>
      <c r="AS16" s="1702"/>
      <c r="AT16" s="1703"/>
      <c r="AU16" s="1701"/>
      <c r="AV16" s="1702"/>
      <c r="AW16" s="1703"/>
      <c r="AX16" s="1701"/>
      <c r="AY16" s="1702"/>
      <c r="AZ16" s="1703"/>
      <c r="BA16" s="1701"/>
      <c r="BB16" s="1702"/>
      <c r="BC16" s="1703"/>
      <c r="BD16" s="1701"/>
      <c r="BE16" s="1702"/>
      <c r="BF16" s="1703"/>
      <c r="BG16" s="1701"/>
      <c r="BH16" s="1702"/>
      <c r="BI16" s="1703"/>
      <c r="BJ16" s="1701"/>
      <c r="BK16" s="1702"/>
      <c r="BL16" s="1703"/>
      <c r="BM16" s="1701"/>
      <c r="BN16" s="1702"/>
      <c r="BO16" s="1703"/>
      <c r="BP16" s="1701"/>
      <c r="BQ16" s="1702"/>
      <c r="BR16" s="1703"/>
      <c r="BS16" s="1701"/>
      <c r="BT16" s="1702"/>
      <c r="BU16" s="1703"/>
      <c r="BV16" s="1701"/>
      <c r="BW16" s="1702"/>
      <c r="BX16" s="1703"/>
      <c r="BY16" s="1701"/>
      <c r="BZ16" s="1702"/>
      <c r="CA16" s="1703"/>
      <c r="CB16" s="1701"/>
      <c r="CC16" s="1702"/>
      <c r="CD16" s="1703"/>
      <c r="CE16" s="1701"/>
      <c r="CF16" s="1702"/>
      <c r="CG16" s="1703"/>
      <c r="CH16" s="1701"/>
      <c r="CI16" s="1702"/>
      <c r="CJ16" s="1703"/>
      <c r="CK16" s="1701"/>
      <c r="CL16" s="1702"/>
      <c r="CM16" s="1703"/>
      <c r="CN16" s="1701"/>
      <c r="CO16" s="1702"/>
      <c r="CP16" s="1703"/>
      <c r="CQ16" s="1701"/>
      <c r="CR16" s="1702"/>
      <c r="CS16" s="1703"/>
      <c r="CT16" s="335">
        <f t="shared" si="0"/>
        <v>0</v>
      </c>
      <c r="CU16" s="336">
        <f t="shared" si="1"/>
        <v>0</v>
      </c>
      <c r="CW16" s="47"/>
      <c r="CX16" s="56"/>
      <c r="IV16" s="463"/>
    </row>
    <row r="17" spans="1:256" s="33" customFormat="1" ht="60.75" customHeight="1">
      <c r="A17" s="590">
        <v>9</v>
      </c>
      <c r="B17" s="318" t="s">
        <v>527</v>
      </c>
      <c r="C17" s="319"/>
      <c r="D17" s="67" t="s">
        <v>528</v>
      </c>
      <c r="E17" s="1699"/>
      <c r="F17" s="1747"/>
      <c r="G17" s="1748"/>
      <c r="H17" s="1699"/>
      <c r="I17" s="1702"/>
      <c r="J17" s="1745"/>
      <c r="K17" s="1701"/>
      <c r="L17" s="1702"/>
      <c r="M17" s="1703"/>
      <c r="N17" s="1701"/>
      <c r="O17" s="1702"/>
      <c r="P17" s="1703"/>
      <c r="Q17" s="1701"/>
      <c r="R17" s="1702"/>
      <c r="S17" s="1703"/>
      <c r="T17" s="1701"/>
      <c r="U17" s="1702"/>
      <c r="V17" s="1703"/>
      <c r="W17" s="1701"/>
      <c r="X17" s="1702"/>
      <c r="Y17" s="1703"/>
      <c r="Z17" s="1701"/>
      <c r="AA17" s="1702"/>
      <c r="AB17" s="1703"/>
      <c r="AC17" s="1701"/>
      <c r="AD17" s="1702"/>
      <c r="AE17" s="1703"/>
      <c r="AF17" s="1701"/>
      <c r="AG17" s="1702"/>
      <c r="AH17" s="1703"/>
      <c r="AI17" s="1701"/>
      <c r="AJ17" s="1702"/>
      <c r="AK17" s="1703"/>
      <c r="AL17" s="1701"/>
      <c r="AM17" s="1702"/>
      <c r="AN17" s="1703"/>
      <c r="AO17" s="1701"/>
      <c r="AP17" s="1702"/>
      <c r="AQ17" s="1703"/>
      <c r="AR17" s="1701"/>
      <c r="AS17" s="1702"/>
      <c r="AT17" s="1703"/>
      <c r="AU17" s="1701"/>
      <c r="AV17" s="1702"/>
      <c r="AW17" s="1703"/>
      <c r="AX17" s="1701"/>
      <c r="AY17" s="1702"/>
      <c r="AZ17" s="1703"/>
      <c r="BA17" s="1701"/>
      <c r="BB17" s="1702"/>
      <c r="BC17" s="1703"/>
      <c r="BD17" s="1701"/>
      <c r="BE17" s="1702"/>
      <c r="BF17" s="1703"/>
      <c r="BG17" s="1701"/>
      <c r="BH17" s="1702"/>
      <c r="BI17" s="1703"/>
      <c r="BJ17" s="1701"/>
      <c r="BK17" s="1702"/>
      <c r="BL17" s="1703"/>
      <c r="BM17" s="1701"/>
      <c r="BN17" s="1702"/>
      <c r="BO17" s="1703"/>
      <c r="BP17" s="1701"/>
      <c r="BQ17" s="1702"/>
      <c r="BR17" s="1703"/>
      <c r="BS17" s="1701"/>
      <c r="BT17" s="1702"/>
      <c r="BU17" s="1703"/>
      <c r="BV17" s="1701"/>
      <c r="BW17" s="1702"/>
      <c r="BX17" s="1703"/>
      <c r="BY17" s="1701"/>
      <c r="BZ17" s="1702"/>
      <c r="CA17" s="1703"/>
      <c r="CB17" s="1701"/>
      <c r="CC17" s="1702"/>
      <c r="CD17" s="1703"/>
      <c r="CE17" s="1701"/>
      <c r="CF17" s="1702"/>
      <c r="CG17" s="1703"/>
      <c r="CH17" s="1701"/>
      <c r="CI17" s="1702"/>
      <c r="CJ17" s="1703"/>
      <c r="CK17" s="1701"/>
      <c r="CL17" s="1702"/>
      <c r="CM17" s="1703"/>
      <c r="CN17" s="1701"/>
      <c r="CO17" s="1702"/>
      <c r="CP17" s="1703"/>
      <c r="CQ17" s="1701"/>
      <c r="CR17" s="1702"/>
      <c r="CS17" s="1703"/>
      <c r="CT17" s="335">
        <f t="shared" si="0"/>
        <v>0</v>
      </c>
      <c r="CU17" s="336">
        <f t="shared" si="1"/>
        <v>0</v>
      </c>
      <c r="IV17" s="463"/>
    </row>
    <row r="18" spans="1:256" s="33" customFormat="1" ht="44.25" customHeight="1">
      <c r="A18" s="590">
        <v>10</v>
      </c>
      <c r="B18" s="320" t="s">
        <v>480</v>
      </c>
      <c r="C18" s="321"/>
      <c r="D18" s="67" t="s">
        <v>529</v>
      </c>
      <c r="E18" s="1699"/>
      <c r="F18" s="1747"/>
      <c r="G18" s="1748"/>
      <c r="H18" s="1699"/>
      <c r="I18" s="1702"/>
      <c r="J18" s="1745"/>
      <c r="K18" s="1701"/>
      <c r="L18" s="1702"/>
      <c r="M18" s="1703"/>
      <c r="N18" s="1701"/>
      <c r="O18" s="1702"/>
      <c r="P18" s="1703"/>
      <c r="Q18" s="1701"/>
      <c r="R18" s="1702"/>
      <c r="S18" s="1703"/>
      <c r="T18" s="1701"/>
      <c r="U18" s="1702"/>
      <c r="V18" s="1703"/>
      <c r="W18" s="1701"/>
      <c r="X18" s="1702"/>
      <c r="Y18" s="1703"/>
      <c r="Z18" s="1701"/>
      <c r="AA18" s="1702"/>
      <c r="AB18" s="1703"/>
      <c r="AC18" s="1701"/>
      <c r="AD18" s="1702"/>
      <c r="AE18" s="1703"/>
      <c r="AF18" s="1701"/>
      <c r="AG18" s="1702"/>
      <c r="AH18" s="1703"/>
      <c r="AI18" s="1701"/>
      <c r="AJ18" s="1702"/>
      <c r="AK18" s="1703"/>
      <c r="AL18" s="1701"/>
      <c r="AM18" s="1702"/>
      <c r="AN18" s="1703"/>
      <c r="AO18" s="1701"/>
      <c r="AP18" s="1702"/>
      <c r="AQ18" s="1703"/>
      <c r="AR18" s="1701"/>
      <c r="AS18" s="1702"/>
      <c r="AT18" s="1703"/>
      <c r="AU18" s="1701"/>
      <c r="AV18" s="1702"/>
      <c r="AW18" s="1703"/>
      <c r="AX18" s="1701"/>
      <c r="AY18" s="1702"/>
      <c r="AZ18" s="1703"/>
      <c r="BA18" s="1701"/>
      <c r="BB18" s="1702"/>
      <c r="BC18" s="1703"/>
      <c r="BD18" s="1701"/>
      <c r="BE18" s="1702"/>
      <c r="BF18" s="1703"/>
      <c r="BG18" s="1701"/>
      <c r="BH18" s="1702"/>
      <c r="BI18" s="1703"/>
      <c r="BJ18" s="1701"/>
      <c r="BK18" s="1702"/>
      <c r="BL18" s="1703"/>
      <c r="BM18" s="1701"/>
      <c r="BN18" s="1702"/>
      <c r="BO18" s="1703"/>
      <c r="BP18" s="1701"/>
      <c r="BQ18" s="1702"/>
      <c r="BR18" s="1703"/>
      <c r="BS18" s="1701"/>
      <c r="BT18" s="1702"/>
      <c r="BU18" s="1703"/>
      <c r="BV18" s="1701"/>
      <c r="BW18" s="1702"/>
      <c r="BX18" s="1703"/>
      <c r="BY18" s="1701"/>
      <c r="BZ18" s="1702"/>
      <c r="CA18" s="1703"/>
      <c r="CB18" s="1701"/>
      <c r="CC18" s="1702"/>
      <c r="CD18" s="1703"/>
      <c r="CE18" s="1701"/>
      <c r="CF18" s="1702"/>
      <c r="CG18" s="1703"/>
      <c r="CH18" s="1701"/>
      <c r="CI18" s="1702"/>
      <c r="CJ18" s="1703"/>
      <c r="CK18" s="1701"/>
      <c r="CL18" s="1702"/>
      <c r="CM18" s="1703"/>
      <c r="CN18" s="1701"/>
      <c r="CO18" s="1702"/>
      <c r="CP18" s="1703"/>
      <c r="CQ18" s="1701"/>
      <c r="CR18" s="1702"/>
      <c r="CS18" s="1703"/>
      <c r="CT18" s="335">
        <f t="shared" si="0"/>
        <v>0</v>
      </c>
      <c r="CU18" s="336">
        <f t="shared" si="1"/>
        <v>0</v>
      </c>
      <c r="IV18" s="463"/>
    </row>
    <row r="19" spans="1:256" s="33" customFormat="1" ht="36.75" customHeight="1">
      <c r="A19" s="590">
        <v>11</v>
      </c>
      <c r="B19" s="320" t="s">
        <v>530</v>
      </c>
      <c r="C19" s="321"/>
      <c r="D19" s="588" t="s">
        <v>1044</v>
      </c>
      <c r="E19" s="1699"/>
      <c r="F19" s="1747"/>
      <c r="G19" s="1748"/>
      <c r="H19" s="1699"/>
      <c r="I19" s="1702"/>
      <c r="J19" s="1745"/>
      <c r="K19" s="1701"/>
      <c r="L19" s="1702"/>
      <c r="M19" s="1703"/>
      <c r="N19" s="1701"/>
      <c r="O19" s="1702"/>
      <c r="P19" s="1703"/>
      <c r="Q19" s="1701"/>
      <c r="R19" s="1702"/>
      <c r="S19" s="1703"/>
      <c r="T19" s="1701"/>
      <c r="U19" s="1702"/>
      <c r="V19" s="1703"/>
      <c r="W19" s="1701"/>
      <c r="X19" s="1702"/>
      <c r="Y19" s="1703"/>
      <c r="Z19" s="1701"/>
      <c r="AA19" s="1702"/>
      <c r="AB19" s="1703"/>
      <c r="AC19" s="1701"/>
      <c r="AD19" s="1702"/>
      <c r="AE19" s="1703"/>
      <c r="AF19" s="1701"/>
      <c r="AG19" s="1702"/>
      <c r="AH19" s="1703"/>
      <c r="AI19" s="1701"/>
      <c r="AJ19" s="1702"/>
      <c r="AK19" s="1703"/>
      <c r="AL19" s="1701"/>
      <c r="AM19" s="1702"/>
      <c r="AN19" s="1703"/>
      <c r="AO19" s="1701"/>
      <c r="AP19" s="1702"/>
      <c r="AQ19" s="1703"/>
      <c r="AR19" s="1701"/>
      <c r="AS19" s="1702"/>
      <c r="AT19" s="1703"/>
      <c r="AU19" s="1701"/>
      <c r="AV19" s="1702"/>
      <c r="AW19" s="1703"/>
      <c r="AX19" s="1701"/>
      <c r="AY19" s="1702"/>
      <c r="AZ19" s="1703"/>
      <c r="BA19" s="1701"/>
      <c r="BB19" s="1702"/>
      <c r="BC19" s="1703"/>
      <c r="BD19" s="1701"/>
      <c r="BE19" s="1702"/>
      <c r="BF19" s="1703"/>
      <c r="BG19" s="1701"/>
      <c r="BH19" s="1702"/>
      <c r="BI19" s="1703"/>
      <c r="BJ19" s="1701"/>
      <c r="BK19" s="1702"/>
      <c r="BL19" s="1703"/>
      <c r="BM19" s="1701"/>
      <c r="BN19" s="1702"/>
      <c r="BO19" s="1703"/>
      <c r="BP19" s="1701"/>
      <c r="BQ19" s="1702"/>
      <c r="BR19" s="1703"/>
      <c r="BS19" s="1701"/>
      <c r="BT19" s="1702"/>
      <c r="BU19" s="1703"/>
      <c r="BV19" s="1701"/>
      <c r="BW19" s="1702"/>
      <c r="BX19" s="1703"/>
      <c r="BY19" s="1701"/>
      <c r="BZ19" s="1702"/>
      <c r="CA19" s="1703"/>
      <c r="CB19" s="1701"/>
      <c r="CC19" s="1702"/>
      <c r="CD19" s="1703"/>
      <c r="CE19" s="1701"/>
      <c r="CF19" s="1702"/>
      <c r="CG19" s="1703"/>
      <c r="CH19" s="1701"/>
      <c r="CI19" s="1702"/>
      <c r="CJ19" s="1703"/>
      <c r="CK19" s="1701"/>
      <c r="CL19" s="1702"/>
      <c r="CM19" s="1703"/>
      <c r="CN19" s="1701"/>
      <c r="CO19" s="1702"/>
      <c r="CP19" s="1703"/>
      <c r="CQ19" s="1701"/>
      <c r="CR19" s="1702"/>
      <c r="CS19" s="1703"/>
      <c r="CT19" s="335">
        <f t="shared" si="0"/>
        <v>0</v>
      </c>
      <c r="CU19" s="336">
        <f t="shared" si="1"/>
        <v>0</v>
      </c>
      <c r="IV19" s="463"/>
    </row>
    <row r="20" spans="1:256" s="33" customFormat="1" ht="36.75" customHeight="1">
      <c r="A20" s="590">
        <v>12</v>
      </c>
      <c r="B20" s="318" t="s">
        <v>399</v>
      </c>
      <c r="C20" s="319"/>
      <c r="D20" s="67" t="s">
        <v>400</v>
      </c>
      <c r="E20" s="1699"/>
      <c r="F20" s="1747"/>
      <c r="G20" s="1748"/>
      <c r="H20" s="1699"/>
      <c r="I20" s="1702"/>
      <c r="J20" s="1745"/>
      <c r="K20" s="1701"/>
      <c r="L20" s="1702"/>
      <c r="M20" s="1703"/>
      <c r="N20" s="1701"/>
      <c r="O20" s="1702"/>
      <c r="P20" s="1703"/>
      <c r="Q20" s="1701"/>
      <c r="R20" s="1702"/>
      <c r="S20" s="1703"/>
      <c r="T20" s="1701"/>
      <c r="U20" s="1702"/>
      <c r="V20" s="1703"/>
      <c r="W20" s="1701"/>
      <c r="X20" s="1702"/>
      <c r="Y20" s="1703"/>
      <c r="Z20" s="1701"/>
      <c r="AA20" s="1702"/>
      <c r="AB20" s="1703"/>
      <c r="AC20" s="1701"/>
      <c r="AD20" s="1702"/>
      <c r="AE20" s="1703"/>
      <c r="AF20" s="1701"/>
      <c r="AG20" s="1702"/>
      <c r="AH20" s="1703"/>
      <c r="AI20" s="1701"/>
      <c r="AJ20" s="1702"/>
      <c r="AK20" s="1703"/>
      <c r="AL20" s="1701"/>
      <c r="AM20" s="1702"/>
      <c r="AN20" s="1703"/>
      <c r="AO20" s="1701"/>
      <c r="AP20" s="1702"/>
      <c r="AQ20" s="1703"/>
      <c r="AR20" s="1701"/>
      <c r="AS20" s="1702"/>
      <c r="AT20" s="1703"/>
      <c r="AU20" s="1701"/>
      <c r="AV20" s="1702"/>
      <c r="AW20" s="1703"/>
      <c r="AX20" s="1701"/>
      <c r="AY20" s="1702"/>
      <c r="AZ20" s="1703"/>
      <c r="BA20" s="1701"/>
      <c r="BB20" s="1702"/>
      <c r="BC20" s="1703"/>
      <c r="BD20" s="1701"/>
      <c r="BE20" s="1702"/>
      <c r="BF20" s="1703"/>
      <c r="BG20" s="1701"/>
      <c r="BH20" s="1702"/>
      <c r="BI20" s="1703"/>
      <c r="BJ20" s="1701"/>
      <c r="BK20" s="1702"/>
      <c r="BL20" s="1703"/>
      <c r="BM20" s="1701"/>
      <c r="BN20" s="1702"/>
      <c r="BO20" s="1703"/>
      <c r="BP20" s="1701"/>
      <c r="BQ20" s="1702"/>
      <c r="BR20" s="1703"/>
      <c r="BS20" s="1701"/>
      <c r="BT20" s="1702"/>
      <c r="BU20" s="1703"/>
      <c r="BV20" s="1701"/>
      <c r="BW20" s="1702"/>
      <c r="BX20" s="1703"/>
      <c r="BY20" s="1701"/>
      <c r="BZ20" s="1702"/>
      <c r="CA20" s="1703"/>
      <c r="CB20" s="1701"/>
      <c r="CC20" s="1702"/>
      <c r="CD20" s="1703"/>
      <c r="CE20" s="1701"/>
      <c r="CF20" s="1702"/>
      <c r="CG20" s="1703"/>
      <c r="CH20" s="1701"/>
      <c r="CI20" s="1702"/>
      <c r="CJ20" s="1703"/>
      <c r="CK20" s="1701"/>
      <c r="CL20" s="1702"/>
      <c r="CM20" s="1703"/>
      <c r="CN20" s="1701"/>
      <c r="CO20" s="1702"/>
      <c r="CP20" s="1703"/>
      <c r="CQ20" s="1701"/>
      <c r="CR20" s="1702"/>
      <c r="CS20" s="1703"/>
      <c r="CT20" s="335">
        <f t="shared" si="0"/>
        <v>0</v>
      </c>
      <c r="CU20" s="336">
        <f t="shared" si="1"/>
        <v>0</v>
      </c>
      <c r="IV20" s="463"/>
    </row>
    <row r="21" spans="1:256" s="33" customFormat="1" ht="44.25" customHeight="1">
      <c r="A21" s="590">
        <v>13</v>
      </c>
      <c r="B21" s="318" t="s">
        <v>1403</v>
      </c>
      <c r="C21" s="319"/>
      <c r="D21" s="67" t="s">
        <v>1404</v>
      </c>
      <c r="E21" s="1699"/>
      <c r="F21" s="1747"/>
      <c r="G21" s="1748"/>
      <c r="H21" s="1699"/>
      <c r="I21" s="1702"/>
      <c r="J21" s="1745"/>
      <c r="K21" s="1701"/>
      <c r="L21" s="1702"/>
      <c r="M21" s="1703"/>
      <c r="N21" s="1701"/>
      <c r="O21" s="1702"/>
      <c r="P21" s="1703"/>
      <c r="Q21" s="1701"/>
      <c r="R21" s="1702"/>
      <c r="S21" s="1703"/>
      <c r="T21" s="1701"/>
      <c r="U21" s="1702"/>
      <c r="V21" s="1703"/>
      <c r="W21" s="1701"/>
      <c r="X21" s="1702"/>
      <c r="Y21" s="1703"/>
      <c r="Z21" s="1701"/>
      <c r="AA21" s="1702"/>
      <c r="AB21" s="1703"/>
      <c r="AC21" s="1701"/>
      <c r="AD21" s="1702"/>
      <c r="AE21" s="1703"/>
      <c r="AF21" s="1701"/>
      <c r="AG21" s="1702"/>
      <c r="AH21" s="1703"/>
      <c r="AI21" s="1701"/>
      <c r="AJ21" s="1702"/>
      <c r="AK21" s="1703"/>
      <c r="AL21" s="1701"/>
      <c r="AM21" s="1702"/>
      <c r="AN21" s="1703"/>
      <c r="AO21" s="1701"/>
      <c r="AP21" s="1702"/>
      <c r="AQ21" s="1703"/>
      <c r="AR21" s="1701"/>
      <c r="AS21" s="1702"/>
      <c r="AT21" s="1703"/>
      <c r="AU21" s="1701"/>
      <c r="AV21" s="1702"/>
      <c r="AW21" s="1703"/>
      <c r="AX21" s="1701"/>
      <c r="AY21" s="1702"/>
      <c r="AZ21" s="1703"/>
      <c r="BA21" s="1701"/>
      <c r="BB21" s="1702"/>
      <c r="BC21" s="1703"/>
      <c r="BD21" s="1701"/>
      <c r="BE21" s="1702"/>
      <c r="BF21" s="1703"/>
      <c r="BG21" s="1701"/>
      <c r="BH21" s="1702"/>
      <c r="BI21" s="1703"/>
      <c r="BJ21" s="1701"/>
      <c r="BK21" s="1702"/>
      <c r="BL21" s="1703"/>
      <c r="BM21" s="1701"/>
      <c r="BN21" s="1702"/>
      <c r="BO21" s="1703"/>
      <c r="BP21" s="1701"/>
      <c r="BQ21" s="1702"/>
      <c r="BR21" s="1703"/>
      <c r="BS21" s="1701"/>
      <c r="BT21" s="1702"/>
      <c r="BU21" s="1703"/>
      <c r="BV21" s="1701"/>
      <c r="BW21" s="1702"/>
      <c r="BX21" s="1703"/>
      <c r="BY21" s="1701"/>
      <c r="BZ21" s="1702"/>
      <c r="CA21" s="1703"/>
      <c r="CB21" s="1701"/>
      <c r="CC21" s="1702"/>
      <c r="CD21" s="1703"/>
      <c r="CE21" s="1701"/>
      <c r="CF21" s="1702"/>
      <c r="CG21" s="1703"/>
      <c r="CH21" s="1701"/>
      <c r="CI21" s="1702"/>
      <c r="CJ21" s="1703"/>
      <c r="CK21" s="1701"/>
      <c r="CL21" s="1702"/>
      <c r="CM21" s="1703"/>
      <c r="CN21" s="1701"/>
      <c r="CO21" s="1702"/>
      <c r="CP21" s="1703"/>
      <c r="CQ21" s="1701"/>
      <c r="CR21" s="1702"/>
      <c r="CS21" s="1703"/>
      <c r="CT21" s="335">
        <f t="shared" ref="CT21" si="4">SUM(H21:CS21)</f>
        <v>0</v>
      </c>
      <c r="CU21" s="336">
        <f t="shared" ref="CU21" si="5">E21+CT21</f>
        <v>0</v>
      </c>
      <c r="IV21" s="463"/>
    </row>
    <row r="22" spans="1:256" s="191" customFormat="1" ht="36.75" customHeight="1">
      <c r="A22" s="590">
        <v>14</v>
      </c>
      <c r="B22" s="740" t="s">
        <v>1045</v>
      </c>
      <c r="C22" s="741"/>
      <c r="D22" s="742" t="s">
        <v>1460</v>
      </c>
      <c r="E22" s="1749"/>
      <c r="F22" s="1750"/>
      <c r="G22" s="1751"/>
      <c r="H22" s="1749"/>
      <c r="I22" s="1708"/>
      <c r="J22" s="1756"/>
      <c r="K22" s="1707"/>
      <c r="L22" s="1708"/>
      <c r="M22" s="1715"/>
      <c r="N22" s="1707"/>
      <c r="O22" s="1708"/>
      <c r="P22" s="1715"/>
      <c r="Q22" s="1707"/>
      <c r="R22" s="1708"/>
      <c r="S22" s="1715"/>
      <c r="T22" s="1707"/>
      <c r="U22" s="1708"/>
      <c r="V22" s="1715"/>
      <c r="W22" s="1707"/>
      <c r="X22" s="1708"/>
      <c r="Y22" s="1715"/>
      <c r="Z22" s="1707"/>
      <c r="AA22" s="1708"/>
      <c r="AB22" s="1715"/>
      <c r="AC22" s="1707"/>
      <c r="AD22" s="1708"/>
      <c r="AE22" s="1715"/>
      <c r="AF22" s="1707"/>
      <c r="AG22" s="1708"/>
      <c r="AH22" s="1715"/>
      <c r="AI22" s="1707"/>
      <c r="AJ22" s="1708"/>
      <c r="AK22" s="1715"/>
      <c r="AL22" s="1707"/>
      <c r="AM22" s="1708"/>
      <c r="AN22" s="1715"/>
      <c r="AO22" s="1707"/>
      <c r="AP22" s="1708"/>
      <c r="AQ22" s="1715"/>
      <c r="AR22" s="1707"/>
      <c r="AS22" s="1708"/>
      <c r="AT22" s="1715"/>
      <c r="AU22" s="1707"/>
      <c r="AV22" s="1708"/>
      <c r="AW22" s="1715"/>
      <c r="AX22" s="1707"/>
      <c r="AY22" s="1708"/>
      <c r="AZ22" s="1715"/>
      <c r="BA22" s="1707"/>
      <c r="BB22" s="1708"/>
      <c r="BC22" s="1715"/>
      <c r="BD22" s="1707"/>
      <c r="BE22" s="1708"/>
      <c r="BF22" s="1715"/>
      <c r="BG22" s="1707"/>
      <c r="BH22" s="1708"/>
      <c r="BI22" s="1715"/>
      <c r="BJ22" s="1707"/>
      <c r="BK22" s="1708"/>
      <c r="BL22" s="1715"/>
      <c r="BM22" s="1707"/>
      <c r="BN22" s="1708"/>
      <c r="BO22" s="1715"/>
      <c r="BP22" s="1707"/>
      <c r="BQ22" s="1708"/>
      <c r="BR22" s="1715"/>
      <c r="BS22" s="1707"/>
      <c r="BT22" s="1708"/>
      <c r="BU22" s="1715"/>
      <c r="BV22" s="1707"/>
      <c r="BW22" s="1708"/>
      <c r="BX22" s="1715"/>
      <c r="BY22" s="1707"/>
      <c r="BZ22" s="1708"/>
      <c r="CA22" s="1715"/>
      <c r="CB22" s="1707"/>
      <c r="CC22" s="1708"/>
      <c r="CD22" s="1715"/>
      <c r="CE22" s="1707"/>
      <c r="CF22" s="1708"/>
      <c r="CG22" s="1715"/>
      <c r="CH22" s="1707"/>
      <c r="CI22" s="1708"/>
      <c r="CJ22" s="1715"/>
      <c r="CK22" s="1707"/>
      <c r="CL22" s="1708"/>
      <c r="CM22" s="1715"/>
      <c r="CN22" s="1707"/>
      <c r="CO22" s="1708"/>
      <c r="CP22" s="1715"/>
      <c r="CQ22" s="1707"/>
      <c r="CR22" s="1708"/>
      <c r="CS22" s="1715"/>
      <c r="CT22" s="743">
        <f t="shared" si="0"/>
        <v>0</v>
      </c>
      <c r="CU22" s="744">
        <f t="shared" si="1"/>
        <v>0</v>
      </c>
      <c r="IV22" s="464"/>
    </row>
    <row r="23" spans="1:256" s="191" customFormat="1" ht="36.75" customHeight="1">
      <c r="A23" s="745"/>
      <c r="B23" s="746"/>
      <c r="C23" s="747"/>
      <c r="D23" s="748" t="s">
        <v>1030</v>
      </c>
      <c r="E23" s="1757"/>
      <c r="F23" s="1705"/>
      <c r="G23" s="1758"/>
      <c r="H23" s="1757"/>
      <c r="I23" s="1705"/>
      <c r="J23" s="1706"/>
      <c r="K23" s="1704"/>
      <c r="L23" s="1705"/>
      <c r="M23" s="1706"/>
      <c r="N23" s="1704"/>
      <c r="O23" s="1705"/>
      <c r="P23" s="1706"/>
      <c r="Q23" s="1704"/>
      <c r="R23" s="1705"/>
      <c r="S23" s="1706"/>
      <c r="T23" s="1704"/>
      <c r="U23" s="1705"/>
      <c r="V23" s="1706"/>
      <c r="W23" s="1704"/>
      <c r="X23" s="1705"/>
      <c r="Y23" s="1706"/>
      <c r="Z23" s="1704"/>
      <c r="AA23" s="1705"/>
      <c r="AB23" s="1706"/>
      <c r="AC23" s="1704"/>
      <c r="AD23" s="1705"/>
      <c r="AE23" s="1706"/>
      <c r="AF23" s="1704"/>
      <c r="AG23" s="1705"/>
      <c r="AH23" s="1706"/>
      <c r="AI23" s="1704"/>
      <c r="AJ23" s="1705"/>
      <c r="AK23" s="1706"/>
      <c r="AL23" s="1704"/>
      <c r="AM23" s="1705"/>
      <c r="AN23" s="1706"/>
      <c r="AO23" s="1704"/>
      <c r="AP23" s="1705"/>
      <c r="AQ23" s="1706"/>
      <c r="AR23" s="1704"/>
      <c r="AS23" s="1705"/>
      <c r="AT23" s="1706"/>
      <c r="AU23" s="1704"/>
      <c r="AV23" s="1705"/>
      <c r="AW23" s="1706"/>
      <c r="AX23" s="1704"/>
      <c r="AY23" s="1705"/>
      <c r="AZ23" s="1706"/>
      <c r="BA23" s="1704"/>
      <c r="BB23" s="1705"/>
      <c r="BC23" s="1706"/>
      <c r="BD23" s="1704"/>
      <c r="BE23" s="1705"/>
      <c r="BF23" s="1706"/>
      <c r="BG23" s="1704"/>
      <c r="BH23" s="1705"/>
      <c r="BI23" s="1706"/>
      <c r="BJ23" s="1704"/>
      <c r="BK23" s="1705"/>
      <c r="BL23" s="1706"/>
      <c r="BM23" s="1704"/>
      <c r="BN23" s="1705"/>
      <c r="BO23" s="1706"/>
      <c r="BP23" s="1704"/>
      <c r="BQ23" s="1705"/>
      <c r="BR23" s="1706"/>
      <c r="BS23" s="1704"/>
      <c r="BT23" s="1705"/>
      <c r="BU23" s="1706"/>
      <c r="BV23" s="1704"/>
      <c r="BW23" s="1705"/>
      <c r="BX23" s="1706"/>
      <c r="BY23" s="1704"/>
      <c r="BZ23" s="1705"/>
      <c r="CA23" s="1706"/>
      <c r="CB23" s="1704"/>
      <c r="CC23" s="1705"/>
      <c r="CD23" s="1706"/>
      <c r="CE23" s="1704"/>
      <c r="CF23" s="1705"/>
      <c r="CG23" s="1706"/>
      <c r="CH23" s="1704"/>
      <c r="CI23" s="1705"/>
      <c r="CJ23" s="1706"/>
      <c r="CK23" s="1704"/>
      <c r="CL23" s="1705"/>
      <c r="CM23" s="1706"/>
      <c r="CN23" s="1704"/>
      <c r="CO23" s="1705"/>
      <c r="CP23" s="1706"/>
      <c r="CQ23" s="1704"/>
      <c r="CR23" s="1705"/>
      <c r="CS23" s="1706"/>
      <c r="CT23" s="749"/>
      <c r="CU23" s="750"/>
      <c r="IV23" s="464"/>
    </row>
    <row r="24" spans="1:256" s="191" customFormat="1" ht="36.75" customHeight="1">
      <c r="A24" s="590">
        <v>15</v>
      </c>
      <c r="B24" s="740" t="s">
        <v>1031</v>
      </c>
      <c r="C24" s="741"/>
      <c r="D24" s="742" t="s">
        <v>1461</v>
      </c>
      <c r="E24" s="1749"/>
      <c r="F24" s="1708"/>
      <c r="G24" s="1759"/>
      <c r="H24" s="1749"/>
      <c r="I24" s="1708"/>
      <c r="J24" s="1709"/>
      <c r="K24" s="1707"/>
      <c r="L24" s="1708"/>
      <c r="M24" s="1709"/>
      <c r="N24" s="1707"/>
      <c r="O24" s="1708"/>
      <c r="P24" s="1709"/>
      <c r="Q24" s="1707"/>
      <c r="R24" s="1708"/>
      <c r="S24" s="1709"/>
      <c r="T24" s="1707"/>
      <c r="U24" s="1708"/>
      <c r="V24" s="1709"/>
      <c r="W24" s="1707"/>
      <c r="X24" s="1708"/>
      <c r="Y24" s="1709"/>
      <c r="Z24" s="1707"/>
      <c r="AA24" s="1708"/>
      <c r="AB24" s="1709"/>
      <c r="AC24" s="1707"/>
      <c r="AD24" s="1708"/>
      <c r="AE24" s="1709"/>
      <c r="AF24" s="1707"/>
      <c r="AG24" s="1708"/>
      <c r="AH24" s="1709"/>
      <c r="AI24" s="1707"/>
      <c r="AJ24" s="1708"/>
      <c r="AK24" s="1709"/>
      <c r="AL24" s="1707"/>
      <c r="AM24" s="1708"/>
      <c r="AN24" s="1709"/>
      <c r="AO24" s="1707"/>
      <c r="AP24" s="1708"/>
      <c r="AQ24" s="1709"/>
      <c r="AR24" s="1707"/>
      <c r="AS24" s="1708"/>
      <c r="AT24" s="1709"/>
      <c r="AU24" s="1707"/>
      <c r="AV24" s="1708"/>
      <c r="AW24" s="1709"/>
      <c r="AX24" s="1707"/>
      <c r="AY24" s="1708"/>
      <c r="AZ24" s="1709"/>
      <c r="BA24" s="1707"/>
      <c r="BB24" s="1708"/>
      <c r="BC24" s="1709"/>
      <c r="BD24" s="1707"/>
      <c r="BE24" s="1708"/>
      <c r="BF24" s="1709"/>
      <c r="BG24" s="1707"/>
      <c r="BH24" s="1708"/>
      <c r="BI24" s="1709"/>
      <c r="BJ24" s="1707"/>
      <c r="BK24" s="1708"/>
      <c r="BL24" s="1709"/>
      <c r="BM24" s="1707"/>
      <c r="BN24" s="1708"/>
      <c r="BO24" s="1709"/>
      <c r="BP24" s="1707"/>
      <c r="BQ24" s="1708"/>
      <c r="BR24" s="1709"/>
      <c r="BS24" s="1707"/>
      <c r="BT24" s="1708"/>
      <c r="BU24" s="1709"/>
      <c r="BV24" s="1707"/>
      <c r="BW24" s="1708"/>
      <c r="BX24" s="1709"/>
      <c r="BY24" s="1707"/>
      <c r="BZ24" s="1708"/>
      <c r="CA24" s="1709"/>
      <c r="CB24" s="1707"/>
      <c r="CC24" s="1708"/>
      <c r="CD24" s="1709"/>
      <c r="CE24" s="1707"/>
      <c r="CF24" s="1708"/>
      <c r="CG24" s="1709"/>
      <c r="CH24" s="1707"/>
      <c r="CI24" s="1708"/>
      <c r="CJ24" s="1709"/>
      <c r="CK24" s="1707"/>
      <c r="CL24" s="1708"/>
      <c r="CM24" s="1709"/>
      <c r="CN24" s="1707"/>
      <c r="CO24" s="1708"/>
      <c r="CP24" s="1709"/>
      <c r="CQ24" s="1707"/>
      <c r="CR24" s="1708"/>
      <c r="CS24" s="1709"/>
      <c r="CT24" s="743">
        <f>SUM(H24:CS24)</f>
        <v>0</v>
      </c>
      <c r="CU24" s="744">
        <f>E24+CT24</f>
        <v>0</v>
      </c>
      <c r="IV24" s="464"/>
    </row>
    <row r="25" spans="1:256" s="191" customFormat="1" ht="36.75" customHeight="1">
      <c r="A25" s="745"/>
      <c r="B25" s="746"/>
      <c r="C25" s="747"/>
      <c r="D25" s="748" t="s">
        <v>1030</v>
      </c>
      <c r="E25" s="1757"/>
      <c r="F25" s="1705"/>
      <c r="G25" s="1758"/>
      <c r="H25" s="1757"/>
      <c r="I25" s="1705"/>
      <c r="J25" s="1706"/>
      <c r="K25" s="1704"/>
      <c r="L25" s="1705"/>
      <c r="M25" s="1706"/>
      <c r="N25" s="1704"/>
      <c r="O25" s="1705"/>
      <c r="P25" s="1706"/>
      <c r="Q25" s="1704"/>
      <c r="R25" s="1705"/>
      <c r="S25" s="1706"/>
      <c r="T25" s="1704"/>
      <c r="U25" s="1705"/>
      <c r="V25" s="1706"/>
      <c r="W25" s="1704"/>
      <c r="X25" s="1705"/>
      <c r="Y25" s="1706"/>
      <c r="Z25" s="1704"/>
      <c r="AA25" s="1705"/>
      <c r="AB25" s="1706"/>
      <c r="AC25" s="1704"/>
      <c r="AD25" s="1705"/>
      <c r="AE25" s="1706"/>
      <c r="AF25" s="1704"/>
      <c r="AG25" s="1705"/>
      <c r="AH25" s="1706"/>
      <c r="AI25" s="1704"/>
      <c r="AJ25" s="1705"/>
      <c r="AK25" s="1706"/>
      <c r="AL25" s="1704"/>
      <c r="AM25" s="1705"/>
      <c r="AN25" s="1706"/>
      <c r="AO25" s="1704"/>
      <c r="AP25" s="1705"/>
      <c r="AQ25" s="1706"/>
      <c r="AR25" s="1704"/>
      <c r="AS25" s="1705"/>
      <c r="AT25" s="1706"/>
      <c r="AU25" s="1704"/>
      <c r="AV25" s="1705"/>
      <c r="AW25" s="1706"/>
      <c r="AX25" s="1704"/>
      <c r="AY25" s="1705"/>
      <c r="AZ25" s="1706"/>
      <c r="BA25" s="1704"/>
      <c r="BB25" s="1705"/>
      <c r="BC25" s="1706"/>
      <c r="BD25" s="1704"/>
      <c r="BE25" s="1705"/>
      <c r="BF25" s="1706"/>
      <c r="BG25" s="1704"/>
      <c r="BH25" s="1705"/>
      <c r="BI25" s="1706"/>
      <c r="BJ25" s="1704"/>
      <c r="BK25" s="1705"/>
      <c r="BL25" s="1706"/>
      <c r="BM25" s="1704"/>
      <c r="BN25" s="1705"/>
      <c r="BO25" s="1706"/>
      <c r="BP25" s="1704"/>
      <c r="BQ25" s="1705"/>
      <c r="BR25" s="1706"/>
      <c r="BS25" s="1704"/>
      <c r="BT25" s="1705"/>
      <c r="BU25" s="1706"/>
      <c r="BV25" s="1704"/>
      <c r="BW25" s="1705"/>
      <c r="BX25" s="1706"/>
      <c r="BY25" s="1704"/>
      <c r="BZ25" s="1705"/>
      <c r="CA25" s="1706"/>
      <c r="CB25" s="1704"/>
      <c r="CC25" s="1705"/>
      <c r="CD25" s="1706"/>
      <c r="CE25" s="1704"/>
      <c r="CF25" s="1705"/>
      <c r="CG25" s="1706"/>
      <c r="CH25" s="1704"/>
      <c r="CI25" s="1705"/>
      <c r="CJ25" s="1706"/>
      <c r="CK25" s="1704"/>
      <c r="CL25" s="1705"/>
      <c r="CM25" s="1706"/>
      <c r="CN25" s="1704"/>
      <c r="CO25" s="1705"/>
      <c r="CP25" s="1706"/>
      <c r="CQ25" s="1704"/>
      <c r="CR25" s="1705"/>
      <c r="CS25" s="1706"/>
      <c r="CT25" s="749"/>
      <c r="CU25" s="750"/>
      <c r="IV25" s="464"/>
    </row>
    <row r="26" spans="1:256" s="33" customFormat="1" ht="30" customHeight="1" thickBot="1">
      <c r="A26" s="359"/>
      <c r="B26" s="1710" t="s">
        <v>612</v>
      </c>
      <c r="C26" s="1711"/>
      <c r="D26" s="322"/>
      <c r="E26" s="1752">
        <f>SUM(E9:G22,E24)</f>
        <v>0</v>
      </c>
      <c r="F26" s="1753"/>
      <c r="G26" s="1754"/>
      <c r="H26" s="1752">
        <f>SUM(H9:J22,H24)</f>
        <v>0</v>
      </c>
      <c r="I26" s="1713"/>
      <c r="J26" s="1755"/>
      <c r="K26" s="1712">
        <f>SUM(K9:M22,K24)</f>
        <v>0</v>
      </c>
      <c r="L26" s="1713"/>
      <c r="M26" s="1714"/>
      <c r="N26" s="1712">
        <f>SUM(N9:P22,N24)</f>
        <v>0</v>
      </c>
      <c r="O26" s="1713"/>
      <c r="P26" s="1714"/>
      <c r="Q26" s="1712">
        <f>SUM(Q9:S22,Q24)</f>
        <v>0</v>
      </c>
      <c r="R26" s="1713"/>
      <c r="S26" s="1714"/>
      <c r="T26" s="1712">
        <f>SUM(T9:V22,T24)</f>
        <v>0</v>
      </c>
      <c r="U26" s="1713"/>
      <c r="V26" s="1714"/>
      <c r="W26" s="1712">
        <f>SUM(W9:Y22,W24)</f>
        <v>0</v>
      </c>
      <c r="X26" s="1713"/>
      <c r="Y26" s="1714"/>
      <c r="Z26" s="1712">
        <f>SUM(Z9:AB22,Z24)</f>
        <v>0</v>
      </c>
      <c r="AA26" s="1713"/>
      <c r="AB26" s="1714"/>
      <c r="AC26" s="1712">
        <f>SUM(AC9:AE22,AC24)</f>
        <v>0</v>
      </c>
      <c r="AD26" s="1713"/>
      <c r="AE26" s="1714"/>
      <c r="AF26" s="1712">
        <f>SUM(AF9:AH22,AF24)</f>
        <v>0</v>
      </c>
      <c r="AG26" s="1713"/>
      <c r="AH26" s="1714"/>
      <c r="AI26" s="1712">
        <f>SUM(AI9:AK22,AI24)</f>
        <v>0</v>
      </c>
      <c r="AJ26" s="1713"/>
      <c r="AK26" s="1714"/>
      <c r="AL26" s="1712">
        <f>SUM(AL9:AN22,AL24)</f>
        <v>0</v>
      </c>
      <c r="AM26" s="1713"/>
      <c r="AN26" s="1714"/>
      <c r="AO26" s="1712">
        <f>SUM(AO9:AQ22,AO24)</f>
        <v>0</v>
      </c>
      <c r="AP26" s="1713"/>
      <c r="AQ26" s="1714"/>
      <c r="AR26" s="1712">
        <f>SUM(AR9:AT22,AR24)</f>
        <v>0</v>
      </c>
      <c r="AS26" s="1713"/>
      <c r="AT26" s="1714"/>
      <c r="AU26" s="1712">
        <f>SUM(AU9:AW22,AU24)</f>
        <v>0</v>
      </c>
      <c r="AV26" s="1713"/>
      <c r="AW26" s="1714"/>
      <c r="AX26" s="1712">
        <f>SUM(AX9:AZ22,AX24)</f>
        <v>0</v>
      </c>
      <c r="AY26" s="1713"/>
      <c r="AZ26" s="1714"/>
      <c r="BA26" s="1712">
        <f>SUM(BA9:BC22,BA24)</f>
        <v>0</v>
      </c>
      <c r="BB26" s="1713"/>
      <c r="BC26" s="1714"/>
      <c r="BD26" s="1712">
        <f>SUM(BD9:BF22,BD24)</f>
        <v>0</v>
      </c>
      <c r="BE26" s="1713"/>
      <c r="BF26" s="1714"/>
      <c r="BG26" s="1712">
        <f>SUM(BG9:BI22,BG24)</f>
        <v>0</v>
      </c>
      <c r="BH26" s="1713"/>
      <c r="BI26" s="1714"/>
      <c r="BJ26" s="1712">
        <f>SUM(BJ9:BL22,BJ24)</f>
        <v>0</v>
      </c>
      <c r="BK26" s="1713"/>
      <c r="BL26" s="1714"/>
      <c r="BM26" s="1712">
        <f>SUM(BM9:BO22,BM24)</f>
        <v>0</v>
      </c>
      <c r="BN26" s="1713"/>
      <c r="BO26" s="1714"/>
      <c r="BP26" s="1712">
        <f>SUM(BP9:BR22,BP24)</f>
        <v>0</v>
      </c>
      <c r="BQ26" s="1713"/>
      <c r="BR26" s="1714"/>
      <c r="BS26" s="1712">
        <f>SUM(BS9:BU22,BS24)</f>
        <v>0</v>
      </c>
      <c r="BT26" s="1713"/>
      <c r="BU26" s="1714"/>
      <c r="BV26" s="1712">
        <f>SUM(BV9:BX22,BV24)</f>
        <v>0</v>
      </c>
      <c r="BW26" s="1713"/>
      <c r="BX26" s="1714"/>
      <c r="BY26" s="1712">
        <f>SUM(BY9:CA22,BY24)</f>
        <v>0</v>
      </c>
      <c r="BZ26" s="1713"/>
      <c r="CA26" s="1714"/>
      <c r="CB26" s="1712">
        <f>SUM(CB9:CD22,CB24)</f>
        <v>0</v>
      </c>
      <c r="CC26" s="1713"/>
      <c r="CD26" s="1714"/>
      <c r="CE26" s="1712">
        <f>SUM(CE9:CG22,CE24)</f>
        <v>0</v>
      </c>
      <c r="CF26" s="1713"/>
      <c r="CG26" s="1714"/>
      <c r="CH26" s="1712">
        <f>SUM(CH9:CJ22,CH24)</f>
        <v>0</v>
      </c>
      <c r="CI26" s="1713"/>
      <c r="CJ26" s="1714"/>
      <c r="CK26" s="1712">
        <f>SUM(CK9:CM22,CK24)</f>
        <v>0</v>
      </c>
      <c r="CL26" s="1713"/>
      <c r="CM26" s="1714"/>
      <c r="CN26" s="1712">
        <f>SUM(CN9:CP22,CN24)</f>
        <v>0</v>
      </c>
      <c r="CO26" s="1713"/>
      <c r="CP26" s="1714"/>
      <c r="CQ26" s="1712">
        <f>SUM(CQ9:CS22,CQ24)</f>
        <v>0</v>
      </c>
      <c r="CR26" s="1713"/>
      <c r="CS26" s="1714"/>
      <c r="CT26" s="337">
        <f>SUM(H26:CS26)</f>
        <v>0</v>
      </c>
      <c r="CU26" s="338">
        <f>E26+CT26</f>
        <v>0</v>
      </c>
      <c r="IV26" s="465"/>
    </row>
    <row r="27" spans="1:256" s="33" customFormat="1" ht="12" customHeight="1">
      <c r="A27" s="304"/>
      <c r="B27" s="305"/>
      <c r="C27" s="306"/>
      <c r="D27" s="307"/>
      <c r="E27" s="308"/>
      <c r="F27" s="309"/>
      <c r="G27" s="309"/>
      <c r="H27" s="308"/>
      <c r="I27" s="308"/>
      <c r="J27" s="310"/>
      <c r="K27" s="308"/>
      <c r="L27" s="308"/>
      <c r="M27" s="310"/>
      <c r="N27" s="308"/>
      <c r="O27" s="308"/>
      <c r="P27" s="310"/>
      <c r="Q27" s="308"/>
      <c r="R27" s="308"/>
      <c r="S27" s="310"/>
      <c r="T27" s="308"/>
      <c r="U27" s="308"/>
      <c r="V27" s="310"/>
      <c r="W27" s="308"/>
      <c r="X27" s="308"/>
      <c r="Y27" s="310"/>
      <c r="Z27" s="308"/>
      <c r="AA27" s="308"/>
      <c r="AB27" s="310"/>
      <c r="AC27" s="308"/>
      <c r="AD27" s="308"/>
      <c r="AE27" s="310"/>
      <c r="AF27" s="308"/>
      <c r="AG27" s="308"/>
      <c r="AH27" s="310"/>
      <c r="AI27" s="308"/>
      <c r="AJ27" s="308"/>
      <c r="AK27" s="310"/>
      <c r="AL27" s="308"/>
      <c r="AM27" s="308"/>
      <c r="AN27" s="310"/>
      <c r="AO27" s="308"/>
      <c r="AP27" s="308"/>
      <c r="AQ27" s="310"/>
      <c r="AR27" s="308"/>
      <c r="AS27" s="308"/>
      <c r="AT27" s="310"/>
      <c r="AU27" s="308"/>
      <c r="AV27" s="308"/>
      <c r="AW27" s="310"/>
      <c r="AX27" s="308"/>
      <c r="AY27" s="308"/>
      <c r="AZ27" s="310"/>
      <c r="BA27" s="308"/>
      <c r="BB27" s="308"/>
      <c r="BC27" s="310"/>
      <c r="BD27" s="308"/>
      <c r="BE27" s="308"/>
      <c r="BF27" s="310"/>
      <c r="BG27" s="308"/>
      <c r="BH27" s="308"/>
      <c r="BI27" s="310"/>
      <c r="BJ27" s="308"/>
      <c r="BK27" s="308"/>
      <c r="BL27" s="310"/>
      <c r="BM27" s="308"/>
      <c r="BN27" s="308"/>
      <c r="BO27" s="310"/>
      <c r="BP27" s="308"/>
      <c r="BQ27" s="308"/>
      <c r="BR27" s="310"/>
      <c r="BS27" s="308"/>
      <c r="BT27" s="308"/>
      <c r="BU27" s="310"/>
      <c r="BV27" s="308"/>
      <c r="BW27" s="308"/>
      <c r="BX27" s="310"/>
      <c r="BY27" s="308"/>
      <c r="BZ27" s="308"/>
      <c r="CA27" s="310"/>
      <c r="CB27" s="308"/>
      <c r="CC27" s="308"/>
      <c r="CD27" s="310"/>
      <c r="CE27" s="308"/>
      <c r="CF27" s="308"/>
      <c r="CG27" s="310"/>
      <c r="CH27" s="308"/>
      <c r="CI27" s="308"/>
      <c r="CJ27" s="310"/>
      <c r="CK27" s="308"/>
      <c r="CL27" s="308"/>
      <c r="CM27" s="310"/>
      <c r="CN27" s="308"/>
      <c r="CO27" s="308"/>
      <c r="CP27" s="310"/>
      <c r="CQ27" s="308"/>
      <c r="CR27" s="308"/>
      <c r="CS27" s="310"/>
      <c r="CU27" s="311"/>
      <c r="IV27" s="304"/>
    </row>
    <row r="28" spans="1:256" s="33" customFormat="1" ht="12" customHeight="1">
      <c r="A28" s="304"/>
      <c r="B28" s="305"/>
      <c r="C28" s="306"/>
      <c r="D28" s="307"/>
      <c r="E28" s="308"/>
      <c r="F28" s="309"/>
      <c r="G28" s="309"/>
      <c r="H28" s="308"/>
      <c r="I28" s="308"/>
      <c r="J28" s="310"/>
      <c r="K28" s="308"/>
      <c r="L28" s="308"/>
      <c r="M28" s="310"/>
      <c r="N28" s="308"/>
      <c r="O28" s="308"/>
      <c r="P28" s="310"/>
      <c r="Q28" s="308"/>
      <c r="R28" s="308"/>
      <c r="S28" s="310"/>
      <c r="T28" s="308"/>
      <c r="U28" s="308"/>
      <c r="V28" s="310"/>
      <c r="W28" s="308"/>
      <c r="X28" s="308"/>
      <c r="Y28" s="310"/>
      <c r="Z28" s="308"/>
      <c r="AA28" s="308"/>
      <c r="AB28" s="310"/>
      <c r="AC28" s="308"/>
      <c r="AD28" s="308"/>
      <c r="AE28" s="310"/>
      <c r="AF28" s="308"/>
      <c r="AG28" s="308"/>
      <c r="AH28" s="310"/>
      <c r="AI28" s="308"/>
      <c r="AJ28" s="308"/>
      <c r="AK28" s="310"/>
      <c r="AL28" s="308"/>
      <c r="AM28" s="308"/>
      <c r="AN28" s="310"/>
      <c r="AO28" s="308"/>
      <c r="AP28" s="308"/>
      <c r="AQ28" s="310"/>
      <c r="AR28" s="308"/>
      <c r="AS28" s="308"/>
      <c r="AT28" s="310"/>
      <c r="AU28" s="308"/>
      <c r="AV28" s="308"/>
      <c r="AW28" s="310"/>
      <c r="AX28" s="308"/>
      <c r="AY28" s="308"/>
      <c r="AZ28" s="310"/>
      <c r="BA28" s="308"/>
      <c r="BB28" s="308"/>
      <c r="BC28" s="310"/>
      <c r="BD28" s="308"/>
      <c r="BE28" s="308"/>
      <c r="BF28" s="310"/>
      <c r="BG28" s="308"/>
      <c r="BH28" s="308"/>
      <c r="BI28" s="310"/>
      <c r="BJ28" s="308"/>
      <c r="BK28" s="308"/>
      <c r="BL28" s="310"/>
      <c r="BM28" s="308"/>
      <c r="BN28" s="308"/>
      <c r="BO28" s="310"/>
      <c r="BP28" s="308"/>
      <c r="BQ28" s="308"/>
      <c r="BR28" s="310"/>
      <c r="BS28" s="308"/>
      <c r="BT28" s="308"/>
      <c r="BU28" s="310"/>
      <c r="BV28" s="308"/>
      <c r="BW28" s="308"/>
      <c r="BX28" s="310"/>
      <c r="BY28" s="308"/>
      <c r="BZ28" s="308"/>
      <c r="CA28" s="310"/>
      <c r="CB28" s="308"/>
      <c r="CC28" s="308"/>
      <c r="CD28" s="310"/>
      <c r="CE28" s="308"/>
      <c r="CF28" s="308"/>
      <c r="CG28" s="310"/>
      <c r="CH28" s="308"/>
      <c r="CI28" s="308"/>
      <c r="CJ28" s="310"/>
      <c r="CK28" s="308"/>
      <c r="CL28" s="308"/>
      <c r="CM28" s="310"/>
      <c r="CN28" s="308"/>
      <c r="CO28" s="308"/>
      <c r="CP28" s="310"/>
      <c r="CQ28" s="308"/>
      <c r="CR28" s="308"/>
      <c r="CS28" s="310"/>
      <c r="CU28" s="311"/>
      <c r="IV28" s="304"/>
    </row>
    <row r="29" spans="1:256" s="33" customFormat="1" ht="14.25">
      <c r="A29" s="304"/>
      <c r="B29" s="305"/>
      <c r="C29" s="306"/>
      <c r="D29" s="307"/>
      <c r="E29" s="308"/>
      <c r="F29" s="309"/>
      <c r="G29" s="309"/>
      <c r="H29" s="308"/>
      <c r="I29" s="308"/>
      <c r="J29" s="310"/>
      <c r="K29" s="308"/>
      <c r="L29" s="308"/>
      <c r="M29" s="310"/>
      <c r="N29" s="308"/>
      <c r="O29" s="308"/>
      <c r="P29" s="310"/>
      <c r="Q29" s="308"/>
      <c r="R29" s="308"/>
      <c r="S29" s="310"/>
      <c r="T29" s="308"/>
      <c r="U29" s="308"/>
      <c r="V29" s="310"/>
      <c r="W29" s="308"/>
      <c r="X29" s="308"/>
      <c r="Y29" s="310"/>
      <c r="Z29" s="308"/>
      <c r="AA29" s="308"/>
      <c r="AB29" s="310"/>
      <c r="AC29" s="308"/>
      <c r="AD29" s="308"/>
      <c r="AE29" s="310"/>
      <c r="AF29" s="308"/>
      <c r="AG29" s="308"/>
      <c r="AH29" s="310"/>
      <c r="AI29" s="308"/>
      <c r="AJ29" s="308"/>
      <c r="AK29" s="310"/>
      <c r="AL29" s="308"/>
      <c r="AM29" s="308"/>
      <c r="AN29" s="310"/>
      <c r="AO29" s="308"/>
      <c r="AP29" s="308"/>
      <c r="AQ29" s="310"/>
      <c r="AR29" s="308"/>
      <c r="AS29" s="308"/>
      <c r="AT29" s="310"/>
      <c r="AU29" s="308"/>
      <c r="AV29" s="308"/>
      <c r="AW29" s="310"/>
      <c r="AX29" s="308"/>
      <c r="AY29" s="308"/>
      <c r="AZ29" s="310"/>
      <c r="BA29" s="308"/>
      <c r="BB29" s="308"/>
      <c r="BC29" s="310"/>
      <c r="BD29" s="308"/>
      <c r="BE29" s="308"/>
      <c r="BF29" s="310"/>
      <c r="BG29" s="308"/>
      <c r="BH29" s="308"/>
      <c r="BI29" s="310"/>
      <c r="BJ29" s="308"/>
      <c r="BK29" s="308"/>
      <c r="BL29" s="310"/>
      <c r="BM29" s="308"/>
      <c r="BN29" s="308"/>
      <c r="BO29" s="310"/>
      <c r="BP29" s="308"/>
      <c r="BQ29" s="308"/>
      <c r="BR29" s="310"/>
      <c r="BS29" s="308"/>
      <c r="BT29" s="308"/>
      <c r="BU29" s="310"/>
      <c r="BV29" s="308"/>
      <c r="BW29" s="308"/>
      <c r="BX29" s="310"/>
      <c r="BY29" s="308"/>
      <c r="BZ29" s="308"/>
      <c r="CA29" s="310"/>
      <c r="CB29" s="308"/>
      <c r="CC29" s="308"/>
      <c r="CD29" s="310"/>
      <c r="CE29" s="308"/>
      <c r="CF29" s="308"/>
      <c r="CG29" s="310"/>
      <c r="CH29" s="308"/>
      <c r="CI29" s="308"/>
      <c r="CJ29" s="310"/>
      <c r="CK29" s="308"/>
      <c r="CL29" s="308"/>
      <c r="CM29" s="310"/>
      <c r="CN29" s="308"/>
      <c r="CO29" s="308"/>
      <c r="CP29" s="310"/>
      <c r="CQ29" s="308"/>
      <c r="CR29" s="308"/>
      <c r="CS29" s="310"/>
      <c r="CT29" s="292" t="s">
        <v>1142</v>
      </c>
      <c r="CU29" s="311"/>
      <c r="IV29" s="304"/>
    </row>
    <row r="30" spans="1:256" s="31" customFormat="1" ht="13.5">
      <c r="A30" s="453"/>
      <c r="B30" s="289" t="str">
        <f>"（注１）「左列」に自社分（" &amp;E6 &amp; "次下請業者）を記入し、「右列」に" &amp; E6+1 &amp; "次下請業者が作成した「5-1_機器材運搬費」シートの「総合計」を記入してください。"</f>
        <v>（注１）「左列」に自社分（1次下請業者）を記入し、「右列」に2次下請業者が作成した「5-1_機器材運搬費」シートの「総合計」を記入してください。</v>
      </c>
      <c r="C30" s="453"/>
      <c r="D30" s="290"/>
      <c r="E30" s="290"/>
      <c r="F30" s="282"/>
      <c r="G30" s="282"/>
      <c r="H30" s="283"/>
      <c r="IV30" s="284"/>
    </row>
    <row r="31" spans="1:256" s="31" customFormat="1" ht="13.5">
      <c r="A31" s="453"/>
      <c r="B31" s="31" t="str">
        <f>"（注２）"&amp;E6+2&amp;"次下請がある場合には、右列に"&amp; E6+1 &amp; "次と" &amp; E6+2 &amp; "次の合計した器機材等の搬入搬出並びに現場内小運搬の費用を" &amp; E6+1 &amp; "次下請費用として記入してください。"&amp;E6+2&amp;"次下請以降がある場合も同様です。"</f>
        <v>（注２）3次下請がある場合には、右列に2次と3次の合計した器機材等の搬入搬出並びに現場内小運搬の費用を2次下請費用として記入してください。3次下請以降がある場合も同様です。</v>
      </c>
      <c r="C31" s="453"/>
      <c r="F31" s="282"/>
      <c r="G31" s="282"/>
      <c r="H31" s="283"/>
      <c r="IV31" s="284"/>
    </row>
    <row r="32" spans="1:256" s="31" customFormat="1" ht="15" customHeight="1">
      <c r="A32" s="453"/>
      <c r="B32" s="453"/>
      <c r="C32" s="453"/>
      <c r="D32" s="282"/>
      <c r="E32" s="282"/>
      <c r="F32" s="282"/>
      <c r="G32" s="282"/>
      <c r="H32" s="283"/>
      <c r="IV32" s="284"/>
    </row>
    <row r="33" spans="1:256" s="178" customFormat="1" ht="12">
      <c r="A33" s="456"/>
      <c r="B33" s="456"/>
      <c r="C33" s="456"/>
      <c r="D33" s="182"/>
      <c r="E33" s="182"/>
      <c r="F33" s="182"/>
      <c r="G33" s="182"/>
      <c r="H33" s="291"/>
      <c r="IV33" s="183"/>
    </row>
    <row r="34" spans="1:256" s="31" customFormat="1" ht="13.5">
      <c r="A34" s="453"/>
      <c r="B34" s="457" t="s">
        <v>689</v>
      </c>
      <c r="C34" s="453"/>
      <c r="D34" s="282"/>
      <c r="E34" s="282"/>
      <c r="F34" s="282"/>
      <c r="G34" s="282"/>
      <c r="H34" s="283"/>
      <c r="IV34" s="284"/>
    </row>
    <row r="35" spans="1:256" s="31" customFormat="1" ht="13.5">
      <c r="A35" s="453" t="s">
        <v>1046</v>
      </c>
      <c r="B35" s="453" t="s">
        <v>1141</v>
      </c>
      <c r="C35" s="453"/>
      <c r="D35" s="282"/>
      <c r="E35" s="282"/>
      <c r="F35" s="282"/>
      <c r="G35" s="282"/>
      <c r="H35" s="283"/>
      <c r="IV35" s="284"/>
    </row>
    <row r="36" spans="1:256" s="31" customFormat="1" ht="13.5">
      <c r="A36" s="453" t="s">
        <v>1047</v>
      </c>
      <c r="B36" s="453" t="s">
        <v>140</v>
      </c>
      <c r="C36" s="453"/>
      <c r="D36" s="282"/>
      <c r="E36" s="282"/>
      <c r="F36" s="282"/>
      <c r="G36" s="282"/>
      <c r="H36" s="283"/>
      <c r="IV36" s="284"/>
    </row>
    <row r="37" spans="1:256" s="31" customFormat="1" ht="13.5">
      <c r="A37" s="453"/>
      <c r="B37" s="453" t="s">
        <v>355</v>
      </c>
      <c r="C37" s="453"/>
      <c r="D37" s="282"/>
      <c r="E37" s="282"/>
      <c r="F37" s="282"/>
      <c r="G37" s="282"/>
      <c r="H37" s="283"/>
      <c r="IV37" s="284"/>
    </row>
    <row r="38" spans="1:256" ht="18.75" customHeight="1">
      <c r="IV38" s="466"/>
    </row>
    <row r="39" spans="1:256" ht="18.75" customHeight="1"/>
    <row r="40" spans="1:256" ht="18.75" customHeight="1"/>
  </sheetData>
  <sheetProtection algorithmName="SHA-512" hashValue="mDlBrp4TIaGRkr0l3E1rPb079/kBkOywk39Sc1iLAndRPb4n7OEN6fH83xsavM65o7/bP1ZPsmy7wHr4rtoIOA==" saltValue="BeP8DS5ITYA7+UQlVBATKA==" spinCount="100000" sheet="1" objects="1" scenarios="1"/>
  <mergeCells count="626">
    <mergeCell ref="CE13:CG13"/>
    <mergeCell ref="CH18:CJ18"/>
    <mergeCell ref="CQ7:CS7"/>
    <mergeCell ref="CE7:CG7"/>
    <mergeCell ref="CH7:CJ7"/>
    <mergeCell ref="CK7:CM7"/>
    <mergeCell ref="A2:B2"/>
    <mergeCell ref="BJ13:BL13"/>
    <mergeCell ref="BJ12:BL12"/>
    <mergeCell ref="BV11:BX11"/>
    <mergeCell ref="BY9:CA9"/>
    <mergeCell ref="BS11:BU11"/>
    <mergeCell ref="BM13:BO13"/>
    <mergeCell ref="AL13:AN13"/>
    <mergeCell ref="AR13:AT13"/>
    <mergeCell ref="BG13:BI13"/>
    <mergeCell ref="AO12:AQ12"/>
    <mergeCell ref="BG12:BI12"/>
    <mergeCell ref="BP12:BR12"/>
    <mergeCell ref="BM12:BO12"/>
    <mergeCell ref="CK9:CM9"/>
    <mergeCell ref="CN9:CP9"/>
    <mergeCell ref="CH9:CJ9"/>
    <mergeCell ref="CQ13:CS13"/>
    <mergeCell ref="CK11:CM11"/>
    <mergeCell ref="CN11:CP11"/>
    <mergeCell ref="CE11:CG11"/>
    <mergeCell ref="CE10:CG10"/>
    <mergeCell ref="CQ9:CS9"/>
    <mergeCell ref="CE9:CG9"/>
    <mergeCell ref="BM26:BO26"/>
    <mergeCell ref="BP26:BR26"/>
    <mergeCell ref="CB26:CD26"/>
    <mergeCell ref="CB18:CD18"/>
    <mergeCell ref="CQ10:CS10"/>
    <mergeCell ref="CH10:CJ10"/>
    <mergeCell ref="CH11:CJ11"/>
    <mergeCell ref="CK10:CM10"/>
    <mergeCell ref="CN10:CP10"/>
    <mergeCell ref="CQ11:CS11"/>
    <mergeCell ref="CN13:CP13"/>
    <mergeCell ref="CK13:CM13"/>
    <mergeCell ref="CN14:CP14"/>
    <mergeCell ref="CH17:CJ17"/>
    <mergeCell ref="CH13:CJ13"/>
    <mergeCell ref="CN19:CP19"/>
    <mergeCell ref="CH19:CJ19"/>
    <mergeCell ref="CK18:CM18"/>
    <mergeCell ref="CQ22:CS22"/>
    <mergeCell ref="CK22:CM22"/>
    <mergeCell ref="CN18:CP18"/>
    <mergeCell ref="CB22:CD22"/>
    <mergeCell ref="CQ25:CS25"/>
    <mergeCell ref="CQ24:CS24"/>
    <mergeCell ref="CE18:CG18"/>
    <mergeCell ref="CK17:CM17"/>
    <mergeCell ref="CN7:CP7"/>
    <mergeCell ref="CQ16:CS16"/>
    <mergeCell ref="CE16:CG16"/>
    <mergeCell ref="CH16:CJ16"/>
    <mergeCell ref="CK16:CM16"/>
    <mergeCell ref="CN16:CP16"/>
    <mergeCell ref="CN8:CP8"/>
    <mergeCell ref="CH12:CJ12"/>
    <mergeCell ref="CK12:CM12"/>
    <mergeCell ref="CN12:CP12"/>
    <mergeCell ref="CQ8:CS8"/>
    <mergeCell ref="CK8:CM8"/>
    <mergeCell ref="CE8:CG8"/>
    <mergeCell ref="CH8:CJ8"/>
    <mergeCell ref="CQ12:CS12"/>
    <mergeCell ref="CE12:CG12"/>
    <mergeCell ref="CN15:CP15"/>
    <mergeCell ref="CH15:CJ15"/>
    <mergeCell ref="CQ17:CS17"/>
    <mergeCell ref="CE17:CG17"/>
    <mergeCell ref="CN17:CP17"/>
    <mergeCell ref="CQ20:CS20"/>
    <mergeCell ref="CK20:CM20"/>
    <mergeCell ref="CN20:CP20"/>
    <mergeCell ref="CQ18:CS18"/>
    <mergeCell ref="CQ14:CS14"/>
    <mergeCell ref="CE14:CG14"/>
    <mergeCell ref="CH14:CJ14"/>
    <mergeCell ref="CK14:CM14"/>
    <mergeCell ref="CQ19:CS19"/>
    <mergeCell ref="CE19:CG19"/>
    <mergeCell ref="CQ26:CS26"/>
    <mergeCell ref="CN26:CP26"/>
    <mergeCell ref="CN22:CP22"/>
    <mergeCell ref="CK19:CM19"/>
    <mergeCell ref="CE26:CG26"/>
    <mergeCell ref="CH26:CJ26"/>
    <mergeCell ref="CE20:CG20"/>
    <mergeCell ref="CK26:CM26"/>
    <mergeCell ref="CH24:CJ24"/>
    <mergeCell ref="CK23:CM23"/>
    <mergeCell ref="CN23:CP23"/>
    <mergeCell ref="CE22:CG22"/>
    <mergeCell ref="CQ23:CS23"/>
    <mergeCell ref="CH22:CJ22"/>
    <mergeCell ref="CH20:CJ20"/>
    <mergeCell ref="CQ15:CS15"/>
    <mergeCell ref="CE15:CG15"/>
    <mergeCell ref="CK15:CM15"/>
    <mergeCell ref="BS17:BU17"/>
    <mergeCell ref="BV17:BX17"/>
    <mergeCell ref="BS16:BU16"/>
    <mergeCell ref="BS18:BU18"/>
    <mergeCell ref="BV18:BX18"/>
    <mergeCell ref="BV16:BX16"/>
    <mergeCell ref="CB20:CD20"/>
    <mergeCell ref="CB19:CD19"/>
    <mergeCell ref="BY19:CA19"/>
    <mergeCell ref="BY18:CA18"/>
    <mergeCell ref="BY17:CA17"/>
    <mergeCell ref="BY16:CA16"/>
    <mergeCell ref="CB16:CD16"/>
    <mergeCell ref="CB17:CD17"/>
    <mergeCell ref="BM22:BO22"/>
    <mergeCell ref="BM20:BO20"/>
    <mergeCell ref="BG22:BI22"/>
    <mergeCell ref="BG19:BI19"/>
    <mergeCell ref="BJ19:BL19"/>
    <mergeCell ref="BP22:BR22"/>
    <mergeCell ref="BJ20:BL20"/>
    <mergeCell ref="BS26:BU26"/>
    <mergeCell ref="BY20:CA20"/>
    <mergeCell ref="BV20:BX20"/>
    <mergeCell ref="BV26:BX26"/>
    <mergeCell ref="BP20:BR20"/>
    <mergeCell ref="BM19:BO19"/>
    <mergeCell ref="BS19:BU19"/>
    <mergeCell ref="BV19:BX19"/>
    <mergeCell ref="BP19:BR19"/>
    <mergeCell ref="BS22:BU22"/>
    <mergeCell ref="BS20:BU20"/>
    <mergeCell ref="BV22:BX22"/>
    <mergeCell ref="BY26:CA26"/>
    <mergeCell ref="BY22:CA22"/>
    <mergeCell ref="BJ25:BL25"/>
    <mergeCell ref="BS24:BU24"/>
    <mergeCell ref="BP24:BR24"/>
    <mergeCell ref="BV15:BX15"/>
    <mergeCell ref="BP15:BR15"/>
    <mergeCell ref="CB12:CD12"/>
    <mergeCell ref="BY11:CA11"/>
    <mergeCell ref="CB11:CD11"/>
    <mergeCell ref="BS12:BU12"/>
    <mergeCell ref="CB9:CD9"/>
    <mergeCell ref="BS13:BU13"/>
    <mergeCell ref="BV13:BX13"/>
    <mergeCell ref="BY12:CA12"/>
    <mergeCell ref="BS9:BU9"/>
    <mergeCell ref="BV9:BX9"/>
    <mergeCell ref="BS14:BU14"/>
    <mergeCell ref="BV14:BX14"/>
    <mergeCell ref="BP14:BR14"/>
    <mergeCell ref="CB14:CD14"/>
    <mergeCell ref="CB13:CD13"/>
    <mergeCell ref="BY15:CA15"/>
    <mergeCell ref="BY14:CA14"/>
    <mergeCell ref="CB15:CD15"/>
    <mergeCell ref="BS15:BU15"/>
    <mergeCell ref="BP13:BR13"/>
    <mergeCell ref="BY13:CA13"/>
    <mergeCell ref="BV12:BX12"/>
    <mergeCell ref="CB7:CD7"/>
    <mergeCell ref="BY8:CA8"/>
    <mergeCell ref="CB8:CD8"/>
    <mergeCell ref="BY10:CA10"/>
    <mergeCell ref="CB10:CD10"/>
    <mergeCell ref="BM11:BO11"/>
    <mergeCell ref="BP11:BR11"/>
    <mergeCell ref="BS10:BU10"/>
    <mergeCell ref="BV10:BX10"/>
    <mergeCell ref="BM10:BO10"/>
    <mergeCell ref="BP10:BR10"/>
    <mergeCell ref="BP7:BR7"/>
    <mergeCell ref="BV7:BX7"/>
    <mergeCell ref="BS8:BU8"/>
    <mergeCell ref="BV8:BX8"/>
    <mergeCell ref="BY7:CA7"/>
    <mergeCell ref="BS7:BU7"/>
    <mergeCell ref="BM14:BO14"/>
    <mergeCell ref="BM9:BO9"/>
    <mergeCell ref="BP9:BR9"/>
    <mergeCell ref="BG10:BI10"/>
    <mergeCell ref="BM7:BO7"/>
    <mergeCell ref="BG7:BI7"/>
    <mergeCell ref="BG8:BI8"/>
    <mergeCell ref="BJ18:BL18"/>
    <mergeCell ref="BG17:BI17"/>
    <mergeCell ref="BJ17:BL17"/>
    <mergeCell ref="BM8:BO8"/>
    <mergeCell ref="BP8:BR8"/>
    <mergeCell ref="BJ10:BL10"/>
    <mergeCell ref="BG11:BI11"/>
    <mergeCell ref="BJ11:BL11"/>
    <mergeCell ref="BG9:BI9"/>
    <mergeCell ref="BM17:BO17"/>
    <mergeCell ref="BP17:BR17"/>
    <mergeCell ref="BM16:BO16"/>
    <mergeCell ref="BP16:BR16"/>
    <mergeCell ref="BM15:BO15"/>
    <mergeCell ref="BM18:BO18"/>
    <mergeCell ref="BP18:BR18"/>
    <mergeCell ref="BG14:BI14"/>
    <mergeCell ref="BJ14:BL14"/>
    <mergeCell ref="BA18:BC18"/>
    <mergeCell ref="BD18:BF18"/>
    <mergeCell ref="BG18:BI18"/>
    <mergeCell ref="BA15:BC15"/>
    <mergeCell ref="BA14:BC14"/>
    <mergeCell ref="BG24:BI24"/>
    <mergeCell ref="BD17:BF17"/>
    <mergeCell ref="BA16:BC16"/>
    <mergeCell ref="BD16:BF16"/>
    <mergeCell ref="BA17:BC17"/>
    <mergeCell ref="BD22:BF22"/>
    <mergeCell ref="BD19:BF19"/>
    <mergeCell ref="BD14:BF14"/>
    <mergeCell ref="BG20:BI20"/>
    <mergeCell ref="BJ22:BL22"/>
    <mergeCell ref="BJ24:BL24"/>
    <mergeCell ref="BA21:BC21"/>
    <mergeCell ref="BD21:BF21"/>
    <mergeCell ref="BG21:BI21"/>
    <mergeCell ref="BJ21:BL21"/>
    <mergeCell ref="BD26:BF26"/>
    <mergeCell ref="BG26:BI26"/>
    <mergeCell ref="BJ26:BL26"/>
    <mergeCell ref="BA26:BC26"/>
    <mergeCell ref="BJ7:BL7"/>
    <mergeCell ref="BJ8:BL8"/>
    <mergeCell ref="BJ16:BL16"/>
    <mergeCell ref="BJ15:BL15"/>
    <mergeCell ref="BG15:BI15"/>
    <mergeCell ref="BG16:BI16"/>
    <mergeCell ref="BD20:BF20"/>
    <mergeCell ref="BD15:BF15"/>
    <mergeCell ref="BJ9:BL9"/>
    <mergeCell ref="BD11:BF11"/>
    <mergeCell ref="BD12:BF12"/>
    <mergeCell ref="BD13:BF13"/>
    <mergeCell ref="BA13:BC13"/>
    <mergeCell ref="BA12:BC12"/>
    <mergeCell ref="BA8:BC8"/>
    <mergeCell ref="BA11:BC11"/>
    <mergeCell ref="BA10:BC10"/>
    <mergeCell ref="BD10:BF10"/>
    <mergeCell ref="BD25:BF25"/>
    <mergeCell ref="BG25:BI25"/>
    <mergeCell ref="AU22:AW22"/>
    <mergeCell ref="AR26:AT26"/>
    <mergeCell ref="AU26:AW26"/>
    <mergeCell ref="BA20:BC20"/>
    <mergeCell ref="AX17:AZ17"/>
    <mergeCell ref="BA19:BC19"/>
    <mergeCell ref="AU20:AW20"/>
    <mergeCell ref="AU17:AW17"/>
    <mergeCell ref="AX26:AZ26"/>
    <mergeCell ref="AU19:AW19"/>
    <mergeCell ref="AX20:AZ20"/>
    <mergeCell ref="AX22:AZ22"/>
    <mergeCell ref="AX25:AZ25"/>
    <mergeCell ref="BA25:BC25"/>
    <mergeCell ref="BA22:BC22"/>
    <mergeCell ref="AX19:AZ19"/>
    <mergeCell ref="AU18:AW18"/>
    <mergeCell ref="AX18:AZ18"/>
    <mergeCell ref="AR17:AT17"/>
    <mergeCell ref="AU24:AW24"/>
    <mergeCell ref="AR24:AT24"/>
    <mergeCell ref="AU25:AW25"/>
    <mergeCell ref="AR23:AT23"/>
    <mergeCell ref="AU23:AW23"/>
    <mergeCell ref="AI20:AK20"/>
    <mergeCell ref="AL20:AN20"/>
    <mergeCell ref="AO19:AQ19"/>
    <mergeCell ref="AR19:AT19"/>
    <mergeCell ref="AI18:AK18"/>
    <mergeCell ref="AI22:AK22"/>
    <mergeCell ref="AI26:AK26"/>
    <mergeCell ref="AL26:AN26"/>
    <mergeCell ref="AI24:AK24"/>
    <mergeCell ref="AI25:AK25"/>
    <mergeCell ref="AL25:AN25"/>
    <mergeCell ref="AO22:AQ22"/>
    <mergeCell ref="AL22:AN22"/>
    <mergeCell ref="AL18:AN18"/>
    <mergeCell ref="AO18:AQ18"/>
    <mergeCell ref="AR18:AT18"/>
    <mergeCell ref="AO20:AQ20"/>
    <mergeCell ref="AR20:AT20"/>
    <mergeCell ref="AL19:AN19"/>
    <mergeCell ref="AO26:AQ26"/>
    <mergeCell ref="AR22:AT22"/>
    <mergeCell ref="AI19:AK19"/>
    <mergeCell ref="AO25:AQ25"/>
    <mergeCell ref="AR25:AT25"/>
    <mergeCell ref="AU12:AW12"/>
    <mergeCell ref="AO13:AQ13"/>
    <mergeCell ref="AX16:AZ16"/>
    <mergeCell ref="AX13:AZ13"/>
    <mergeCell ref="AX14:AZ14"/>
    <mergeCell ref="AX15:AZ15"/>
    <mergeCell ref="AU15:AW15"/>
    <mergeCell ref="AU13:AW13"/>
    <mergeCell ref="AI16:AK16"/>
    <mergeCell ref="AI15:AK15"/>
    <mergeCell ref="AL15:AN15"/>
    <mergeCell ref="AC16:AE16"/>
    <mergeCell ref="Z16:AB16"/>
    <mergeCell ref="Z15:AB15"/>
    <mergeCell ref="AC13:AE13"/>
    <mergeCell ref="AU16:AW16"/>
    <mergeCell ref="AI17:AK17"/>
    <mergeCell ref="AI13:AK13"/>
    <mergeCell ref="AU14:AW14"/>
    <mergeCell ref="AO16:AQ16"/>
    <mergeCell ref="AR16:AT16"/>
    <mergeCell ref="E12:G12"/>
    <mergeCell ref="H12:J12"/>
    <mergeCell ref="H15:J15"/>
    <mergeCell ref="E15:G15"/>
    <mergeCell ref="H13:J13"/>
    <mergeCell ref="H11:J11"/>
    <mergeCell ref="H14:J14"/>
    <mergeCell ref="E10:G10"/>
    <mergeCell ref="E11:G11"/>
    <mergeCell ref="E13:G13"/>
    <mergeCell ref="E14:G14"/>
    <mergeCell ref="H20:J20"/>
    <mergeCell ref="H25:J25"/>
    <mergeCell ref="K24:M24"/>
    <mergeCell ref="K25:M25"/>
    <mergeCell ref="E18:G18"/>
    <mergeCell ref="K17:M17"/>
    <mergeCell ref="K18:M18"/>
    <mergeCell ref="N16:P16"/>
    <mergeCell ref="H17:J17"/>
    <mergeCell ref="H18:J18"/>
    <mergeCell ref="N18:P18"/>
    <mergeCell ref="H16:J16"/>
    <mergeCell ref="N17:P17"/>
    <mergeCell ref="E16:G16"/>
    <mergeCell ref="E17:G17"/>
    <mergeCell ref="K16:M16"/>
    <mergeCell ref="E21:G21"/>
    <mergeCell ref="H21:J21"/>
    <mergeCell ref="K21:M21"/>
    <mergeCell ref="N21:P21"/>
    <mergeCell ref="Q26:S26"/>
    <mergeCell ref="W26:Y26"/>
    <mergeCell ref="N24:P24"/>
    <mergeCell ref="N25:P25"/>
    <mergeCell ref="Q25:S25"/>
    <mergeCell ref="N23:P23"/>
    <mergeCell ref="W25:Y25"/>
    <mergeCell ref="E19:G19"/>
    <mergeCell ref="H19:J19"/>
    <mergeCell ref="K20:M20"/>
    <mergeCell ref="K22:M22"/>
    <mergeCell ref="K19:M19"/>
    <mergeCell ref="E20:G20"/>
    <mergeCell ref="E22:G22"/>
    <mergeCell ref="E26:G26"/>
    <mergeCell ref="K26:M26"/>
    <mergeCell ref="H26:J26"/>
    <mergeCell ref="H22:J22"/>
    <mergeCell ref="E23:G23"/>
    <mergeCell ref="E24:G24"/>
    <mergeCell ref="E25:G25"/>
    <mergeCell ref="H23:J23"/>
    <mergeCell ref="K23:M23"/>
    <mergeCell ref="H24:J24"/>
    <mergeCell ref="Z26:AB26"/>
    <mergeCell ref="T26:V26"/>
    <mergeCell ref="T23:V23"/>
    <mergeCell ref="T24:V24"/>
    <mergeCell ref="T25:V25"/>
    <mergeCell ref="K11:M11"/>
    <mergeCell ref="K13:M13"/>
    <mergeCell ref="K12:M12"/>
    <mergeCell ref="T11:V11"/>
    <mergeCell ref="N15:P15"/>
    <mergeCell ref="T14:V14"/>
    <mergeCell ref="Q14:S14"/>
    <mergeCell ref="Q13:S13"/>
    <mergeCell ref="Q15:S15"/>
    <mergeCell ref="T13:V13"/>
    <mergeCell ref="T15:V15"/>
    <mergeCell ref="N12:P12"/>
    <mergeCell ref="N14:P14"/>
    <mergeCell ref="K15:M15"/>
    <mergeCell ref="K14:M14"/>
    <mergeCell ref="N13:P13"/>
    <mergeCell ref="N11:P11"/>
    <mergeCell ref="N26:P26"/>
    <mergeCell ref="N22:P22"/>
    <mergeCell ref="Q24:S24"/>
    <mergeCell ref="T17:V17"/>
    <mergeCell ref="Q16:S16"/>
    <mergeCell ref="T16:V16"/>
    <mergeCell ref="Q18:S18"/>
    <mergeCell ref="Q17:S17"/>
    <mergeCell ref="W19:Y19"/>
    <mergeCell ref="Q22:S22"/>
    <mergeCell ref="W15:Y15"/>
    <mergeCell ref="Q23:S23"/>
    <mergeCell ref="W22:Y22"/>
    <mergeCell ref="W20:Y20"/>
    <mergeCell ref="T20:V20"/>
    <mergeCell ref="T22:V22"/>
    <mergeCell ref="Q21:S21"/>
    <mergeCell ref="T21:V21"/>
    <mergeCell ref="W21:Y21"/>
    <mergeCell ref="W11:Y11"/>
    <mergeCell ref="T19:V19"/>
    <mergeCell ref="Q20:S20"/>
    <mergeCell ref="W10:Y10"/>
    <mergeCell ref="Z10:AB10"/>
    <mergeCell ref="Q12:S12"/>
    <mergeCell ref="Q10:S10"/>
    <mergeCell ref="Q11:S11"/>
    <mergeCell ref="T12:V12"/>
    <mergeCell ref="H6:CT6"/>
    <mergeCell ref="AF8:AH8"/>
    <mergeCell ref="AF22:AH22"/>
    <mergeCell ref="A6:C8"/>
    <mergeCell ref="D6:D8"/>
    <mergeCell ref="H8:J8"/>
    <mergeCell ref="E6:E7"/>
    <mergeCell ref="F6:G7"/>
    <mergeCell ref="E8:G8"/>
    <mergeCell ref="N8:P8"/>
    <mergeCell ref="N7:P7"/>
    <mergeCell ref="H9:J9"/>
    <mergeCell ref="H10:J10"/>
    <mergeCell ref="H7:J7"/>
    <mergeCell ref="K7:M7"/>
    <mergeCell ref="K9:M9"/>
    <mergeCell ref="K8:M8"/>
    <mergeCell ref="N9:P9"/>
    <mergeCell ref="K10:M10"/>
    <mergeCell ref="N10:P10"/>
    <mergeCell ref="W13:Y13"/>
    <mergeCell ref="E9:G9"/>
    <mergeCell ref="N19:P19"/>
    <mergeCell ref="N20:P20"/>
    <mergeCell ref="Q7:S7"/>
    <mergeCell ref="Z9:AB9"/>
    <mergeCell ref="Z7:AB7"/>
    <mergeCell ref="W7:Y7"/>
    <mergeCell ref="W9:Y9"/>
    <mergeCell ref="T8:V8"/>
    <mergeCell ref="W8:Y8"/>
    <mergeCell ref="Z8:AB8"/>
    <mergeCell ref="T7:V7"/>
    <mergeCell ref="Q8:S8"/>
    <mergeCell ref="Q9:S9"/>
    <mergeCell ref="T9:V9"/>
    <mergeCell ref="AF7:AH7"/>
    <mergeCell ref="AR11:AT11"/>
    <mergeCell ref="AR14:AT14"/>
    <mergeCell ref="AR15:AT15"/>
    <mergeCell ref="AR12:AT12"/>
    <mergeCell ref="AC11:AE11"/>
    <mergeCell ref="AF15:AH15"/>
    <mergeCell ref="AC8:AE8"/>
    <mergeCell ref="AF18:AH18"/>
    <mergeCell ref="AF13:AH13"/>
    <mergeCell ref="AF17:AH17"/>
    <mergeCell ref="AF16:AH16"/>
    <mergeCell ref="AF11:AH11"/>
    <mergeCell ref="AC14:AE14"/>
    <mergeCell ref="AC18:AE18"/>
    <mergeCell ref="AF10:AH10"/>
    <mergeCell ref="AC12:AE12"/>
    <mergeCell ref="AI9:AK9"/>
    <mergeCell ref="AL9:AN9"/>
    <mergeCell ref="AI8:AK8"/>
    <mergeCell ref="AF12:AH12"/>
    <mergeCell ref="AL12:AN12"/>
    <mergeCell ref="AC7:AE7"/>
    <mergeCell ref="AF9:AH9"/>
    <mergeCell ref="BD9:BF9"/>
    <mergeCell ref="BA9:BC9"/>
    <mergeCell ref="AX7:AZ7"/>
    <mergeCell ref="AX8:AZ8"/>
    <mergeCell ref="AR9:AT9"/>
    <mergeCell ref="AI7:AK7"/>
    <mergeCell ref="AO9:AQ9"/>
    <mergeCell ref="AR10:AT10"/>
    <mergeCell ref="AO14:AQ14"/>
    <mergeCell ref="AI12:AK12"/>
    <mergeCell ref="BD8:BF8"/>
    <mergeCell ref="BA7:BC7"/>
    <mergeCell ref="AU7:AW7"/>
    <mergeCell ref="AL7:AN7"/>
    <mergeCell ref="BD7:BF7"/>
    <mergeCell ref="AL8:AN8"/>
    <mergeCell ref="AO8:AQ8"/>
    <mergeCell ref="AR8:AT8"/>
    <mergeCell ref="AU8:AW8"/>
    <mergeCell ref="AO7:AQ7"/>
    <mergeCell ref="AR7:AT7"/>
    <mergeCell ref="AX10:AZ10"/>
    <mergeCell ref="AU11:AW11"/>
    <mergeCell ref="AX11:AZ11"/>
    <mergeCell ref="B26:C26"/>
    <mergeCell ref="AI14:AK14"/>
    <mergeCell ref="Z18:AB18"/>
    <mergeCell ref="W18:Y18"/>
    <mergeCell ref="T18:V18"/>
    <mergeCell ref="W16:Y16"/>
    <mergeCell ref="W17:Y17"/>
    <mergeCell ref="Z17:AB17"/>
    <mergeCell ref="W14:Y14"/>
    <mergeCell ref="Z14:AB14"/>
    <mergeCell ref="AC20:AE20"/>
    <mergeCell ref="AF20:AH20"/>
    <mergeCell ref="AF19:AH19"/>
    <mergeCell ref="AC15:AE15"/>
    <mergeCell ref="AF14:AH14"/>
    <mergeCell ref="AC25:AE25"/>
    <mergeCell ref="AF24:AH24"/>
    <mergeCell ref="AC26:AE26"/>
    <mergeCell ref="AF26:AH26"/>
    <mergeCell ref="AC22:AE22"/>
    <mergeCell ref="Z19:AB19"/>
    <mergeCell ref="Z22:AB22"/>
    <mergeCell ref="Z20:AB20"/>
    <mergeCell ref="Q19:S19"/>
    <mergeCell ref="AU10:AW10"/>
    <mergeCell ref="AU9:AW9"/>
    <mergeCell ref="AX12:AZ12"/>
    <mergeCell ref="AI10:AK10"/>
    <mergeCell ref="T10:V10"/>
    <mergeCell ref="AC19:AE19"/>
    <mergeCell ref="AO15:AQ15"/>
    <mergeCell ref="AL14:AN14"/>
    <mergeCell ref="AL11:AN11"/>
    <mergeCell ref="AO11:AQ11"/>
    <mergeCell ref="AL10:AN10"/>
    <mergeCell ref="AO10:AQ10"/>
    <mergeCell ref="AC17:AE17"/>
    <mergeCell ref="AO17:AQ17"/>
    <mergeCell ref="AL16:AN16"/>
    <mergeCell ref="AL17:AN17"/>
    <mergeCell ref="AI11:AK11"/>
    <mergeCell ref="Z11:AB11"/>
    <mergeCell ref="AX9:AZ9"/>
    <mergeCell ref="Z13:AB13"/>
    <mergeCell ref="W12:Y12"/>
    <mergeCell ref="AC9:AE9"/>
    <mergeCell ref="AC10:AE10"/>
    <mergeCell ref="Z12:AB12"/>
    <mergeCell ref="Z25:AB25"/>
    <mergeCell ref="W23:Y23"/>
    <mergeCell ref="W24:Y24"/>
    <mergeCell ref="AF25:AH25"/>
    <mergeCell ref="AC24:AE24"/>
    <mergeCell ref="AC23:AE23"/>
    <mergeCell ref="AF23:AH23"/>
    <mergeCell ref="AI23:AK23"/>
    <mergeCell ref="AL23:AN23"/>
    <mergeCell ref="Z23:AB23"/>
    <mergeCell ref="Z24:AB24"/>
    <mergeCell ref="BY23:CA23"/>
    <mergeCell ref="CB23:CD23"/>
    <mergeCell ref="CE23:CG23"/>
    <mergeCell ref="CH23:CJ23"/>
    <mergeCell ref="BP23:BR23"/>
    <mergeCell ref="BS23:BU23"/>
    <mergeCell ref="BV23:BX23"/>
    <mergeCell ref="BJ23:BL23"/>
    <mergeCell ref="BM24:BO24"/>
    <mergeCell ref="BM23:BO23"/>
    <mergeCell ref="CN24:CP24"/>
    <mergeCell ref="CK24:CM24"/>
    <mergeCell ref="CK25:CM25"/>
    <mergeCell ref="CN25:CP25"/>
    <mergeCell ref="BM25:BO25"/>
    <mergeCell ref="BP25:BR25"/>
    <mergeCell ref="BS25:BU25"/>
    <mergeCell ref="BV25:BX25"/>
    <mergeCell ref="CE24:CG24"/>
    <mergeCell ref="CB24:CD24"/>
    <mergeCell ref="BY24:CA24"/>
    <mergeCell ref="BV24:BX24"/>
    <mergeCell ref="CE25:CG25"/>
    <mergeCell ref="CH25:CJ25"/>
    <mergeCell ref="BY25:CA25"/>
    <mergeCell ref="CB25:CD25"/>
    <mergeCell ref="AO23:AQ23"/>
    <mergeCell ref="AO24:AQ24"/>
    <mergeCell ref="AL24:AN24"/>
    <mergeCell ref="BA23:BC23"/>
    <mergeCell ref="BD23:BF23"/>
    <mergeCell ref="BG23:BI23"/>
    <mergeCell ref="BD24:BF24"/>
    <mergeCell ref="BA24:BC24"/>
    <mergeCell ref="AX24:AZ24"/>
    <mergeCell ref="AX23:AZ23"/>
    <mergeCell ref="Z21:AB21"/>
    <mergeCell ref="AC21:AE21"/>
    <mergeCell ref="AF21:AH21"/>
    <mergeCell ref="AI21:AK21"/>
    <mergeCell ref="AL21:AN21"/>
    <mergeCell ref="AO21:AQ21"/>
    <mergeCell ref="AR21:AT21"/>
    <mergeCell ref="AU21:AW21"/>
    <mergeCell ref="AX21:AZ21"/>
    <mergeCell ref="CN21:CP21"/>
    <mergeCell ref="CQ21:CS21"/>
    <mergeCell ref="BM21:BO21"/>
    <mergeCell ref="BP21:BR21"/>
    <mergeCell ref="BS21:BU21"/>
    <mergeCell ref="BV21:BX21"/>
    <mergeCell ref="BY21:CA21"/>
    <mergeCell ref="CB21:CD21"/>
    <mergeCell ref="CE21:CG21"/>
    <mergeCell ref="CH21:CJ21"/>
    <mergeCell ref="CK21:CM21"/>
  </mergeCells>
  <phoneticPr fontId="2"/>
  <dataValidations count="3">
    <dataValidation type="whole" operator="greaterThanOrEqual" allowBlank="1" showInputMessage="1" showErrorMessage="1" error="整数値を入力してください" sqref="N24 H24 K24 Q24 T24 W24 Z24 AC24 AF24 AI24 AL24 AO24 AR24 AU24 AX24 BA24 BD24 BG24 BJ24 BM24 BP24 BS24 BV24 BY24 CB24 CE24 CH24 CK24 CN24 CQ24 E24 E9:E22 CQ9:CR22 CN9:CO22 CK9:CL22 CH9:CI22 CE9:CF22 CB9:CC22 BY9:BZ22 BV9:BW22 BS9:BT22 BP9:BQ22 BM9:BN22 BJ9:BK22 BG9:BH22 BD9:BE22 BA9:BB22 AX9:AY22 AU9:AV22 AR9:AS22 AO9:AP22 AL9:AM22 AI9:AJ22 AF9:AG22 AC9:AD22 Z9:AA22 W9:X22 T9:U22 Q9:R22 K9:L22 H9:I22 N9:O22" xr:uid="{00000000-0002-0000-0500-000000000000}">
      <formula1>0</formula1>
    </dataValidation>
    <dataValidation allowBlank="1" showErrorMessage="1" sqref="E8:CS8" xr:uid="{00000000-0002-0000-0500-000001000000}"/>
    <dataValidation operator="greaterThanOrEqual" allowBlank="1" showInputMessage="1" showErrorMessage="1" error="整数値を入力してください" sqref="E25:CS25 E23:CS23" xr:uid="{00000000-0002-0000-0500-000002000000}"/>
  </dataValidations>
  <pageMargins left="0.47" right="0.37" top="0.45" bottom="0.3" header="0" footer="0"/>
  <pageSetup paperSize="9" scale="11" orientation="portrait" horizontalDpi="4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pageSetUpPr fitToPage="1"/>
  </sheetPr>
  <dimension ref="A1:IV380"/>
  <sheetViews>
    <sheetView showGridLines="0" zoomScaleNormal="100" zoomScaleSheetLayoutView="75" workbookViewId="0">
      <pane ySplit="5" topLeftCell="A6" activePane="bottomLeft" state="frozen"/>
      <selection pane="bottomLeft"/>
    </sheetView>
  </sheetViews>
  <sheetFormatPr defaultColWidth="3.5" defaultRowHeight="13.5"/>
  <cols>
    <col min="1" max="1" width="3.75" style="24" customWidth="1"/>
    <col min="2" max="2" width="7.5" style="56" customWidth="1"/>
    <col min="3" max="3" width="22.5" style="26" customWidth="1"/>
    <col min="4" max="4" width="16" style="24" customWidth="1"/>
    <col min="5" max="6" width="19.625" style="18" customWidth="1"/>
    <col min="7" max="7" width="13.75" style="24" customWidth="1"/>
    <col min="8" max="8" width="7.375" style="24" customWidth="1"/>
    <col min="9" max="9" width="8.625" style="24" customWidth="1"/>
    <col min="10" max="10" width="10.25" style="24" customWidth="1"/>
    <col min="11" max="13" width="8.625" style="24" customWidth="1"/>
    <col min="14" max="14" width="10.375" style="24" customWidth="1"/>
    <col min="15" max="17" width="8.625" style="24" customWidth="1"/>
    <col min="18" max="18" width="10.375" style="24" customWidth="1"/>
    <col min="19" max="21" width="8.625" style="24" customWidth="1"/>
    <col min="22" max="22" width="10.375" style="24" customWidth="1"/>
    <col min="23" max="25" width="8.625" style="24" customWidth="1"/>
    <col min="26" max="26" width="10.375" style="24" customWidth="1"/>
    <col min="27" max="28" width="9" style="24" customWidth="1"/>
    <col min="29" max="29" width="9.375" style="24" customWidth="1"/>
    <col min="30" max="38" width="9.375" style="26" hidden="1" customWidth="1"/>
    <col min="39" max="39" width="11" style="26" hidden="1" customWidth="1"/>
    <col min="40" max="41" width="9.375" style="26" hidden="1" customWidth="1"/>
    <col min="42" max="255" width="9.375" style="26" customWidth="1"/>
    <col min="256" max="16384" width="3.5" style="26"/>
  </cols>
  <sheetData>
    <row r="1" spans="1:256" s="18" customFormat="1" ht="16.5" customHeight="1">
      <c r="A1" s="972"/>
      <c r="B1" s="973"/>
      <c r="C1" s="974"/>
      <c r="D1" s="972"/>
      <c r="K1" s="19"/>
      <c r="L1" s="19"/>
      <c r="M1" s="20"/>
      <c r="AB1" s="33"/>
      <c r="AC1" s="33"/>
      <c r="AD1" s="880"/>
      <c r="AE1" s="880"/>
      <c r="AF1" s="880"/>
      <c r="AG1" s="880"/>
      <c r="AH1" s="880"/>
      <c r="AI1" s="880"/>
      <c r="AJ1" s="880"/>
      <c r="AK1" s="880"/>
      <c r="AL1" s="880"/>
      <c r="AM1" s="880"/>
      <c r="AN1" s="880"/>
      <c r="AO1" s="880"/>
      <c r="IV1" s="447"/>
    </row>
    <row r="2" spans="1:256" s="18" customFormat="1" ht="19.5" customHeight="1">
      <c r="A2" s="1784" t="s">
        <v>1143</v>
      </c>
      <c r="B2" s="1785"/>
      <c r="C2" s="1786"/>
      <c r="D2" s="341" t="s">
        <v>484</v>
      </c>
      <c r="E2" s="34"/>
      <c r="F2" s="34"/>
      <c r="G2"/>
      <c r="I2" s="372"/>
      <c r="J2" s="307"/>
      <c r="K2" s="373"/>
      <c r="L2" s="374"/>
      <c r="M2" s="374"/>
      <c r="N2" s="371"/>
      <c r="O2" s="371"/>
      <c r="P2" s="371"/>
      <c r="Q2" s="371"/>
      <c r="W2" s="1787" t="s">
        <v>514</v>
      </c>
      <c r="X2" s="1788"/>
      <c r="Y2" s="1791" t="s">
        <v>194</v>
      </c>
      <c r="Z2" s="1792"/>
    </row>
    <row r="3" spans="1:256" s="3" customFormat="1" ht="27.75" customHeight="1">
      <c r="A3" s="178"/>
      <c r="B3" s="69"/>
      <c r="E3" s="7"/>
      <c r="F3" s="7"/>
      <c r="G3" s="299"/>
      <c r="I3" s="299"/>
      <c r="J3" s="299"/>
      <c r="K3" s="299"/>
      <c r="L3" s="299"/>
      <c r="M3" s="299"/>
      <c r="N3" s="299"/>
      <c r="O3" s="299"/>
      <c r="P3" s="299"/>
      <c r="Q3" s="299"/>
      <c r="R3" s="299"/>
      <c r="S3" s="299"/>
      <c r="T3" s="299"/>
      <c r="W3" s="1789"/>
      <c r="X3" s="1790"/>
      <c r="Y3" s="560" t="s">
        <v>853</v>
      </c>
      <c r="Z3" s="562" t="s">
        <v>114</v>
      </c>
    </row>
    <row r="4" spans="1:256" s="22" customFormat="1" ht="22.5" customHeight="1">
      <c r="A4" s="3"/>
      <c r="B4" s="472" t="s">
        <v>91</v>
      </c>
      <c r="C4" s="378"/>
      <c r="D4" s="378"/>
      <c r="E4" s="378"/>
      <c r="F4" s="378"/>
      <c r="G4" s="378"/>
      <c r="H4" s="378"/>
      <c r="I4" s="378"/>
      <c r="J4" s="299"/>
      <c r="K4" s="299"/>
      <c r="L4" s="299"/>
      <c r="M4" s="299"/>
      <c r="N4" s="299"/>
      <c r="O4" s="299"/>
      <c r="P4" s="299"/>
      <c r="Q4" s="299"/>
      <c r="R4" s="299"/>
      <c r="S4" s="299"/>
      <c r="T4" s="299"/>
      <c r="W4" s="545" t="str">
        <f>A19&amp;"次下請負業者計"</f>
        <v>1次下請次下請負業者計</v>
      </c>
      <c r="X4" s="546"/>
      <c r="Y4" s="561">
        <f>SUM(Y69,Y183,Y297)</f>
        <v>0</v>
      </c>
      <c r="Z4" s="563">
        <f>SUM(Z69,Z183,Z297)</f>
        <v>0</v>
      </c>
    </row>
    <row r="5" spans="1:256" s="18" customFormat="1" ht="22.5" customHeight="1">
      <c r="A5" s="1793"/>
      <c r="B5" s="1794"/>
      <c r="C5" s="1794"/>
      <c r="D5" s="1794"/>
      <c r="E5" s="1794"/>
      <c r="F5" s="1795"/>
      <c r="G5" s="216" t="s">
        <v>590</v>
      </c>
      <c r="H5" s="1796" t="s">
        <v>1391</v>
      </c>
      <c r="I5" s="1797"/>
      <c r="J5" s="26" t="s">
        <v>139</v>
      </c>
      <c r="K5"/>
      <c r="L5"/>
      <c r="M5"/>
      <c r="W5" s="545" t="str">
        <f>'1_一般事項'!C9+1&amp;"次下請負業者計"</f>
        <v>2次下請負業者計</v>
      </c>
      <c r="X5" s="546"/>
      <c r="Y5" s="561">
        <f>SUM(Y120,Y234,Y348)</f>
        <v>0</v>
      </c>
      <c r="Z5" s="563">
        <f>SUM(Z120,Z234,Z348)</f>
        <v>0</v>
      </c>
    </row>
    <row r="6" spans="1:256" ht="22.5" customHeight="1">
      <c r="A6" s="196"/>
      <c r="B6" s="471"/>
      <c r="C6" s="196"/>
      <c r="D6" s="196"/>
      <c r="E6" s="196"/>
      <c r="F6" s="226"/>
      <c r="W6" s="548" t="s">
        <v>194</v>
      </c>
      <c r="X6" s="549"/>
      <c r="Y6" s="561">
        <f>SUM(Y4:Y5)</f>
        <v>0</v>
      </c>
      <c r="Z6" s="563">
        <f>SUM(Z4:Z5)</f>
        <v>0</v>
      </c>
    </row>
    <row r="7" spans="1:256" ht="28.5" customHeight="1">
      <c r="A7" s="22" t="s">
        <v>516</v>
      </c>
      <c r="G7" s="345" t="s">
        <v>1147</v>
      </c>
    </row>
    <row r="8" spans="1:256" ht="5.25" customHeight="1">
      <c r="A8" s="22"/>
      <c r="G8" s="345"/>
    </row>
    <row r="9" spans="1:256" ht="20.100000000000001" customHeight="1">
      <c r="A9" s="568" t="s">
        <v>717</v>
      </c>
      <c r="D9" s="26"/>
      <c r="E9" s="26"/>
      <c r="F9" s="26"/>
      <c r="G9" s="298"/>
      <c r="H9" s="26"/>
      <c r="I9" s="26"/>
      <c r="J9" s="26"/>
      <c r="K9" s="26"/>
      <c r="L9" s="26"/>
      <c r="M9" s="26"/>
      <c r="N9" s="26"/>
      <c r="O9" s="26"/>
      <c r="P9" s="26"/>
      <c r="Q9" s="26"/>
      <c r="R9" s="26"/>
      <c r="S9" s="26"/>
      <c r="T9" s="26"/>
      <c r="U9" s="26"/>
      <c r="V9" s="26"/>
      <c r="W9" s="26"/>
      <c r="X9" s="26"/>
      <c r="Y9" s="26"/>
      <c r="Z9" s="26"/>
      <c r="AA9" s="26"/>
      <c r="AB9" s="26"/>
      <c r="AC9" s="26"/>
    </row>
    <row r="10" spans="1:256" ht="20.100000000000001" hidden="1" customHeight="1">
      <c r="A10" s="926"/>
      <c r="B10" s="927"/>
      <c r="D10" s="26"/>
      <c r="E10" s="26"/>
      <c r="F10" s="26"/>
      <c r="G10" s="298"/>
      <c r="H10" s="26"/>
      <c r="I10" s="26"/>
      <c r="J10" s="26"/>
      <c r="K10" s="26"/>
      <c r="L10" s="26"/>
      <c r="M10" s="26"/>
      <c r="N10" s="26"/>
      <c r="O10" s="26"/>
      <c r="P10" s="26"/>
      <c r="Q10" s="26"/>
      <c r="R10" s="26"/>
      <c r="S10" s="26"/>
      <c r="T10" s="26"/>
      <c r="U10" s="26"/>
      <c r="V10" s="26"/>
      <c r="W10" s="26"/>
      <c r="X10" s="26"/>
      <c r="Y10" s="26"/>
      <c r="Z10" s="26"/>
      <c r="AA10" s="26"/>
      <c r="AB10" s="26"/>
      <c r="AC10" s="26"/>
      <c r="IV10" s="56"/>
    </row>
    <row r="11" spans="1:256" ht="20.100000000000001" hidden="1" customHeight="1">
      <c r="A11" s="928" t="s">
        <v>960</v>
      </c>
      <c r="B11" s="927"/>
      <c r="D11" s="26"/>
      <c r="E11" s="26"/>
      <c r="F11" s="26"/>
      <c r="G11" s="298"/>
      <c r="H11" s="26"/>
      <c r="I11" s="26"/>
      <c r="J11" s="26"/>
      <c r="K11" s="26"/>
      <c r="L11" s="26"/>
      <c r="M11" s="26"/>
      <c r="N11" s="26"/>
      <c r="O11" s="26"/>
      <c r="P11" s="26"/>
      <c r="Q11" s="26"/>
      <c r="R11" s="26"/>
      <c r="S11" s="26"/>
      <c r="T11" s="26"/>
      <c r="U11" s="26"/>
      <c r="V11" s="26"/>
      <c r="W11" s="26"/>
      <c r="X11" s="26"/>
      <c r="Y11" s="26"/>
      <c r="Z11" s="26"/>
      <c r="AA11" s="26"/>
      <c r="AB11" s="26"/>
      <c r="AC11" s="26"/>
      <c r="IV11" s="56"/>
    </row>
    <row r="12" spans="1:256" ht="20.25" hidden="1" customHeight="1">
      <c r="A12" s="928"/>
      <c r="B12" s="927"/>
      <c r="D12" s="26"/>
      <c r="E12" s="26"/>
      <c r="F12" s="26"/>
      <c r="G12" s="298"/>
      <c r="H12" s="26"/>
      <c r="I12" s="26"/>
      <c r="J12" s="26"/>
      <c r="K12" s="26"/>
      <c r="L12" s="26"/>
      <c r="M12" s="26"/>
      <c r="N12" s="26"/>
      <c r="O12" s="26"/>
      <c r="P12" s="26"/>
      <c r="Q12" s="26"/>
      <c r="R12" s="26"/>
      <c r="S12" s="26"/>
      <c r="T12" s="26"/>
      <c r="U12" s="26"/>
      <c r="V12" s="26"/>
      <c r="W12" s="26"/>
      <c r="X12" s="26"/>
      <c r="Y12" s="26"/>
      <c r="Z12" s="26"/>
      <c r="AA12" s="26"/>
      <c r="AB12" s="26"/>
      <c r="AC12" s="26"/>
      <c r="IV12" s="477"/>
    </row>
    <row r="13" spans="1:256" ht="20.25" hidden="1" customHeight="1">
      <c r="A13" s="928"/>
      <c r="B13" s="927"/>
      <c r="D13" s="26"/>
      <c r="E13" s="26"/>
      <c r="F13" s="26"/>
      <c r="G13" s="298"/>
      <c r="H13" s="26"/>
      <c r="I13" s="26"/>
      <c r="J13" s="26"/>
      <c r="K13" s="26"/>
      <c r="L13" s="26"/>
      <c r="M13" s="26"/>
      <c r="N13" s="26"/>
      <c r="O13" s="26"/>
      <c r="P13" s="26"/>
      <c r="Q13" s="26"/>
      <c r="R13" s="26"/>
      <c r="S13" s="26"/>
      <c r="T13" s="26"/>
      <c r="U13" s="26"/>
      <c r="V13" s="26"/>
      <c r="W13" s="26"/>
      <c r="X13" s="26"/>
      <c r="Y13" s="26"/>
      <c r="Z13" s="26"/>
      <c r="AA13" s="26"/>
      <c r="AB13" s="26"/>
      <c r="AC13" s="26"/>
      <c r="IV13" s="477"/>
    </row>
    <row r="14" spans="1:256" ht="20.25" hidden="1" customHeight="1">
      <c r="A14" s="926"/>
      <c r="B14" s="927"/>
      <c r="D14" s="26"/>
      <c r="E14" s="26"/>
      <c r="F14" s="26"/>
      <c r="G14" s="298"/>
      <c r="H14" s="26"/>
      <c r="I14" s="26"/>
      <c r="J14" s="26"/>
      <c r="K14" s="26"/>
      <c r="L14" s="26"/>
      <c r="M14" s="26"/>
      <c r="N14" s="26"/>
      <c r="O14" s="26"/>
      <c r="P14" s="26"/>
      <c r="Q14" s="26"/>
      <c r="R14" s="26"/>
      <c r="S14" s="26"/>
      <c r="T14" s="26"/>
      <c r="U14" s="26"/>
      <c r="V14" s="26"/>
      <c r="W14" s="26"/>
      <c r="X14" s="26"/>
      <c r="Y14" s="26"/>
      <c r="Z14" s="26"/>
      <c r="AA14" s="26"/>
      <c r="AB14" s="26"/>
      <c r="AC14" s="26"/>
      <c r="IV14" s="477"/>
    </row>
    <row r="15" spans="1:256" ht="20.25" hidden="1" customHeight="1">
      <c r="A15" s="926"/>
      <c r="B15" s="927"/>
      <c r="D15" s="26"/>
      <c r="E15" s="26"/>
      <c r="F15" s="26"/>
      <c r="G15" s="298"/>
      <c r="H15" s="26"/>
      <c r="I15" s="26"/>
      <c r="J15" s="26"/>
      <c r="K15" s="26"/>
      <c r="L15" s="26"/>
      <c r="M15" s="26"/>
      <c r="N15" s="26"/>
      <c r="O15" s="26"/>
      <c r="P15" s="26"/>
      <c r="Q15" s="26"/>
      <c r="R15" s="26"/>
      <c r="S15" s="26"/>
      <c r="T15" s="26"/>
      <c r="U15" s="26"/>
      <c r="V15" s="26"/>
      <c r="W15" s="26"/>
      <c r="X15" s="26"/>
      <c r="Y15" s="26"/>
      <c r="Z15" s="26"/>
      <c r="AA15" s="26"/>
      <c r="AB15" s="26"/>
      <c r="AC15" s="26"/>
      <c r="IV15" s="477"/>
    </row>
    <row r="16" spans="1:256" ht="20.25" hidden="1" customHeight="1">
      <c r="A16" s="926"/>
      <c r="B16" s="927"/>
      <c r="D16" s="26"/>
      <c r="E16" s="26"/>
      <c r="F16" s="26"/>
      <c r="G16" s="298"/>
      <c r="H16" s="26"/>
      <c r="I16" s="26"/>
      <c r="J16" s="26"/>
      <c r="K16" s="26"/>
      <c r="L16" s="26"/>
      <c r="M16" s="26"/>
      <c r="N16" s="26"/>
      <c r="O16" s="26"/>
      <c r="P16" s="26"/>
      <c r="Q16" s="26"/>
      <c r="R16" s="26"/>
      <c r="S16" s="26"/>
      <c r="T16" s="26"/>
      <c r="U16" s="26"/>
      <c r="V16" s="26"/>
      <c r="W16" s="26"/>
      <c r="X16" s="26"/>
      <c r="Y16" s="26"/>
      <c r="Z16" s="26"/>
      <c r="AA16" s="26"/>
      <c r="AB16" s="26"/>
      <c r="AC16" s="26"/>
      <c r="IV16" s="477"/>
    </row>
    <row r="17" spans="1:256" s="18" customFormat="1" ht="27.75" customHeight="1">
      <c r="A17" s="1764" t="s">
        <v>591</v>
      </c>
      <c r="B17" s="1765"/>
      <c r="C17" s="1765"/>
      <c r="D17" s="1766"/>
      <c r="E17" s="192" t="s">
        <v>152</v>
      </c>
      <c r="F17" s="208"/>
      <c r="G17" s="193"/>
      <c r="H17" s="1770" t="s">
        <v>952</v>
      </c>
      <c r="I17" s="1772" t="s">
        <v>113</v>
      </c>
      <c r="J17" s="1762"/>
      <c r="K17" s="1762"/>
      <c r="L17" s="1762"/>
      <c r="M17" s="1772" t="s">
        <v>953</v>
      </c>
      <c r="N17" s="1762"/>
      <c r="O17" s="1762"/>
      <c r="P17" s="1763"/>
      <c r="Q17" s="1762" t="s">
        <v>71</v>
      </c>
      <c r="R17" s="1762"/>
      <c r="S17" s="1762"/>
      <c r="T17" s="1762"/>
      <c r="U17" s="1772" t="s">
        <v>72</v>
      </c>
      <c r="V17" s="1762"/>
      <c r="W17" s="1762"/>
      <c r="X17" s="1763"/>
      <c r="Y17" s="1762" t="s">
        <v>74</v>
      </c>
      <c r="Z17" s="1763"/>
      <c r="AD17" s="920" t="s">
        <v>1089</v>
      </c>
      <c r="AE17" s="920"/>
      <c r="AF17" s="920"/>
      <c r="AG17" s="920"/>
      <c r="AH17" s="920"/>
      <c r="AI17" s="920"/>
      <c r="AJ17" s="920"/>
      <c r="AK17" s="920"/>
      <c r="AL17" s="920"/>
      <c r="AM17" s="920"/>
      <c r="AN17" s="920"/>
      <c r="AO17" s="920"/>
    </row>
    <row r="18" spans="1:256" s="18" customFormat="1" ht="30" customHeight="1" thickBot="1">
      <c r="A18" s="1767"/>
      <c r="B18" s="1768"/>
      <c r="C18" s="1768"/>
      <c r="D18" s="1769"/>
      <c r="E18" s="1773" t="s">
        <v>1640</v>
      </c>
      <c r="F18" s="1774"/>
      <c r="G18" s="879" t="s">
        <v>521</v>
      </c>
      <c r="H18" s="1771"/>
      <c r="I18" s="489" t="s">
        <v>853</v>
      </c>
      <c r="J18" s="491" t="s">
        <v>114</v>
      </c>
      <c r="K18" s="492" t="s">
        <v>111</v>
      </c>
      <c r="L18" s="508" t="s">
        <v>112</v>
      </c>
      <c r="M18" s="489" t="s">
        <v>853</v>
      </c>
      <c r="N18" s="493" t="s">
        <v>114</v>
      </c>
      <c r="O18" s="492" t="s">
        <v>111</v>
      </c>
      <c r="P18" s="490" t="s">
        <v>112</v>
      </c>
      <c r="Q18" s="512" t="s">
        <v>853</v>
      </c>
      <c r="R18" s="493" t="s">
        <v>114</v>
      </c>
      <c r="S18" s="492" t="s">
        <v>111</v>
      </c>
      <c r="T18" s="508" t="s">
        <v>112</v>
      </c>
      <c r="U18" s="489" t="s">
        <v>853</v>
      </c>
      <c r="V18" s="493" t="s">
        <v>114</v>
      </c>
      <c r="W18" s="492" t="s">
        <v>111</v>
      </c>
      <c r="X18" s="490" t="s">
        <v>112</v>
      </c>
      <c r="Y18" s="512" t="s">
        <v>853</v>
      </c>
      <c r="Z18" s="550" t="s">
        <v>114</v>
      </c>
      <c r="AD18" s="848" t="s">
        <v>1090</v>
      </c>
      <c r="AE18" s="848" t="s">
        <v>1091</v>
      </c>
      <c r="AF18" s="848" t="s">
        <v>1092</v>
      </c>
      <c r="AG18" s="850" t="s">
        <v>1095</v>
      </c>
      <c r="AH18" s="848" t="s">
        <v>1093</v>
      </c>
      <c r="AI18" s="848" t="s">
        <v>1094</v>
      </c>
      <c r="AJ18" s="921" t="s">
        <v>1295</v>
      </c>
      <c r="AK18" s="921" t="s">
        <v>1296</v>
      </c>
      <c r="AL18" s="921" t="s">
        <v>1297</v>
      </c>
      <c r="AM18" s="921" t="s">
        <v>1298</v>
      </c>
      <c r="AN18" s="921" t="s">
        <v>1299</v>
      </c>
      <c r="AO18" s="921" t="s">
        <v>1300</v>
      </c>
    </row>
    <row r="19" spans="1:256" s="54" customFormat="1" ht="30" customHeight="1">
      <c r="A19" s="1778" t="str">
        <f>'1_一般事項'!$C$9&amp;"次下請"</f>
        <v>1次下請</v>
      </c>
      <c r="B19" s="214">
        <v>1</v>
      </c>
      <c r="C19" s="217" t="str">
        <f>IF('1_一般事項'!$C$8="","",'1_一般事項'!$C$8)</f>
        <v/>
      </c>
      <c r="D19" s="484" t="str">
        <f t="shared" ref="D19:D50" si="0">AJ19&amp;AK19&amp;AL19&amp;AM19&amp;AN19&amp;AO19</f>
        <v/>
      </c>
      <c r="E19" s="1277"/>
      <c r="F19" s="1278"/>
      <c r="G19" s="209"/>
      <c r="H19" s="194"/>
      <c r="I19" s="507"/>
      <c r="J19" s="496"/>
      <c r="K19" s="497"/>
      <c r="L19" s="509"/>
      <c r="M19" s="507"/>
      <c r="N19" s="496"/>
      <c r="O19" s="497"/>
      <c r="P19" s="516"/>
      <c r="Q19" s="513"/>
      <c r="R19" s="496"/>
      <c r="S19" s="497"/>
      <c r="T19" s="509"/>
      <c r="U19" s="507"/>
      <c r="V19" s="496"/>
      <c r="W19" s="497"/>
      <c r="X19" s="509"/>
      <c r="Y19" s="552">
        <f>SUM(I19,M19,Q19,U19)</f>
        <v>0</v>
      </c>
      <c r="Z19" s="551">
        <f>SUM(J19,N19,R19,V19)</f>
        <v>0</v>
      </c>
      <c r="AB19" s="18"/>
      <c r="AC19" s="18"/>
      <c r="AD19" s="849" t="str">
        <f>IF(E19&lt;&gt;"",IF(G19&lt;&gt;"","","×"),"")</f>
        <v/>
      </c>
      <c r="AE19" s="849" t="str">
        <f>IF(E19&lt;&gt;"",IF(H19&lt;&gt;"","","×"),"")</f>
        <v/>
      </c>
      <c r="AF19" s="849" t="str">
        <f t="shared" ref="AF19:AF50" si="1">IF(E19&lt;&gt;"",IF(AND(I19="",M19="",Q19="",U19=""),"×",""),"")</f>
        <v/>
      </c>
      <c r="AG19" s="849" t="str">
        <f t="shared" ref="AG19:AG50" si="2">IF(E19&lt;&gt;"",IF(AND(J19="",N19="",R19="",V19=""),"×",""),"")</f>
        <v/>
      </c>
      <c r="AH19" s="849" t="str">
        <f t="shared" ref="AH19:AH50" si="3">IF(E19&lt;&gt;"",IF(AND(K19="",O19="",S19="",W19=""),"×",""),"")</f>
        <v/>
      </c>
      <c r="AI19" s="849" t="str">
        <f t="shared" ref="AI19:AI50" si="4">IF(E19&lt;&gt;"",IF(AND(L19="",P19="",T19="",X19=""),"×",""),"")</f>
        <v/>
      </c>
      <c r="AJ19" s="847" t="str">
        <f>IF(AD19="×","規格を入力してください","")</f>
        <v/>
      </c>
      <c r="AK19" s="847" t="str">
        <f>IF(AND(AJ19="",AE19="×"),"機械本体重量を入力してください","")</f>
        <v/>
      </c>
      <c r="AL19" s="847" t="str">
        <f>IF(AND(AJ19&amp;AK19="",AF19="×"),"運搬費を入力してください","")</f>
        <v/>
      </c>
      <c r="AM19" s="847" t="str">
        <f>IF(AND(AJ19&amp;AK19&amp;AL19="",AG19="×"),"内分解組立費を入力してください","")</f>
        <v/>
      </c>
      <c r="AN19" s="847" t="str">
        <f>IF(AND(AJ19&amp;AK19&amp;AL19&amp;AM19="",AH19="×"),"運搬距離を入力してください","")</f>
        <v/>
      </c>
      <c r="AO19" s="847" t="str">
        <f>IF(AND(AJ19&amp;AK19&amp;AL19&amp;AM19&amp;AN19="",AI19="×"),"運搬回数を入力してください","")</f>
        <v/>
      </c>
    </row>
    <row r="20" spans="1:256" s="54" customFormat="1" ht="30" customHeight="1">
      <c r="A20" s="1779"/>
      <c r="B20" s="215">
        <f t="shared" ref="B20:B68" si="5">B19+1</f>
        <v>2</v>
      </c>
      <c r="C20" s="217" t="str">
        <f>IF('1_一般事項'!$C$8="","",'1_一般事項'!$C$8)</f>
        <v/>
      </c>
      <c r="D20" s="484" t="str">
        <f t="shared" si="0"/>
        <v/>
      </c>
      <c r="E20" s="1279"/>
      <c r="F20" s="1280"/>
      <c r="G20" s="210"/>
      <c r="H20" s="62"/>
      <c r="I20" s="501"/>
      <c r="J20" s="502"/>
      <c r="K20" s="503"/>
      <c r="L20" s="510"/>
      <c r="M20" s="501"/>
      <c r="N20" s="502"/>
      <c r="O20" s="503"/>
      <c r="P20" s="517"/>
      <c r="Q20" s="514"/>
      <c r="R20" s="502"/>
      <c r="S20" s="503"/>
      <c r="T20" s="510"/>
      <c r="U20" s="501"/>
      <c r="V20" s="502"/>
      <c r="W20" s="503"/>
      <c r="X20" s="510"/>
      <c r="Y20" s="552">
        <f t="shared" ref="Y20:Z68" si="6">SUM(I20,M20,Q20,U20)</f>
        <v>0</v>
      </c>
      <c r="Z20" s="551">
        <f t="shared" si="6"/>
        <v>0</v>
      </c>
      <c r="AB20" s="18"/>
      <c r="AC20" s="18"/>
      <c r="AD20" s="849" t="str">
        <f t="shared" ref="AD20:AD68" si="7">IF(E20&lt;&gt;"",IF(G20&lt;&gt;"","","×"),"")</f>
        <v/>
      </c>
      <c r="AE20" s="849" t="str">
        <f t="shared" ref="AE20:AE68" si="8">IF(E20&lt;&gt;"",IF(H20&lt;&gt;"","","×"),"")</f>
        <v/>
      </c>
      <c r="AF20" s="849" t="str">
        <f t="shared" si="1"/>
        <v/>
      </c>
      <c r="AG20" s="849" t="str">
        <f t="shared" si="2"/>
        <v/>
      </c>
      <c r="AH20" s="849" t="str">
        <f t="shared" si="3"/>
        <v/>
      </c>
      <c r="AI20" s="849" t="str">
        <f t="shared" si="4"/>
        <v/>
      </c>
      <c r="AJ20" s="847" t="str">
        <f t="shared" ref="AJ20:AJ68" si="9">IF(AD20="×","規格を入力してください","")</f>
        <v/>
      </c>
      <c r="AK20" s="847" t="str">
        <f t="shared" ref="AK20:AK68" si="10">IF(AND(AJ20="",AE20="×"),"機械本体重量を入力してください","")</f>
        <v/>
      </c>
      <c r="AL20" s="847" t="str">
        <f t="shared" ref="AL20:AL68" si="11">IF(AND(AJ20&amp;AK20="",AF20="×"),"運搬費を入力してください","")</f>
        <v/>
      </c>
      <c r="AM20" s="847" t="str">
        <f t="shared" ref="AM20:AM68" si="12">IF(AND(AJ20&amp;AK20&amp;AL20="",AG20="×"),"内分解組立費を入力してください","")</f>
        <v/>
      </c>
      <c r="AN20" s="847" t="str">
        <f t="shared" ref="AN20:AN68" si="13">IF(AND(AJ20&amp;AK20&amp;AL20&amp;AM20="",AH20="×"),"運搬距離を入力してください","")</f>
        <v/>
      </c>
      <c r="AO20" s="847" t="str">
        <f t="shared" ref="AO20:AO68" si="14">IF(AND(AJ20&amp;AK20&amp;AL20&amp;AM20&amp;AN20="",AI20="×"),"運搬回数を入力してください","")</f>
        <v/>
      </c>
    </row>
    <row r="21" spans="1:256" s="54" customFormat="1" ht="30" customHeight="1">
      <c r="A21" s="1779"/>
      <c r="B21" s="215">
        <f t="shared" si="5"/>
        <v>3</v>
      </c>
      <c r="C21" s="217" t="str">
        <f>IF('1_一般事項'!$C$8="","",'1_一般事項'!$C$8)</f>
        <v/>
      </c>
      <c r="D21" s="484" t="str">
        <f t="shared" si="0"/>
        <v/>
      </c>
      <c r="E21" s="1279"/>
      <c r="F21" s="1280"/>
      <c r="G21" s="210"/>
      <c r="H21" s="62"/>
      <c r="I21" s="501"/>
      <c r="J21" s="502"/>
      <c r="K21" s="503"/>
      <c r="L21" s="510"/>
      <c r="M21" s="501"/>
      <c r="N21" s="502"/>
      <c r="O21" s="503"/>
      <c r="P21" s="517"/>
      <c r="Q21" s="514"/>
      <c r="R21" s="502"/>
      <c r="S21" s="503"/>
      <c r="T21" s="510"/>
      <c r="U21" s="501"/>
      <c r="V21" s="502"/>
      <c r="W21" s="503"/>
      <c r="X21" s="510"/>
      <c r="Y21" s="552">
        <f t="shared" si="6"/>
        <v>0</v>
      </c>
      <c r="Z21" s="551">
        <f t="shared" si="6"/>
        <v>0</v>
      </c>
      <c r="AB21" s="3"/>
      <c r="AC21" s="3"/>
      <c r="AD21" s="849" t="str">
        <f t="shared" si="7"/>
        <v/>
      </c>
      <c r="AE21" s="849" t="str">
        <f t="shared" si="8"/>
        <v/>
      </c>
      <c r="AF21" s="849" t="str">
        <f t="shared" si="1"/>
        <v/>
      </c>
      <c r="AG21" s="849" t="str">
        <f t="shared" si="2"/>
        <v/>
      </c>
      <c r="AH21" s="849" t="str">
        <f t="shared" si="3"/>
        <v/>
      </c>
      <c r="AI21" s="849" t="str">
        <f t="shared" si="4"/>
        <v/>
      </c>
      <c r="AJ21" s="847" t="str">
        <f t="shared" si="9"/>
        <v/>
      </c>
      <c r="AK21" s="847" t="str">
        <f t="shared" si="10"/>
        <v/>
      </c>
      <c r="AL21" s="847" t="str">
        <f t="shared" si="11"/>
        <v/>
      </c>
      <c r="AM21" s="847" t="str">
        <f t="shared" si="12"/>
        <v/>
      </c>
      <c r="AN21" s="847" t="str">
        <f t="shared" si="13"/>
        <v/>
      </c>
      <c r="AO21" s="847" t="str">
        <f t="shared" si="14"/>
        <v/>
      </c>
    </row>
    <row r="22" spans="1:256" s="54" customFormat="1" ht="30" customHeight="1">
      <c r="A22" s="1779"/>
      <c r="B22" s="215">
        <f t="shared" si="5"/>
        <v>4</v>
      </c>
      <c r="C22" s="217" t="str">
        <f>IF('1_一般事項'!$C$8="","",'1_一般事項'!$C$8)</f>
        <v/>
      </c>
      <c r="D22" s="484" t="str">
        <f t="shared" si="0"/>
        <v/>
      </c>
      <c r="E22" s="1279"/>
      <c r="F22" s="1280"/>
      <c r="G22" s="210"/>
      <c r="H22" s="62"/>
      <c r="I22" s="501"/>
      <c r="J22" s="502"/>
      <c r="K22" s="503"/>
      <c r="L22" s="510"/>
      <c r="M22" s="501"/>
      <c r="N22" s="502"/>
      <c r="O22" s="503"/>
      <c r="P22" s="517"/>
      <c r="Q22" s="514"/>
      <c r="R22" s="502"/>
      <c r="S22" s="503"/>
      <c r="T22" s="510"/>
      <c r="U22" s="501"/>
      <c r="V22" s="502"/>
      <c r="W22" s="503"/>
      <c r="X22" s="510"/>
      <c r="Y22" s="552">
        <f t="shared" si="6"/>
        <v>0</v>
      </c>
      <c r="Z22" s="551">
        <f t="shared" si="6"/>
        <v>0</v>
      </c>
      <c r="AB22" s="3"/>
      <c r="AC22" s="3"/>
      <c r="AD22" s="849" t="str">
        <f t="shared" si="7"/>
        <v/>
      </c>
      <c r="AE22" s="849" t="str">
        <f t="shared" si="8"/>
        <v/>
      </c>
      <c r="AF22" s="849" t="str">
        <f t="shared" si="1"/>
        <v/>
      </c>
      <c r="AG22" s="849" t="str">
        <f t="shared" si="2"/>
        <v/>
      </c>
      <c r="AH22" s="849" t="str">
        <f t="shared" si="3"/>
        <v/>
      </c>
      <c r="AI22" s="849" t="str">
        <f t="shared" si="4"/>
        <v/>
      </c>
      <c r="AJ22" s="847" t="str">
        <f t="shared" si="9"/>
        <v/>
      </c>
      <c r="AK22" s="847" t="str">
        <f t="shared" si="10"/>
        <v/>
      </c>
      <c r="AL22" s="847" t="str">
        <f t="shared" si="11"/>
        <v/>
      </c>
      <c r="AM22" s="847" t="str">
        <f t="shared" si="12"/>
        <v/>
      </c>
      <c r="AN22" s="847" t="str">
        <f t="shared" si="13"/>
        <v/>
      </c>
      <c r="AO22" s="847" t="str">
        <f t="shared" si="14"/>
        <v/>
      </c>
      <c r="IV22" s="534"/>
    </row>
    <row r="23" spans="1:256" s="54" customFormat="1" ht="30" customHeight="1">
      <c r="A23" s="1779"/>
      <c r="B23" s="215">
        <f t="shared" si="5"/>
        <v>5</v>
      </c>
      <c r="C23" s="217" t="str">
        <f>IF('1_一般事項'!$C$8="","",'1_一般事項'!$C$8)</f>
        <v/>
      </c>
      <c r="D23" s="484" t="str">
        <f t="shared" si="0"/>
        <v/>
      </c>
      <c r="E23" s="1279"/>
      <c r="F23" s="1280"/>
      <c r="G23" s="210"/>
      <c r="H23" s="62"/>
      <c r="I23" s="501"/>
      <c r="J23" s="502"/>
      <c r="K23" s="503"/>
      <c r="L23" s="510"/>
      <c r="M23" s="501"/>
      <c r="N23" s="502"/>
      <c r="O23" s="503"/>
      <c r="P23" s="517"/>
      <c r="Q23" s="514"/>
      <c r="R23" s="502"/>
      <c r="S23" s="503"/>
      <c r="T23" s="510"/>
      <c r="U23" s="501"/>
      <c r="V23" s="502"/>
      <c r="W23" s="503"/>
      <c r="X23" s="510"/>
      <c r="Y23" s="552">
        <f t="shared" si="6"/>
        <v>0</v>
      </c>
      <c r="Z23" s="551">
        <f t="shared" si="6"/>
        <v>0</v>
      </c>
      <c r="AB23" s="3"/>
      <c r="AC23" s="3"/>
      <c r="AD23" s="849" t="str">
        <f t="shared" si="7"/>
        <v/>
      </c>
      <c r="AE23" s="849" t="str">
        <f t="shared" si="8"/>
        <v/>
      </c>
      <c r="AF23" s="849" t="str">
        <f t="shared" si="1"/>
        <v/>
      </c>
      <c r="AG23" s="849" t="str">
        <f t="shared" si="2"/>
        <v/>
      </c>
      <c r="AH23" s="849" t="str">
        <f t="shared" si="3"/>
        <v/>
      </c>
      <c r="AI23" s="849" t="str">
        <f t="shared" si="4"/>
        <v/>
      </c>
      <c r="AJ23" s="847" t="str">
        <f t="shared" si="9"/>
        <v/>
      </c>
      <c r="AK23" s="847" t="str">
        <f t="shared" si="10"/>
        <v/>
      </c>
      <c r="AL23" s="847" t="str">
        <f t="shared" si="11"/>
        <v/>
      </c>
      <c r="AM23" s="847" t="str">
        <f t="shared" si="12"/>
        <v/>
      </c>
      <c r="AN23" s="847" t="str">
        <f t="shared" si="13"/>
        <v/>
      </c>
      <c r="AO23" s="847" t="str">
        <f t="shared" si="14"/>
        <v/>
      </c>
      <c r="IV23" s="534"/>
    </row>
    <row r="24" spans="1:256" s="54" customFormat="1" ht="30" customHeight="1">
      <c r="A24" s="1779"/>
      <c r="B24" s="215">
        <f t="shared" si="5"/>
        <v>6</v>
      </c>
      <c r="C24" s="217" t="str">
        <f>IF('1_一般事項'!$C$8="","",'1_一般事項'!$C$8)</f>
        <v/>
      </c>
      <c r="D24" s="484" t="str">
        <f t="shared" si="0"/>
        <v/>
      </c>
      <c r="E24" s="1279"/>
      <c r="F24" s="1280"/>
      <c r="G24" s="210"/>
      <c r="H24" s="62"/>
      <c r="I24" s="501"/>
      <c r="J24" s="502"/>
      <c r="K24" s="503"/>
      <c r="L24" s="510"/>
      <c r="M24" s="501"/>
      <c r="N24" s="502"/>
      <c r="O24" s="503"/>
      <c r="P24" s="517"/>
      <c r="Q24" s="514"/>
      <c r="R24" s="502"/>
      <c r="S24" s="503"/>
      <c r="T24" s="510"/>
      <c r="U24" s="501"/>
      <c r="V24" s="502"/>
      <c r="W24" s="503"/>
      <c r="X24" s="510"/>
      <c r="Y24" s="552">
        <f t="shared" si="6"/>
        <v>0</v>
      </c>
      <c r="Z24" s="551">
        <f t="shared" si="6"/>
        <v>0</v>
      </c>
      <c r="AB24" s="3"/>
      <c r="AC24" s="3"/>
      <c r="AD24" s="849" t="str">
        <f t="shared" si="7"/>
        <v/>
      </c>
      <c r="AE24" s="849" t="str">
        <f t="shared" si="8"/>
        <v/>
      </c>
      <c r="AF24" s="849" t="str">
        <f t="shared" si="1"/>
        <v/>
      </c>
      <c r="AG24" s="849" t="str">
        <f t="shared" si="2"/>
        <v/>
      </c>
      <c r="AH24" s="849" t="str">
        <f t="shared" si="3"/>
        <v/>
      </c>
      <c r="AI24" s="849" t="str">
        <f t="shared" si="4"/>
        <v/>
      </c>
      <c r="AJ24" s="847" t="str">
        <f t="shared" si="9"/>
        <v/>
      </c>
      <c r="AK24" s="847" t="str">
        <f t="shared" si="10"/>
        <v/>
      </c>
      <c r="AL24" s="847" t="str">
        <f t="shared" si="11"/>
        <v/>
      </c>
      <c r="AM24" s="847" t="str">
        <f t="shared" si="12"/>
        <v/>
      </c>
      <c r="AN24" s="847" t="str">
        <f t="shared" si="13"/>
        <v/>
      </c>
      <c r="AO24" s="847" t="str">
        <f t="shared" si="14"/>
        <v/>
      </c>
      <c r="IV24" s="534"/>
    </row>
    <row r="25" spans="1:256" s="54" customFormat="1" ht="30" customHeight="1">
      <c r="A25" s="1779"/>
      <c r="B25" s="215">
        <f t="shared" si="5"/>
        <v>7</v>
      </c>
      <c r="C25" s="217" t="str">
        <f>IF('1_一般事項'!$C$8="","",'1_一般事項'!$C$8)</f>
        <v/>
      </c>
      <c r="D25" s="484" t="str">
        <f t="shared" si="0"/>
        <v/>
      </c>
      <c r="E25" s="1279"/>
      <c r="F25" s="1280"/>
      <c r="G25" s="210"/>
      <c r="H25" s="62"/>
      <c r="I25" s="501"/>
      <c r="J25" s="502"/>
      <c r="K25" s="503"/>
      <c r="L25" s="510"/>
      <c r="M25" s="501"/>
      <c r="N25" s="502"/>
      <c r="O25" s="503"/>
      <c r="P25" s="517"/>
      <c r="Q25" s="514"/>
      <c r="R25" s="502"/>
      <c r="S25" s="503"/>
      <c r="T25" s="510"/>
      <c r="U25" s="501"/>
      <c r="V25" s="502"/>
      <c r="W25" s="503"/>
      <c r="X25" s="510"/>
      <c r="Y25" s="552">
        <f t="shared" si="6"/>
        <v>0</v>
      </c>
      <c r="Z25" s="551">
        <f t="shared" si="6"/>
        <v>0</v>
      </c>
      <c r="AB25" s="3"/>
      <c r="AC25" s="3"/>
      <c r="AD25" s="849" t="str">
        <f t="shared" si="7"/>
        <v/>
      </c>
      <c r="AE25" s="849" t="str">
        <f t="shared" si="8"/>
        <v/>
      </c>
      <c r="AF25" s="849" t="str">
        <f t="shared" si="1"/>
        <v/>
      </c>
      <c r="AG25" s="849" t="str">
        <f t="shared" si="2"/>
        <v/>
      </c>
      <c r="AH25" s="849" t="str">
        <f t="shared" si="3"/>
        <v/>
      </c>
      <c r="AI25" s="849" t="str">
        <f t="shared" si="4"/>
        <v/>
      </c>
      <c r="AJ25" s="847" t="str">
        <f t="shared" si="9"/>
        <v/>
      </c>
      <c r="AK25" s="847" t="str">
        <f t="shared" si="10"/>
        <v/>
      </c>
      <c r="AL25" s="847" t="str">
        <f t="shared" si="11"/>
        <v/>
      </c>
      <c r="AM25" s="847" t="str">
        <f t="shared" si="12"/>
        <v/>
      </c>
      <c r="AN25" s="847" t="str">
        <f t="shared" si="13"/>
        <v/>
      </c>
      <c r="AO25" s="847" t="str">
        <f t="shared" si="14"/>
        <v/>
      </c>
      <c r="IV25" s="534"/>
    </row>
    <row r="26" spans="1:256" s="54" customFormat="1" ht="30" customHeight="1">
      <c r="A26" s="1779"/>
      <c r="B26" s="215">
        <f t="shared" si="5"/>
        <v>8</v>
      </c>
      <c r="C26" s="217" t="str">
        <f>IF('1_一般事項'!$C$8="","",'1_一般事項'!$C$8)</f>
        <v/>
      </c>
      <c r="D26" s="484" t="str">
        <f t="shared" si="0"/>
        <v/>
      </c>
      <c r="E26" s="1279"/>
      <c r="F26" s="1280"/>
      <c r="G26" s="210"/>
      <c r="H26" s="62"/>
      <c r="I26" s="501"/>
      <c r="J26" s="502"/>
      <c r="K26" s="503"/>
      <c r="L26" s="510"/>
      <c r="M26" s="501"/>
      <c r="N26" s="502"/>
      <c r="O26" s="503"/>
      <c r="P26" s="517"/>
      <c r="Q26" s="514"/>
      <c r="R26" s="502"/>
      <c r="S26" s="503"/>
      <c r="T26" s="510"/>
      <c r="U26" s="501"/>
      <c r="V26" s="502"/>
      <c r="W26" s="503"/>
      <c r="X26" s="510"/>
      <c r="Y26" s="552">
        <f t="shared" si="6"/>
        <v>0</v>
      </c>
      <c r="Z26" s="551">
        <f t="shared" si="6"/>
        <v>0</v>
      </c>
      <c r="AB26" s="3"/>
      <c r="AC26" s="47"/>
      <c r="AD26" s="849" t="str">
        <f t="shared" si="7"/>
        <v/>
      </c>
      <c r="AE26" s="849" t="str">
        <f t="shared" si="8"/>
        <v/>
      </c>
      <c r="AF26" s="849" t="str">
        <f t="shared" si="1"/>
        <v/>
      </c>
      <c r="AG26" s="849" t="str">
        <f t="shared" si="2"/>
        <v/>
      </c>
      <c r="AH26" s="849" t="str">
        <f t="shared" si="3"/>
        <v/>
      </c>
      <c r="AI26" s="849" t="str">
        <f t="shared" si="4"/>
        <v/>
      </c>
      <c r="AJ26" s="847" t="str">
        <f t="shared" si="9"/>
        <v/>
      </c>
      <c r="AK26" s="847" t="str">
        <f t="shared" si="10"/>
        <v/>
      </c>
      <c r="AL26" s="847" t="str">
        <f t="shared" si="11"/>
        <v/>
      </c>
      <c r="AM26" s="847" t="str">
        <f t="shared" si="12"/>
        <v/>
      </c>
      <c r="AN26" s="847" t="str">
        <f t="shared" si="13"/>
        <v/>
      </c>
      <c r="AO26" s="847" t="str">
        <f t="shared" si="14"/>
        <v/>
      </c>
      <c r="IV26" s="534"/>
    </row>
    <row r="27" spans="1:256" s="54" customFormat="1" ht="30" customHeight="1">
      <c r="A27" s="1779"/>
      <c r="B27" s="215">
        <f t="shared" si="5"/>
        <v>9</v>
      </c>
      <c r="C27" s="217" t="str">
        <f>IF('1_一般事項'!$C$8="","",'1_一般事項'!$C$8)</f>
        <v/>
      </c>
      <c r="D27" s="484" t="str">
        <f t="shared" si="0"/>
        <v/>
      </c>
      <c r="E27" s="1279"/>
      <c r="F27" s="1280"/>
      <c r="G27" s="210"/>
      <c r="H27" s="62"/>
      <c r="I27" s="501"/>
      <c r="J27" s="502"/>
      <c r="K27" s="503"/>
      <c r="L27" s="510"/>
      <c r="M27" s="501"/>
      <c r="N27" s="502"/>
      <c r="O27" s="503"/>
      <c r="P27" s="517"/>
      <c r="Q27" s="514"/>
      <c r="R27" s="502"/>
      <c r="S27" s="503"/>
      <c r="T27" s="510"/>
      <c r="U27" s="501"/>
      <c r="V27" s="502"/>
      <c r="W27" s="503"/>
      <c r="X27" s="510"/>
      <c r="Y27" s="552">
        <f t="shared" si="6"/>
        <v>0</v>
      </c>
      <c r="Z27" s="551">
        <f t="shared" si="6"/>
        <v>0</v>
      </c>
      <c r="AB27" s="47"/>
      <c r="AC27" s="47"/>
      <c r="AD27" s="849" t="str">
        <f t="shared" si="7"/>
        <v/>
      </c>
      <c r="AE27" s="849" t="str">
        <f t="shared" si="8"/>
        <v/>
      </c>
      <c r="AF27" s="849" t="str">
        <f t="shared" si="1"/>
        <v/>
      </c>
      <c r="AG27" s="849" t="str">
        <f t="shared" si="2"/>
        <v/>
      </c>
      <c r="AH27" s="849" t="str">
        <f t="shared" si="3"/>
        <v/>
      </c>
      <c r="AI27" s="849" t="str">
        <f t="shared" si="4"/>
        <v/>
      </c>
      <c r="AJ27" s="847" t="str">
        <f t="shared" si="9"/>
        <v/>
      </c>
      <c r="AK27" s="847" t="str">
        <f t="shared" si="10"/>
        <v/>
      </c>
      <c r="AL27" s="847" t="str">
        <f t="shared" si="11"/>
        <v/>
      </c>
      <c r="AM27" s="847" t="str">
        <f t="shared" si="12"/>
        <v/>
      </c>
      <c r="AN27" s="847" t="str">
        <f t="shared" si="13"/>
        <v/>
      </c>
      <c r="AO27" s="847" t="str">
        <f t="shared" si="14"/>
        <v/>
      </c>
      <c r="IV27" s="534"/>
    </row>
    <row r="28" spans="1:256" s="54" customFormat="1" ht="30" customHeight="1">
      <c r="A28" s="1779"/>
      <c r="B28" s="215">
        <f t="shared" si="5"/>
        <v>10</v>
      </c>
      <c r="C28" s="217" t="str">
        <f>IF('1_一般事項'!$C$8="","",'1_一般事項'!$C$8)</f>
        <v/>
      </c>
      <c r="D28" s="484" t="str">
        <f t="shared" si="0"/>
        <v/>
      </c>
      <c r="E28" s="1279"/>
      <c r="F28" s="1280"/>
      <c r="G28" s="210"/>
      <c r="H28" s="62"/>
      <c r="I28" s="501"/>
      <c r="J28" s="502"/>
      <c r="K28" s="503"/>
      <c r="L28" s="510"/>
      <c r="M28" s="501"/>
      <c r="N28" s="502"/>
      <c r="O28" s="503"/>
      <c r="P28" s="517"/>
      <c r="Q28" s="514"/>
      <c r="R28" s="502"/>
      <c r="S28" s="503"/>
      <c r="T28" s="510"/>
      <c r="U28" s="501"/>
      <c r="V28" s="502"/>
      <c r="W28" s="503"/>
      <c r="X28" s="510"/>
      <c r="Y28" s="552">
        <f t="shared" si="6"/>
        <v>0</v>
      </c>
      <c r="Z28" s="551">
        <f t="shared" si="6"/>
        <v>0</v>
      </c>
      <c r="AB28" s="47"/>
      <c r="AC28" s="47"/>
      <c r="AD28" s="849" t="str">
        <f t="shared" si="7"/>
        <v/>
      </c>
      <c r="AE28" s="849" t="str">
        <f t="shared" si="8"/>
        <v/>
      </c>
      <c r="AF28" s="849" t="str">
        <f t="shared" si="1"/>
        <v/>
      </c>
      <c r="AG28" s="849" t="str">
        <f t="shared" si="2"/>
        <v/>
      </c>
      <c r="AH28" s="849" t="str">
        <f t="shared" si="3"/>
        <v/>
      </c>
      <c r="AI28" s="849" t="str">
        <f t="shared" si="4"/>
        <v/>
      </c>
      <c r="AJ28" s="847" t="str">
        <f t="shared" si="9"/>
        <v/>
      </c>
      <c r="AK28" s="847" t="str">
        <f t="shared" si="10"/>
        <v/>
      </c>
      <c r="AL28" s="847" t="str">
        <f t="shared" si="11"/>
        <v/>
      </c>
      <c r="AM28" s="847" t="str">
        <f t="shared" si="12"/>
        <v/>
      </c>
      <c r="AN28" s="847" t="str">
        <f t="shared" si="13"/>
        <v/>
      </c>
      <c r="AO28" s="847" t="str">
        <f t="shared" si="14"/>
        <v/>
      </c>
      <c r="IV28" s="534"/>
    </row>
    <row r="29" spans="1:256" s="54" customFormat="1" ht="30" customHeight="1">
      <c r="A29" s="1779"/>
      <c r="B29" s="215">
        <f t="shared" si="5"/>
        <v>11</v>
      </c>
      <c r="C29" s="217" t="str">
        <f>IF('1_一般事項'!$C$8="","",'1_一般事項'!$C$8)</f>
        <v/>
      </c>
      <c r="D29" s="484" t="str">
        <f t="shared" si="0"/>
        <v/>
      </c>
      <c r="E29" s="1279"/>
      <c r="F29" s="1280"/>
      <c r="G29" s="210"/>
      <c r="H29" s="62"/>
      <c r="I29" s="501"/>
      <c r="J29" s="502"/>
      <c r="K29" s="503"/>
      <c r="L29" s="510"/>
      <c r="M29" s="501"/>
      <c r="N29" s="502"/>
      <c r="O29" s="503"/>
      <c r="P29" s="517"/>
      <c r="Q29" s="514"/>
      <c r="R29" s="502"/>
      <c r="S29" s="503"/>
      <c r="T29" s="510"/>
      <c r="U29" s="501"/>
      <c r="V29" s="502"/>
      <c r="W29" s="503"/>
      <c r="X29" s="510"/>
      <c r="Y29" s="552">
        <f t="shared" si="6"/>
        <v>0</v>
      </c>
      <c r="Z29" s="551">
        <f t="shared" si="6"/>
        <v>0</v>
      </c>
      <c r="AB29" s="3"/>
      <c r="AC29" s="47"/>
      <c r="AD29" s="849" t="str">
        <f t="shared" si="7"/>
        <v/>
      </c>
      <c r="AE29" s="849" t="str">
        <f t="shared" si="8"/>
        <v/>
      </c>
      <c r="AF29" s="849" t="str">
        <f t="shared" si="1"/>
        <v/>
      </c>
      <c r="AG29" s="849" t="str">
        <f t="shared" si="2"/>
        <v/>
      </c>
      <c r="AH29" s="849" t="str">
        <f t="shared" si="3"/>
        <v/>
      </c>
      <c r="AI29" s="849" t="str">
        <f t="shared" si="4"/>
        <v/>
      </c>
      <c r="AJ29" s="847" t="str">
        <f t="shared" si="9"/>
        <v/>
      </c>
      <c r="AK29" s="847" t="str">
        <f t="shared" si="10"/>
        <v/>
      </c>
      <c r="AL29" s="847" t="str">
        <f t="shared" si="11"/>
        <v/>
      </c>
      <c r="AM29" s="847" t="str">
        <f t="shared" si="12"/>
        <v/>
      </c>
      <c r="AN29" s="847" t="str">
        <f t="shared" si="13"/>
        <v/>
      </c>
      <c r="AO29" s="847" t="str">
        <f t="shared" si="14"/>
        <v/>
      </c>
      <c r="IV29" s="534"/>
    </row>
    <row r="30" spans="1:256" s="54" customFormat="1" ht="30" customHeight="1">
      <c r="A30" s="1779"/>
      <c r="B30" s="215">
        <f t="shared" si="5"/>
        <v>12</v>
      </c>
      <c r="C30" s="217" t="str">
        <f>IF('1_一般事項'!$C$8="","",'1_一般事項'!$C$8)</f>
        <v/>
      </c>
      <c r="D30" s="484" t="str">
        <f t="shared" si="0"/>
        <v/>
      </c>
      <c r="E30" s="1279"/>
      <c r="F30" s="1280"/>
      <c r="G30" s="210"/>
      <c r="H30" s="62"/>
      <c r="I30" s="501"/>
      <c r="J30" s="502"/>
      <c r="K30" s="503"/>
      <c r="L30" s="510"/>
      <c r="M30" s="501"/>
      <c r="N30" s="502"/>
      <c r="O30" s="503"/>
      <c r="P30" s="517"/>
      <c r="Q30" s="514"/>
      <c r="R30" s="502"/>
      <c r="S30" s="503"/>
      <c r="T30" s="510"/>
      <c r="U30" s="501"/>
      <c r="V30" s="502"/>
      <c r="W30" s="503"/>
      <c r="X30" s="510"/>
      <c r="Y30" s="552">
        <f t="shared" si="6"/>
        <v>0</v>
      </c>
      <c r="Z30" s="551">
        <f t="shared" si="6"/>
        <v>0</v>
      </c>
      <c r="AB30" s="47"/>
      <c r="AC30" s="47"/>
      <c r="AD30" s="849" t="str">
        <f t="shared" si="7"/>
        <v/>
      </c>
      <c r="AE30" s="849" t="str">
        <f t="shared" si="8"/>
        <v/>
      </c>
      <c r="AF30" s="849" t="str">
        <f t="shared" si="1"/>
        <v/>
      </c>
      <c r="AG30" s="849" t="str">
        <f t="shared" si="2"/>
        <v/>
      </c>
      <c r="AH30" s="849" t="str">
        <f t="shared" si="3"/>
        <v/>
      </c>
      <c r="AI30" s="849" t="str">
        <f t="shared" si="4"/>
        <v/>
      </c>
      <c r="AJ30" s="847" t="str">
        <f t="shared" si="9"/>
        <v/>
      </c>
      <c r="AK30" s="847" t="str">
        <f t="shared" si="10"/>
        <v/>
      </c>
      <c r="AL30" s="847" t="str">
        <f t="shared" si="11"/>
        <v/>
      </c>
      <c r="AM30" s="847" t="str">
        <f t="shared" si="12"/>
        <v/>
      </c>
      <c r="AN30" s="847" t="str">
        <f t="shared" si="13"/>
        <v/>
      </c>
      <c r="AO30" s="847" t="str">
        <f t="shared" si="14"/>
        <v/>
      </c>
      <c r="IV30" s="534"/>
    </row>
    <row r="31" spans="1:256" s="54" customFormat="1" ht="30" customHeight="1">
      <c r="A31" s="1779"/>
      <c r="B31" s="215">
        <f t="shared" si="5"/>
        <v>13</v>
      </c>
      <c r="C31" s="217" t="str">
        <f>IF('1_一般事項'!$C$8="","",'1_一般事項'!$C$8)</f>
        <v/>
      </c>
      <c r="D31" s="484" t="str">
        <f t="shared" si="0"/>
        <v/>
      </c>
      <c r="E31" s="1279"/>
      <c r="F31" s="1280"/>
      <c r="G31" s="210"/>
      <c r="H31" s="62"/>
      <c r="I31" s="501"/>
      <c r="J31" s="502"/>
      <c r="K31" s="503"/>
      <c r="L31" s="510"/>
      <c r="M31" s="501"/>
      <c r="N31" s="502"/>
      <c r="O31" s="503"/>
      <c r="P31" s="517"/>
      <c r="Q31" s="514"/>
      <c r="R31" s="502"/>
      <c r="S31" s="503"/>
      <c r="T31" s="510"/>
      <c r="U31" s="501"/>
      <c r="V31" s="502"/>
      <c r="W31" s="503"/>
      <c r="X31" s="510"/>
      <c r="Y31" s="552">
        <f t="shared" si="6"/>
        <v>0</v>
      </c>
      <c r="Z31" s="551">
        <f t="shared" si="6"/>
        <v>0</v>
      </c>
      <c r="AB31" s="47"/>
      <c r="AC31" s="47"/>
      <c r="AD31" s="849" t="str">
        <f t="shared" si="7"/>
        <v/>
      </c>
      <c r="AE31" s="849" t="str">
        <f t="shared" si="8"/>
        <v/>
      </c>
      <c r="AF31" s="849" t="str">
        <f t="shared" si="1"/>
        <v/>
      </c>
      <c r="AG31" s="849" t="str">
        <f t="shared" si="2"/>
        <v/>
      </c>
      <c r="AH31" s="849" t="str">
        <f t="shared" si="3"/>
        <v/>
      </c>
      <c r="AI31" s="849" t="str">
        <f t="shared" si="4"/>
        <v/>
      </c>
      <c r="AJ31" s="847" t="str">
        <f t="shared" si="9"/>
        <v/>
      </c>
      <c r="AK31" s="847" t="str">
        <f t="shared" si="10"/>
        <v/>
      </c>
      <c r="AL31" s="847" t="str">
        <f t="shared" si="11"/>
        <v/>
      </c>
      <c r="AM31" s="847" t="str">
        <f t="shared" si="12"/>
        <v/>
      </c>
      <c r="AN31" s="847" t="str">
        <f t="shared" si="13"/>
        <v/>
      </c>
      <c r="AO31" s="847" t="str">
        <f t="shared" si="14"/>
        <v/>
      </c>
      <c r="IV31" s="534"/>
    </row>
    <row r="32" spans="1:256" s="54" customFormat="1" ht="30" customHeight="1">
      <c r="A32" s="1779"/>
      <c r="B32" s="215">
        <f t="shared" si="5"/>
        <v>14</v>
      </c>
      <c r="C32" s="217" t="str">
        <f>IF('1_一般事項'!$C$8="","",'1_一般事項'!$C$8)</f>
        <v/>
      </c>
      <c r="D32" s="484" t="str">
        <f t="shared" si="0"/>
        <v/>
      </c>
      <c r="E32" s="1279"/>
      <c r="F32" s="1280"/>
      <c r="G32" s="210"/>
      <c r="H32" s="62"/>
      <c r="I32" s="501"/>
      <c r="J32" s="502"/>
      <c r="K32" s="503"/>
      <c r="L32" s="510"/>
      <c r="M32" s="501"/>
      <c r="N32" s="502"/>
      <c r="O32" s="503"/>
      <c r="P32" s="517"/>
      <c r="Q32" s="514"/>
      <c r="R32" s="502"/>
      <c r="S32" s="503"/>
      <c r="T32" s="510"/>
      <c r="U32" s="501"/>
      <c r="V32" s="502"/>
      <c r="W32" s="503"/>
      <c r="X32" s="510"/>
      <c r="Y32" s="552">
        <f t="shared" si="6"/>
        <v>0</v>
      </c>
      <c r="Z32" s="551">
        <f t="shared" si="6"/>
        <v>0</v>
      </c>
      <c r="AB32" s="3"/>
      <c r="AC32" s="47"/>
      <c r="AD32" s="849" t="str">
        <f t="shared" si="7"/>
        <v/>
      </c>
      <c r="AE32" s="849" t="str">
        <f t="shared" si="8"/>
        <v/>
      </c>
      <c r="AF32" s="849" t="str">
        <f t="shared" si="1"/>
        <v/>
      </c>
      <c r="AG32" s="849" t="str">
        <f t="shared" si="2"/>
        <v/>
      </c>
      <c r="AH32" s="849" t="str">
        <f t="shared" si="3"/>
        <v/>
      </c>
      <c r="AI32" s="849" t="str">
        <f t="shared" si="4"/>
        <v/>
      </c>
      <c r="AJ32" s="847" t="str">
        <f t="shared" si="9"/>
        <v/>
      </c>
      <c r="AK32" s="847" t="str">
        <f t="shared" si="10"/>
        <v/>
      </c>
      <c r="AL32" s="847" t="str">
        <f t="shared" si="11"/>
        <v/>
      </c>
      <c r="AM32" s="847" t="str">
        <f t="shared" si="12"/>
        <v/>
      </c>
      <c r="AN32" s="847" t="str">
        <f t="shared" si="13"/>
        <v/>
      </c>
      <c r="AO32" s="847" t="str">
        <f t="shared" si="14"/>
        <v/>
      </c>
      <c r="IV32" s="534"/>
    </row>
    <row r="33" spans="1:256" s="54" customFormat="1" ht="30" customHeight="1">
      <c r="A33" s="1779"/>
      <c r="B33" s="215">
        <f t="shared" si="5"/>
        <v>15</v>
      </c>
      <c r="C33" s="217" t="str">
        <f>IF('1_一般事項'!$C$8="","",'1_一般事項'!$C$8)</f>
        <v/>
      </c>
      <c r="D33" s="484" t="str">
        <f t="shared" si="0"/>
        <v/>
      </c>
      <c r="E33" s="1279"/>
      <c r="F33" s="1280"/>
      <c r="G33" s="210"/>
      <c r="H33" s="62"/>
      <c r="I33" s="501"/>
      <c r="J33" s="502"/>
      <c r="K33" s="503"/>
      <c r="L33" s="510"/>
      <c r="M33" s="501"/>
      <c r="N33" s="502"/>
      <c r="O33" s="503"/>
      <c r="P33" s="517"/>
      <c r="Q33" s="514"/>
      <c r="R33" s="502"/>
      <c r="S33" s="503"/>
      <c r="T33" s="510"/>
      <c r="U33" s="501"/>
      <c r="V33" s="502"/>
      <c r="W33" s="503"/>
      <c r="X33" s="510"/>
      <c r="Y33" s="552">
        <f t="shared" si="6"/>
        <v>0</v>
      </c>
      <c r="Z33" s="551">
        <f t="shared" si="6"/>
        <v>0</v>
      </c>
      <c r="AB33" s="47"/>
      <c r="AC33" s="47"/>
      <c r="AD33" s="849" t="str">
        <f t="shared" si="7"/>
        <v/>
      </c>
      <c r="AE33" s="849" t="str">
        <f t="shared" si="8"/>
        <v/>
      </c>
      <c r="AF33" s="849" t="str">
        <f t="shared" si="1"/>
        <v/>
      </c>
      <c r="AG33" s="849" t="str">
        <f t="shared" si="2"/>
        <v/>
      </c>
      <c r="AH33" s="849" t="str">
        <f t="shared" si="3"/>
        <v/>
      </c>
      <c r="AI33" s="849" t="str">
        <f t="shared" si="4"/>
        <v/>
      </c>
      <c r="AJ33" s="847" t="str">
        <f t="shared" si="9"/>
        <v/>
      </c>
      <c r="AK33" s="847" t="str">
        <f t="shared" si="10"/>
        <v/>
      </c>
      <c r="AL33" s="847" t="str">
        <f t="shared" si="11"/>
        <v/>
      </c>
      <c r="AM33" s="847" t="str">
        <f t="shared" si="12"/>
        <v/>
      </c>
      <c r="AN33" s="847" t="str">
        <f t="shared" si="13"/>
        <v/>
      </c>
      <c r="AO33" s="847" t="str">
        <f t="shared" si="14"/>
        <v/>
      </c>
      <c r="IV33" s="534"/>
    </row>
    <row r="34" spans="1:256" s="54" customFormat="1" ht="30" customHeight="1">
      <c r="A34" s="1779"/>
      <c r="B34" s="215">
        <f t="shared" si="5"/>
        <v>16</v>
      </c>
      <c r="C34" s="217" t="str">
        <f>IF('1_一般事項'!$C$8="","",'1_一般事項'!$C$8)</f>
        <v/>
      </c>
      <c r="D34" s="484" t="str">
        <f t="shared" si="0"/>
        <v/>
      </c>
      <c r="E34" s="1279"/>
      <c r="F34" s="1280"/>
      <c r="G34" s="210"/>
      <c r="H34" s="62"/>
      <c r="I34" s="501"/>
      <c r="J34" s="502"/>
      <c r="K34" s="503"/>
      <c r="L34" s="510"/>
      <c r="M34" s="501"/>
      <c r="N34" s="502"/>
      <c r="O34" s="503"/>
      <c r="P34" s="517"/>
      <c r="Q34" s="514"/>
      <c r="R34" s="502"/>
      <c r="S34" s="503"/>
      <c r="T34" s="510"/>
      <c r="U34" s="501"/>
      <c r="V34" s="502"/>
      <c r="W34" s="503"/>
      <c r="X34" s="510"/>
      <c r="Y34" s="552">
        <f t="shared" si="6"/>
        <v>0</v>
      </c>
      <c r="Z34" s="551">
        <f t="shared" si="6"/>
        <v>0</v>
      </c>
      <c r="AB34" s="3"/>
      <c r="AC34" s="47"/>
      <c r="AD34" s="849" t="str">
        <f t="shared" si="7"/>
        <v/>
      </c>
      <c r="AE34" s="849" t="str">
        <f t="shared" si="8"/>
        <v/>
      </c>
      <c r="AF34" s="849" t="str">
        <f t="shared" si="1"/>
        <v/>
      </c>
      <c r="AG34" s="849" t="str">
        <f t="shared" si="2"/>
        <v/>
      </c>
      <c r="AH34" s="849" t="str">
        <f t="shared" si="3"/>
        <v/>
      </c>
      <c r="AI34" s="849" t="str">
        <f t="shared" si="4"/>
        <v/>
      </c>
      <c r="AJ34" s="847" t="str">
        <f t="shared" si="9"/>
        <v/>
      </c>
      <c r="AK34" s="847" t="str">
        <f t="shared" si="10"/>
        <v/>
      </c>
      <c r="AL34" s="847" t="str">
        <f t="shared" si="11"/>
        <v/>
      </c>
      <c r="AM34" s="847" t="str">
        <f t="shared" si="12"/>
        <v/>
      </c>
      <c r="AN34" s="847" t="str">
        <f t="shared" si="13"/>
        <v/>
      </c>
      <c r="AO34" s="847" t="str">
        <f t="shared" si="14"/>
        <v/>
      </c>
      <c r="IV34" s="534"/>
    </row>
    <row r="35" spans="1:256" s="54" customFormat="1" ht="30" customHeight="1">
      <c r="A35" s="1779"/>
      <c r="B35" s="215">
        <f t="shared" si="5"/>
        <v>17</v>
      </c>
      <c r="C35" s="217" t="str">
        <f>IF('1_一般事項'!$C$8="","",'1_一般事項'!$C$8)</f>
        <v/>
      </c>
      <c r="D35" s="484" t="str">
        <f t="shared" si="0"/>
        <v/>
      </c>
      <c r="E35" s="1279"/>
      <c r="F35" s="1280"/>
      <c r="G35" s="210"/>
      <c r="H35" s="62"/>
      <c r="I35" s="501"/>
      <c r="J35" s="502"/>
      <c r="K35" s="503"/>
      <c r="L35" s="510"/>
      <c r="M35" s="501"/>
      <c r="N35" s="502"/>
      <c r="O35" s="503"/>
      <c r="P35" s="517"/>
      <c r="Q35" s="514"/>
      <c r="R35" s="502"/>
      <c r="S35" s="503"/>
      <c r="T35" s="510"/>
      <c r="U35" s="501"/>
      <c r="V35" s="502"/>
      <c r="W35" s="503"/>
      <c r="X35" s="510"/>
      <c r="Y35" s="552">
        <f t="shared" si="6"/>
        <v>0</v>
      </c>
      <c r="Z35" s="551">
        <f t="shared" si="6"/>
        <v>0</v>
      </c>
      <c r="AB35" s="47"/>
      <c r="AC35" s="47"/>
      <c r="AD35" s="849" t="str">
        <f t="shared" si="7"/>
        <v/>
      </c>
      <c r="AE35" s="849" t="str">
        <f t="shared" si="8"/>
        <v/>
      </c>
      <c r="AF35" s="849" t="str">
        <f t="shared" si="1"/>
        <v/>
      </c>
      <c r="AG35" s="849" t="str">
        <f t="shared" si="2"/>
        <v/>
      </c>
      <c r="AH35" s="849" t="str">
        <f t="shared" si="3"/>
        <v/>
      </c>
      <c r="AI35" s="849" t="str">
        <f t="shared" si="4"/>
        <v/>
      </c>
      <c r="AJ35" s="847" t="str">
        <f t="shared" si="9"/>
        <v/>
      </c>
      <c r="AK35" s="847" t="str">
        <f t="shared" si="10"/>
        <v/>
      </c>
      <c r="AL35" s="847" t="str">
        <f t="shared" si="11"/>
        <v/>
      </c>
      <c r="AM35" s="847" t="str">
        <f t="shared" si="12"/>
        <v/>
      </c>
      <c r="AN35" s="847" t="str">
        <f t="shared" si="13"/>
        <v/>
      </c>
      <c r="AO35" s="847" t="str">
        <f t="shared" si="14"/>
        <v/>
      </c>
      <c r="IV35" s="534"/>
    </row>
    <row r="36" spans="1:256" s="54" customFormat="1" ht="30" customHeight="1">
      <c r="A36" s="1779"/>
      <c r="B36" s="215">
        <f t="shared" si="5"/>
        <v>18</v>
      </c>
      <c r="C36" s="217" t="str">
        <f>IF('1_一般事項'!$C$8="","",'1_一般事項'!$C$8)</f>
        <v/>
      </c>
      <c r="D36" s="484" t="str">
        <f t="shared" si="0"/>
        <v/>
      </c>
      <c r="E36" s="1279"/>
      <c r="F36" s="1280"/>
      <c r="G36" s="210"/>
      <c r="H36" s="62"/>
      <c r="I36" s="501"/>
      <c r="J36" s="502"/>
      <c r="K36" s="503"/>
      <c r="L36" s="510"/>
      <c r="M36" s="501"/>
      <c r="N36" s="502"/>
      <c r="O36" s="503"/>
      <c r="P36" s="517"/>
      <c r="Q36" s="514"/>
      <c r="R36" s="502"/>
      <c r="S36" s="503"/>
      <c r="T36" s="510"/>
      <c r="U36" s="501"/>
      <c r="V36" s="502"/>
      <c r="W36" s="503"/>
      <c r="X36" s="510"/>
      <c r="Y36" s="552">
        <f t="shared" si="6"/>
        <v>0</v>
      </c>
      <c r="Z36" s="551">
        <f t="shared" si="6"/>
        <v>0</v>
      </c>
      <c r="AB36" s="47"/>
      <c r="AC36" s="47"/>
      <c r="AD36" s="849" t="str">
        <f t="shared" si="7"/>
        <v/>
      </c>
      <c r="AE36" s="849" t="str">
        <f t="shared" si="8"/>
        <v/>
      </c>
      <c r="AF36" s="849" t="str">
        <f t="shared" si="1"/>
        <v/>
      </c>
      <c r="AG36" s="849" t="str">
        <f t="shared" si="2"/>
        <v/>
      </c>
      <c r="AH36" s="849" t="str">
        <f t="shared" si="3"/>
        <v/>
      </c>
      <c r="AI36" s="849" t="str">
        <f t="shared" si="4"/>
        <v/>
      </c>
      <c r="AJ36" s="847" t="str">
        <f t="shared" si="9"/>
        <v/>
      </c>
      <c r="AK36" s="847" t="str">
        <f t="shared" si="10"/>
        <v/>
      </c>
      <c r="AL36" s="847" t="str">
        <f t="shared" si="11"/>
        <v/>
      </c>
      <c r="AM36" s="847" t="str">
        <f t="shared" si="12"/>
        <v/>
      </c>
      <c r="AN36" s="847" t="str">
        <f t="shared" si="13"/>
        <v/>
      </c>
      <c r="AO36" s="847" t="str">
        <f t="shared" si="14"/>
        <v/>
      </c>
      <c r="IV36" s="534"/>
    </row>
    <row r="37" spans="1:256" s="54" customFormat="1" ht="30" customHeight="1">
      <c r="A37" s="1779"/>
      <c r="B37" s="215">
        <f t="shared" si="5"/>
        <v>19</v>
      </c>
      <c r="C37" s="217" t="str">
        <f>IF('1_一般事項'!$C$8="","",'1_一般事項'!$C$8)</f>
        <v/>
      </c>
      <c r="D37" s="484" t="str">
        <f t="shared" si="0"/>
        <v/>
      </c>
      <c r="E37" s="1279"/>
      <c r="F37" s="1280"/>
      <c r="G37" s="210"/>
      <c r="H37" s="62"/>
      <c r="I37" s="501"/>
      <c r="J37" s="502"/>
      <c r="K37" s="503"/>
      <c r="L37" s="510"/>
      <c r="M37" s="501"/>
      <c r="N37" s="502"/>
      <c r="O37" s="503"/>
      <c r="P37" s="517"/>
      <c r="Q37" s="514"/>
      <c r="R37" s="502"/>
      <c r="S37" s="503"/>
      <c r="T37" s="510"/>
      <c r="U37" s="501"/>
      <c r="V37" s="502"/>
      <c r="W37" s="503"/>
      <c r="X37" s="510"/>
      <c r="Y37" s="552">
        <f t="shared" si="6"/>
        <v>0</v>
      </c>
      <c r="Z37" s="551">
        <f t="shared" si="6"/>
        <v>0</v>
      </c>
      <c r="AB37" s="3"/>
      <c r="AC37" s="47"/>
      <c r="AD37" s="849" t="str">
        <f t="shared" si="7"/>
        <v/>
      </c>
      <c r="AE37" s="849" t="str">
        <f t="shared" si="8"/>
        <v/>
      </c>
      <c r="AF37" s="849" t="str">
        <f t="shared" si="1"/>
        <v/>
      </c>
      <c r="AG37" s="849" t="str">
        <f t="shared" si="2"/>
        <v/>
      </c>
      <c r="AH37" s="849" t="str">
        <f t="shared" si="3"/>
        <v/>
      </c>
      <c r="AI37" s="849" t="str">
        <f t="shared" si="4"/>
        <v/>
      </c>
      <c r="AJ37" s="847" t="str">
        <f t="shared" si="9"/>
        <v/>
      </c>
      <c r="AK37" s="847" t="str">
        <f t="shared" si="10"/>
        <v/>
      </c>
      <c r="AL37" s="847" t="str">
        <f t="shared" si="11"/>
        <v/>
      </c>
      <c r="AM37" s="847" t="str">
        <f t="shared" si="12"/>
        <v/>
      </c>
      <c r="AN37" s="847" t="str">
        <f t="shared" si="13"/>
        <v/>
      </c>
      <c r="AO37" s="847" t="str">
        <f t="shared" si="14"/>
        <v/>
      </c>
      <c r="IV37" s="534"/>
    </row>
    <row r="38" spans="1:256" s="54" customFormat="1" ht="30" customHeight="1">
      <c r="A38" s="1779"/>
      <c r="B38" s="215">
        <f t="shared" si="5"/>
        <v>20</v>
      </c>
      <c r="C38" s="217" t="str">
        <f>IF('1_一般事項'!$C$8="","",'1_一般事項'!$C$8)</f>
        <v/>
      </c>
      <c r="D38" s="484" t="str">
        <f t="shared" si="0"/>
        <v/>
      </c>
      <c r="E38" s="1279"/>
      <c r="F38" s="1280"/>
      <c r="G38" s="210"/>
      <c r="H38" s="62"/>
      <c r="I38" s="501"/>
      <c r="J38" s="502"/>
      <c r="K38" s="503"/>
      <c r="L38" s="510"/>
      <c r="M38" s="501"/>
      <c r="N38" s="502"/>
      <c r="O38" s="503"/>
      <c r="P38" s="517"/>
      <c r="Q38" s="514"/>
      <c r="R38" s="502"/>
      <c r="S38" s="503"/>
      <c r="T38" s="510"/>
      <c r="U38" s="501"/>
      <c r="V38" s="502"/>
      <c r="W38" s="503"/>
      <c r="X38" s="510"/>
      <c r="Y38" s="552">
        <f t="shared" si="6"/>
        <v>0</v>
      </c>
      <c r="Z38" s="551">
        <f t="shared" si="6"/>
        <v>0</v>
      </c>
      <c r="AB38" s="47"/>
      <c r="AC38" s="47"/>
      <c r="AD38" s="849" t="str">
        <f t="shared" si="7"/>
        <v/>
      </c>
      <c r="AE38" s="849" t="str">
        <f t="shared" si="8"/>
        <v/>
      </c>
      <c r="AF38" s="849" t="str">
        <f t="shared" si="1"/>
        <v/>
      </c>
      <c r="AG38" s="849" t="str">
        <f t="shared" si="2"/>
        <v/>
      </c>
      <c r="AH38" s="849" t="str">
        <f t="shared" si="3"/>
        <v/>
      </c>
      <c r="AI38" s="849" t="str">
        <f t="shared" si="4"/>
        <v/>
      </c>
      <c r="AJ38" s="847" t="str">
        <f t="shared" si="9"/>
        <v/>
      </c>
      <c r="AK38" s="847" t="str">
        <f t="shared" si="10"/>
        <v/>
      </c>
      <c r="AL38" s="847" t="str">
        <f t="shared" si="11"/>
        <v/>
      </c>
      <c r="AM38" s="847" t="str">
        <f t="shared" si="12"/>
        <v/>
      </c>
      <c r="AN38" s="847" t="str">
        <f t="shared" si="13"/>
        <v/>
      </c>
      <c r="AO38" s="847" t="str">
        <f t="shared" si="14"/>
        <v/>
      </c>
      <c r="IV38" s="534"/>
    </row>
    <row r="39" spans="1:256" s="54" customFormat="1" ht="30" customHeight="1">
      <c r="A39" s="1779"/>
      <c r="B39" s="215">
        <f t="shared" si="5"/>
        <v>21</v>
      </c>
      <c r="C39" s="217" t="str">
        <f>IF('1_一般事項'!$C$8="","",'1_一般事項'!$C$8)</f>
        <v/>
      </c>
      <c r="D39" s="484" t="str">
        <f t="shared" si="0"/>
        <v/>
      </c>
      <c r="E39" s="1279"/>
      <c r="F39" s="1280"/>
      <c r="G39" s="210"/>
      <c r="H39" s="62"/>
      <c r="I39" s="501"/>
      <c r="J39" s="502"/>
      <c r="K39" s="503"/>
      <c r="L39" s="510"/>
      <c r="M39" s="501"/>
      <c r="N39" s="502"/>
      <c r="O39" s="503"/>
      <c r="P39" s="517"/>
      <c r="Q39" s="514"/>
      <c r="R39" s="502"/>
      <c r="S39" s="503"/>
      <c r="T39" s="510"/>
      <c r="U39" s="501"/>
      <c r="V39" s="502"/>
      <c r="W39" s="503"/>
      <c r="X39" s="510"/>
      <c r="Y39" s="552">
        <f t="shared" si="6"/>
        <v>0</v>
      </c>
      <c r="Z39" s="551">
        <f t="shared" si="6"/>
        <v>0</v>
      </c>
      <c r="AB39" s="47"/>
      <c r="AC39" s="47"/>
      <c r="AD39" s="849" t="str">
        <f t="shared" si="7"/>
        <v/>
      </c>
      <c r="AE39" s="849" t="str">
        <f t="shared" si="8"/>
        <v/>
      </c>
      <c r="AF39" s="849" t="str">
        <f t="shared" si="1"/>
        <v/>
      </c>
      <c r="AG39" s="849" t="str">
        <f t="shared" si="2"/>
        <v/>
      </c>
      <c r="AH39" s="849" t="str">
        <f t="shared" si="3"/>
        <v/>
      </c>
      <c r="AI39" s="849" t="str">
        <f t="shared" si="4"/>
        <v/>
      </c>
      <c r="AJ39" s="847" t="str">
        <f t="shared" si="9"/>
        <v/>
      </c>
      <c r="AK39" s="847" t="str">
        <f t="shared" si="10"/>
        <v/>
      </c>
      <c r="AL39" s="847" t="str">
        <f t="shared" si="11"/>
        <v/>
      </c>
      <c r="AM39" s="847" t="str">
        <f t="shared" si="12"/>
        <v/>
      </c>
      <c r="AN39" s="847" t="str">
        <f t="shared" si="13"/>
        <v/>
      </c>
      <c r="AO39" s="847" t="str">
        <f t="shared" si="14"/>
        <v/>
      </c>
      <c r="IV39" s="534"/>
    </row>
    <row r="40" spans="1:256" s="54" customFormat="1" ht="30" customHeight="1">
      <c r="A40" s="1779"/>
      <c r="B40" s="215">
        <f t="shared" si="5"/>
        <v>22</v>
      </c>
      <c r="C40" s="217" t="str">
        <f>IF('1_一般事項'!$C$8="","",'1_一般事項'!$C$8)</f>
        <v/>
      </c>
      <c r="D40" s="484" t="str">
        <f t="shared" si="0"/>
        <v/>
      </c>
      <c r="E40" s="1279"/>
      <c r="F40" s="1280"/>
      <c r="G40" s="210"/>
      <c r="H40" s="62"/>
      <c r="I40" s="501"/>
      <c r="J40" s="502"/>
      <c r="K40" s="503"/>
      <c r="L40" s="510"/>
      <c r="M40" s="501"/>
      <c r="N40" s="502"/>
      <c r="O40" s="503"/>
      <c r="P40" s="517"/>
      <c r="Q40" s="514"/>
      <c r="R40" s="502"/>
      <c r="S40" s="503"/>
      <c r="T40" s="510"/>
      <c r="U40" s="501"/>
      <c r="V40" s="502"/>
      <c r="W40" s="503"/>
      <c r="X40" s="510"/>
      <c r="Y40" s="552">
        <f t="shared" si="6"/>
        <v>0</v>
      </c>
      <c r="Z40" s="551">
        <f t="shared" si="6"/>
        <v>0</v>
      </c>
      <c r="AB40" s="3"/>
      <c r="AC40" s="47"/>
      <c r="AD40" s="849" t="str">
        <f t="shared" si="7"/>
        <v/>
      </c>
      <c r="AE40" s="849" t="str">
        <f t="shared" si="8"/>
        <v/>
      </c>
      <c r="AF40" s="849" t="str">
        <f t="shared" si="1"/>
        <v/>
      </c>
      <c r="AG40" s="849" t="str">
        <f t="shared" si="2"/>
        <v/>
      </c>
      <c r="AH40" s="849" t="str">
        <f t="shared" si="3"/>
        <v/>
      </c>
      <c r="AI40" s="849" t="str">
        <f t="shared" si="4"/>
        <v/>
      </c>
      <c r="AJ40" s="847" t="str">
        <f t="shared" si="9"/>
        <v/>
      </c>
      <c r="AK40" s="847" t="str">
        <f t="shared" si="10"/>
        <v/>
      </c>
      <c r="AL40" s="847" t="str">
        <f t="shared" si="11"/>
        <v/>
      </c>
      <c r="AM40" s="847" t="str">
        <f t="shared" si="12"/>
        <v/>
      </c>
      <c r="AN40" s="847" t="str">
        <f t="shared" si="13"/>
        <v/>
      </c>
      <c r="AO40" s="847" t="str">
        <f t="shared" si="14"/>
        <v/>
      </c>
      <c r="IV40" s="534"/>
    </row>
    <row r="41" spans="1:256" s="54" customFormat="1" ht="30" customHeight="1">
      <c r="A41" s="1779"/>
      <c r="B41" s="215">
        <f t="shared" si="5"/>
        <v>23</v>
      </c>
      <c r="C41" s="217" t="str">
        <f>IF('1_一般事項'!$C$8="","",'1_一般事項'!$C$8)</f>
        <v/>
      </c>
      <c r="D41" s="484" t="str">
        <f t="shared" si="0"/>
        <v/>
      </c>
      <c r="E41" s="1279"/>
      <c r="F41" s="1280"/>
      <c r="G41" s="210"/>
      <c r="H41" s="62"/>
      <c r="I41" s="501"/>
      <c r="J41" s="502"/>
      <c r="K41" s="503"/>
      <c r="L41" s="510"/>
      <c r="M41" s="501"/>
      <c r="N41" s="502"/>
      <c r="O41" s="503"/>
      <c r="P41" s="517"/>
      <c r="Q41" s="514"/>
      <c r="R41" s="502"/>
      <c r="S41" s="503"/>
      <c r="T41" s="510"/>
      <c r="U41" s="501"/>
      <c r="V41" s="502"/>
      <c r="W41" s="503"/>
      <c r="X41" s="510"/>
      <c r="Y41" s="552">
        <f t="shared" si="6"/>
        <v>0</v>
      </c>
      <c r="Z41" s="551">
        <f t="shared" si="6"/>
        <v>0</v>
      </c>
      <c r="AB41" s="47"/>
      <c r="AC41" s="47"/>
      <c r="AD41" s="849" t="str">
        <f t="shared" si="7"/>
        <v/>
      </c>
      <c r="AE41" s="849" t="str">
        <f t="shared" si="8"/>
        <v/>
      </c>
      <c r="AF41" s="849" t="str">
        <f t="shared" si="1"/>
        <v/>
      </c>
      <c r="AG41" s="849" t="str">
        <f t="shared" si="2"/>
        <v/>
      </c>
      <c r="AH41" s="849" t="str">
        <f t="shared" si="3"/>
        <v/>
      </c>
      <c r="AI41" s="849" t="str">
        <f t="shared" si="4"/>
        <v/>
      </c>
      <c r="AJ41" s="847" t="str">
        <f t="shared" si="9"/>
        <v/>
      </c>
      <c r="AK41" s="847" t="str">
        <f t="shared" si="10"/>
        <v/>
      </c>
      <c r="AL41" s="847" t="str">
        <f t="shared" si="11"/>
        <v/>
      </c>
      <c r="AM41" s="847" t="str">
        <f t="shared" si="12"/>
        <v/>
      </c>
      <c r="AN41" s="847" t="str">
        <f t="shared" si="13"/>
        <v/>
      </c>
      <c r="AO41" s="847" t="str">
        <f t="shared" si="14"/>
        <v/>
      </c>
      <c r="IV41" s="534"/>
    </row>
    <row r="42" spans="1:256" s="54" customFormat="1" ht="30" customHeight="1">
      <c r="A42" s="1779"/>
      <c r="B42" s="215">
        <f t="shared" si="5"/>
        <v>24</v>
      </c>
      <c r="C42" s="217" t="str">
        <f>IF('1_一般事項'!$C$8="","",'1_一般事項'!$C$8)</f>
        <v/>
      </c>
      <c r="D42" s="484" t="str">
        <f t="shared" si="0"/>
        <v/>
      </c>
      <c r="E42" s="1279"/>
      <c r="F42" s="1280"/>
      <c r="G42" s="210"/>
      <c r="H42" s="62"/>
      <c r="I42" s="501"/>
      <c r="J42" s="502"/>
      <c r="K42" s="503"/>
      <c r="L42" s="510"/>
      <c r="M42" s="501"/>
      <c r="N42" s="502"/>
      <c r="O42" s="503"/>
      <c r="P42" s="517"/>
      <c r="Q42" s="514"/>
      <c r="R42" s="502"/>
      <c r="S42" s="503"/>
      <c r="T42" s="510"/>
      <c r="U42" s="501"/>
      <c r="V42" s="502"/>
      <c r="W42" s="503"/>
      <c r="X42" s="510"/>
      <c r="Y42" s="552">
        <f t="shared" si="6"/>
        <v>0</v>
      </c>
      <c r="Z42" s="551">
        <f t="shared" si="6"/>
        <v>0</v>
      </c>
      <c r="AB42" s="47"/>
      <c r="AC42" s="47"/>
      <c r="AD42" s="849" t="str">
        <f t="shared" si="7"/>
        <v/>
      </c>
      <c r="AE42" s="849" t="str">
        <f t="shared" si="8"/>
        <v/>
      </c>
      <c r="AF42" s="849" t="str">
        <f t="shared" si="1"/>
        <v/>
      </c>
      <c r="AG42" s="849" t="str">
        <f t="shared" si="2"/>
        <v/>
      </c>
      <c r="AH42" s="849" t="str">
        <f t="shared" si="3"/>
        <v/>
      </c>
      <c r="AI42" s="849" t="str">
        <f t="shared" si="4"/>
        <v/>
      </c>
      <c r="AJ42" s="847" t="str">
        <f t="shared" si="9"/>
        <v/>
      </c>
      <c r="AK42" s="847" t="str">
        <f t="shared" si="10"/>
        <v/>
      </c>
      <c r="AL42" s="847" t="str">
        <f t="shared" si="11"/>
        <v/>
      </c>
      <c r="AM42" s="847" t="str">
        <f t="shared" si="12"/>
        <v/>
      </c>
      <c r="AN42" s="847" t="str">
        <f t="shared" si="13"/>
        <v/>
      </c>
      <c r="AO42" s="847" t="str">
        <f t="shared" si="14"/>
        <v/>
      </c>
      <c r="IV42" s="534"/>
    </row>
    <row r="43" spans="1:256" s="54" customFormat="1" ht="30" customHeight="1">
      <c r="A43" s="1779"/>
      <c r="B43" s="215">
        <f t="shared" si="5"/>
        <v>25</v>
      </c>
      <c r="C43" s="217" t="str">
        <f>IF('1_一般事項'!$C$8="","",'1_一般事項'!$C$8)</f>
        <v/>
      </c>
      <c r="D43" s="484" t="str">
        <f t="shared" si="0"/>
        <v/>
      </c>
      <c r="E43" s="1279"/>
      <c r="F43" s="1280"/>
      <c r="G43" s="210"/>
      <c r="H43" s="62"/>
      <c r="I43" s="501"/>
      <c r="J43" s="502"/>
      <c r="K43" s="503"/>
      <c r="L43" s="510"/>
      <c r="M43" s="501"/>
      <c r="N43" s="502"/>
      <c r="O43" s="503"/>
      <c r="P43" s="517"/>
      <c r="Q43" s="514"/>
      <c r="R43" s="502"/>
      <c r="S43" s="503"/>
      <c r="T43" s="510"/>
      <c r="U43" s="501"/>
      <c r="V43" s="502"/>
      <c r="W43" s="503"/>
      <c r="X43" s="510"/>
      <c r="Y43" s="552">
        <f t="shared" si="6"/>
        <v>0</v>
      </c>
      <c r="Z43" s="551">
        <f t="shared" si="6"/>
        <v>0</v>
      </c>
      <c r="AB43" s="3"/>
      <c r="AC43" s="47"/>
      <c r="AD43" s="849" t="str">
        <f t="shared" si="7"/>
        <v/>
      </c>
      <c r="AE43" s="849" t="str">
        <f t="shared" si="8"/>
        <v/>
      </c>
      <c r="AF43" s="849" t="str">
        <f t="shared" si="1"/>
        <v/>
      </c>
      <c r="AG43" s="849" t="str">
        <f t="shared" si="2"/>
        <v/>
      </c>
      <c r="AH43" s="849" t="str">
        <f t="shared" si="3"/>
        <v/>
      </c>
      <c r="AI43" s="849" t="str">
        <f t="shared" si="4"/>
        <v/>
      </c>
      <c r="AJ43" s="847" t="str">
        <f t="shared" si="9"/>
        <v/>
      </c>
      <c r="AK43" s="847" t="str">
        <f t="shared" si="10"/>
        <v/>
      </c>
      <c r="AL43" s="847" t="str">
        <f t="shared" si="11"/>
        <v/>
      </c>
      <c r="AM43" s="847" t="str">
        <f t="shared" si="12"/>
        <v/>
      </c>
      <c r="AN43" s="847" t="str">
        <f t="shared" si="13"/>
        <v/>
      </c>
      <c r="AO43" s="847" t="str">
        <f t="shared" si="14"/>
        <v/>
      </c>
      <c r="IV43" s="534"/>
    </row>
    <row r="44" spans="1:256" s="54" customFormat="1" ht="30" customHeight="1">
      <c r="A44" s="1779"/>
      <c r="B44" s="215">
        <f t="shared" si="5"/>
        <v>26</v>
      </c>
      <c r="C44" s="217" t="str">
        <f>IF('1_一般事項'!$C$8="","",'1_一般事項'!$C$8)</f>
        <v/>
      </c>
      <c r="D44" s="484" t="str">
        <f t="shared" si="0"/>
        <v/>
      </c>
      <c r="E44" s="1279"/>
      <c r="F44" s="1280"/>
      <c r="G44" s="210"/>
      <c r="H44" s="62"/>
      <c r="I44" s="501"/>
      <c r="J44" s="502"/>
      <c r="K44" s="503"/>
      <c r="L44" s="510"/>
      <c r="M44" s="501"/>
      <c r="N44" s="502"/>
      <c r="O44" s="503"/>
      <c r="P44" s="517"/>
      <c r="Q44" s="514"/>
      <c r="R44" s="502"/>
      <c r="S44" s="503"/>
      <c r="T44" s="510"/>
      <c r="U44" s="501"/>
      <c r="V44" s="502"/>
      <c r="W44" s="503"/>
      <c r="X44" s="510"/>
      <c r="Y44" s="552">
        <f t="shared" si="6"/>
        <v>0</v>
      </c>
      <c r="Z44" s="551">
        <f t="shared" si="6"/>
        <v>0</v>
      </c>
      <c r="AB44" s="47"/>
      <c r="AC44" s="47"/>
      <c r="AD44" s="849" t="str">
        <f t="shared" si="7"/>
        <v/>
      </c>
      <c r="AE44" s="849" t="str">
        <f t="shared" si="8"/>
        <v/>
      </c>
      <c r="AF44" s="849" t="str">
        <f t="shared" si="1"/>
        <v/>
      </c>
      <c r="AG44" s="849" t="str">
        <f t="shared" si="2"/>
        <v/>
      </c>
      <c r="AH44" s="849" t="str">
        <f t="shared" si="3"/>
        <v/>
      </c>
      <c r="AI44" s="849" t="str">
        <f t="shared" si="4"/>
        <v/>
      </c>
      <c r="AJ44" s="847" t="str">
        <f t="shared" si="9"/>
        <v/>
      </c>
      <c r="AK44" s="847" t="str">
        <f t="shared" si="10"/>
        <v/>
      </c>
      <c r="AL44" s="847" t="str">
        <f t="shared" si="11"/>
        <v/>
      </c>
      <c r="AM44" s="847" t="str">
        <f t="shared" si="12"/>
        <v/>
      </c>
      <c r="AN44" s="847" t="str">
        <f t="shared" si="13"/>
        <v/>
      </c>
      <c r="AO44" s="847" t="str">
        <f t="shared" si="14"/>
        <v/>
      </c>
      <c r="IV44" s="534"/>
    </row>
    <row r="45" spans="1:256" s="54" customFormat="1" ht="30" customHeight="1">
      <c r="A45" s="1779"/>
      <c r="B45" s="215">
        <f t="shared" si="5"/>
        <v>27</v>
      </c>
      <c r="C45" s="217" t="str">
        <f>IF('1_一般事項'!$C$8="","",'1_一般事項'!$C$8)</f>
        <v/>
      </c>
      <c r="D45" s="484" t="str">
        <f t="shared" si="0"/>
        <v/>
      </c>
      <c r="E45" s="1279"/>
      <c r="F45" s="1280"/>
      <c r="G45" s="210"/>
      <c r="H45" s="62"/>
      <c r="I45" s="501"/>
      <c r="J45" s="502"/>
      <c r="K45" s="503"/>
      <c r="L45" s="510"/>
      <c r="M45" s="501"/>
      <c r="N45" s="502"/>
      <c r="O45" s="503"/>
      <c r="P45" s="517"/>
      <c r="Q45" s="514"/>
      <c r="R45" s="502"/>
      <c r="S45" s="503"/>
      <c r="T45" s="510"/>
      <c r="U45" s="501"/>
      <c r="V45" s="502"/>
      <c r="W45" s="503"/>
      <c r="X45" s="510"/>
      <c r="Y45" s="552">
        <f t="shared" si="6"/>
        <v>0</v>
      </c>
      <c r="Z45" s="551">
        <f t="shared" si="6"/>
        <v>0</v>
      </c>
      <c r="AB45" s="3"/>
      <c r="AC45" s="47"/>
      <c r="AD45" s="849" t="str">
        <f t="shared" si="7"/>
        <v/>
      </c>
      <c r="AE45" s="849" t="str">
        <f t="shared" si="8"/>
        <v/>
      </c>
      <c r="AF45" s="849" t="str">
        <f t="shared" si="1"/>
        <v/>
      </c>
      <c r="AG45" s="849" t="str">
        <f t="shared" si="2"/>
        <v/>
      </c>
      <c r="AH45" s="849" t="str">
        <f t="shared" si="3"/>
        <v/>
      </c>
      <c r="AI45" s="849" t="str">
        <f t="shared" si="4"/>
        <v/>
      </c>
      <c r="AJ45" s="847" t="str">
        <f t="shared" si="9"/>
        <v/>
      </c>
      <c r="AK45" s="847" t="str">
        <f t="shared" si="10"/>
        <v/>
      </c>
      <c r="AL45" s="847" t="str">
        <f t="shared" si="11"/>
        <v/>
      </c>
      <c r="AM45" s="847" t="str">
        <f t="shared" si="12"/>
        <v/>
      </c>
      <c r="AN45" s="847" t="str">
        <f t="shared" si="13"/>
        <v/>
      </c>
      <c r="AO45" s="847" t="str">
        <f t="shared" si="14"/>
        <v/>
      </c>
      <c r="IV45" s="534"/>
    </row>
    <row r="46" spans="1:256" s="54" customFormat="1" ht="30" customHeight="1">
      <c r="A46" s="1779"/>
      <c r="B46" s="215">
        <f t="shared" si="5"/>
        <v>28</v>
      </c>
      <c r="C46" s="217" t="str">
        <f>IF('1_一般事項'!$C$8="","",'1_一般事項'!$C$8)</f>
        <v/>
      </c>
      <c r="D46" s="484" t="str">
        <f t="shared" si="0"/>
        <v/>
      </c>
      <c r="E46" s="1279"/>
      <c r="F46" s="1280"/>
      <c r="G46" s="210"/>
      <c r="H46" s="62"/>
      <c r="I46" s="501"/>
      <c r="J46" s="502"/>
      <c r="K46" s="503"/>
      <c r="L46" s="510"/>
      <c r="M46" s="501"/>
      <c r="N46" s="502"/>
      <c r="O46" s="503"/>
      <c r="P46" s="517"/>
      <c r="Q46" s="514"/>
      <c r="R46" s="502"/>
      <c r="S46" s="503"/>
      <c r="T46" s="510"/>
      <c r="U46" s="501"/>
      <c r="V46" s="502"/>
      <c r="W46" s="503"/>
      <c r="X46" s="510"/>
      <c r="Y46" s="552">
        <f t="shared" si="6"/>
        <v>0</v>
      </c>
      <c r="Z46" s="551">
        <f t="shared" si="6"/>
        <v>0</v>
      </c>
      <c r="AB46" s="47"/>
      <c r="AC46" s="47"/>
      <c r="AD46" s="849" t="str">
        <f t="shared" si="7"/>
        <v/>
      </c>
      <c r="AE46" s="849" t="str">
        <f t="shared" si="8"/>
        <v/>
      </c>
      <c r="AF46" s="849" t="str">
        <f t="shared" si="1"/>
        <v/>
      </c>
      <c r="AG46" s="849" t="str">
        <f t="shared" si="2"/>
        <v/>
      </c>
      <c r="AH46" s="849" t="str">
        <f t="shared" si="3"/>
        <v/>
      </c>
      <c r="AI46" s="849" t="str">
        <f t="shared" si="4"/>
        <v/>
      </c>
      <c r="AJ46" s="847" t="str">
        <f t="shared" si="9"/>
        <v/>
      </c>
      <c r="AK46" s="847" t="str">
        <f t="shared" si="10"/>
        <v/>
      </c>
      <c r="AL46" s="847" t="str">
        <f t="shared" si="11"/>
        <v/>
      </c>
      <c r="AM46" s="847" t="str">
        <f t="shared" si="12"/>
        <v/>
      </c>
      <c r="AN46" s="847" t="str">
        <f t="shared" si="13"/>
        <v/>
      </c>
      <c r="AO46" s="847" t="str">
        <f t="shared" si="14"/>
        <v/>
      </c>
      <c r="IV46" s="534"/>
    </row>
    <row r="47" spans="1:256" s="54" customFormat="1" ht="30" customHeight="1">
      <c r="A47" s="1779"/>
      <c r="B47" s="215">
        <f t="shared" si="5"/>
        <v>29</v>
      </c>
      <c r="C47" s="217" t="str">
        <f>IF('1_一般事項'!$C$8="","",'1_一般事項'!$C$8)</f>
        <v/>
      </c>
      <c r="D47" s="484" t="str">
        <f t="shared" si="0"/>
        <v/>
      </c>
      <c r="E47" s="1279"/>
      <c r="F47" s="1280"/>
      <c r="G47" s="210"/>
      <c r="H47" s="62"/>
      <c r="I47" s="501"/>
      <c r="J47" s="502"/>
      <c r="K47" s="503"/>
      <c r="L47" s="510"/>
      <c r="M47" s="501"/>
      <c r="N47" s="502"/>
      <c r="O47" s="503"/>
      <c r="P47" s="517"/>
      <c r="Q47" s="514"/>
      <c r="R47" s="502"/>
      <c r="S47" s="503"/>
      <c r="T47" s="510"/>
      <c r="U47" s="501"/>
      <c r="V47" s="502"/>
      <c r="W47" s="503"/>
      <c r="X47" s="510"/>
      <c r="Y47" s="552">
        <f t="shared" si="6"/>
        <v>0</v>
      </c>
      <c r="Z47" s="551">
        <f t="shared" si="6"/>
        <v>0</v>
      </c>
      <c r="AB47" s="47"/>
      <c r="AC47" s="47"/>
      <c r="AD47" s="849" t="str">
        <f t="shared" si="7"/>
        <v/>
      </c>
      <c r="AE47" s="849" t="str">
        <f t="shared" si="8"/>
        <v/>
      </c>
      <c r="AF47" s="849" t="str">
        <f t="shared" si="1"/>
        <v/>
      </c>
      <c r="AG47" s="849" t="str">
        <f t="shared" si="2"/>
        <v/>
      </c>
      <c r="AH47" s="849" t="str">
        <f t="shared" si="3"/>
        <v/>
      </c>
      <c r="AI47" s="849" t="str">
        <f t="shared" si="4"/>
        <v/>
      </c>
      <c r="AJ47" s="847" t="str">
        <f t="shared" si="9"/>
        <v/>
      </c>
      <c r="AK47" s="847" t="str">
        <f t="shared" si="10"/>
        <v/>
      </c>
      <c r="AL47" s="847" t="str">
        <f t="shared" si="11"/>
        <v/>
      </c>
      <c r="AM47" s="847" t="str">
        <f t="shared" si="12"/>
        <v/>
      </c>
      <c r="AN47" s="847" t="str">
        <f t="shared" si="13"/>
        <v/>
      </c>
      <c r="AO47" s="847" t="str">
        <f t="shared" si="14"/>
        <v/>
      </c>
      <c r="IV47" s="534"/>
    </row>
    <row r="48" spans="1:256" s="54" customFormat="1" ht="30" customHeight="1">
      <c r="A48" s="1779"/>
      <c r="B48" s="215">
        <f t="shared" si="5"/>
        <v>30</v>
      </c>
      <c r="C48" s="217" t="str">
        <f>IF('1_一般事項'!$C$8="","",'1_一般事項'!$C$8)</f>
        <v/>
      </c>
      <c r="D48" s="484" t="str">
        <f t="shared" si="0"/>
        <v/>
      </c>
      <c r="E48" s="1279"/>
      <c r="F48" s="1280"/>
      <c r="G48" s="210"/>
      <c r="H48" s="62"/>
      <c r="I48" s="501"/>
      <c r="J48" s="502"/>
      <c r="K48" s="503"/>
      <c r="L48" s="510"/>
      <c r="M48" s="501"/>
      <c r="N48" s="502"/>
      <c r="O48" s="503"/>
      <c r="P48" s="517"/>
      <c r="Q48" s="514"/>
      <c r="R48" s="502"/>
      <c r="S48" s="503"/>
      <c r="T48" s="510"/>
      <c r="U48" s="501"/>
      <c r="V48" s="502"/>
      <c r="W48" s="503"/>
      <c r="X48" s="510"/>
      <c r="Y48" s="552">
        <f t="shared" si="6"/>
        <v>0</v>
      </c>
      <c r="Z48" s="551">
        <f t="shared" si="6"/>
        <v>0</v>
      </c>
      <c r="AB48" s="3"/>
      <c r="AC48" s="47"/>
      <c r="AD48" s="849" t="str">
        <f t="shared" si="7"/>
        <v/>
      </c>
      <c r="AE48" s="849" t="str">
        <f t="shared" si="8"/>
        <v/>
      </c>
      <c r="AF48" s="849" t="str">
        <f t="shared" si="1"/>
        <v/>
      </c>
      <c r="AG48" s="849" t="str">
        <f t="shared" si="2"/>
        <v/>
      </c>
      <c r="AH48" s="849" t="str">
        <f t="shared" si="3"/>
        <v/>
      </c>
      <c r="AI48" s="849" t="str">
        <f t="shared" si="4"/>
        <v/>
      </c>
      <c r="AJ48" s="847" t="str">
        <f t="shared" si="9"/>
        <v/>
      </c>
      <c r="AK48" s="847" t="str">
        <f t="shared" si="10"/>
        <v/>
      </c>
      <c r="AL48" s="847" t="str">
        <f t="shared" si="11"/>
        <v/>
      </c>
      <c r="AM48" s="847" t="str">
        <f t="shared" si="12"/>
        <v/>
      </c>
      <c r="AN48" s="847" t="str">
        <f t="shared" si="13"/>
        <v/>
      </c>
      <c r="AO48" s="847" t="str">
        <f t="shared" si="14"/>
        <v/>
      </c>
      <c r="IV48" s="534"/>
    </row>
    <row r="49" spans="1:256" s="54" customFormat="1" ht="30" customHeight="1">
      <c r="A49" s="1779"/>
      <c r="B49" s="215">
        <f t="shared" si="5"/>
        <v>31</v>
      </c>
      <c r="C49" s="217" t="str">
        <f>IF('1_一般事項'!$C$8="","",'1_一般事項'!$C$8)</f>
        <v/>
      </c>
      <c r="D49" s="484" t="str">
        <f t="shared" si="0"/>
        <v/>
      </c>
      <c r="E49" s="1279"/>
      <c r="F49" s="1280"/>
      <c r="G49" s="210"/>
      <c r="H49" s="62"/>
      <c r="I49" s="501"/>
      <c r="J49" s="502"/>
      <c r="K49" s="503"/>
      <c r="L49" s="510"/>
      <c r="M49" s="501"/>
      <c r="N49" s="502"/>
      <c r="O49" s="503"/>
      <c r="P49" s="517"/>
      <c r="Q49" s="514"/>
      <c r="R49" s="502"/>
      <c r="S49" s="503"/>
      <c r="T49" s="510"/>
      <c r="U49" s="501"/>
      <c r="V49" s="502"/>
      <c r="W49" s="503"/>
      <c r="X49" s="510"/>
      <c r="Y49" s="552">
        <f t="shared" si="6"/>
        <v>0</v>
      </c>
      <c r="Z49" s="551">
        <f t="shared" si="6"/>
        <v>0</v>
      </c>
      <c r="AB49" s="47"/>
      <c r="AC49" s="47"/>
      <c r="AD49" s="849" t="str">
        <f t="shared" si="7"/>
        <v/>
      </c>
      <c r="AE49" s="849" t="str">
        <f t="shared" si="8"/>
        <v/>
      </c>
      <c r="AF49" s="849" t="str">
        <f t="shared" si="1"/>
        <v/>
      </c>
      <c r="AG49" s="849" t="str">
        <f t="shared" si="2"/>
        <v/>
      </c>
      <c r="AH49" s="849" t="str">
        <f t="shared" si="3"/>
        <v/>
      </c>
      <c r="AI49" s="849" t="str">
        <f t="shared" si="4"/>
        <v/>
      </c>
      <c r="AJ49" s="847" t="str">
        <f t="shared" si="9"/>
        <v/>
      </c>
      <c r="AK49" s="847" t="str">
        <f t="shared" si="10"/>
        <v/>
      </c>
      <c r="AL49" s="847" t="str">
        <f t="shared" si="11"/>
        <v/>
      </c>
      <c r="AM49" s="847" t="str">
        <f t="shared" si="12"/>
        <v/>
      </c>
      <c r="AN49" s="847" t="str">
        <f t="shared" si="13"/>
        <v/>
      </c>
      <c r="AO49" s="847" t="str">
        <f t="shared" si="14"/>
        <v/>
      </c>
      <c r="IV49" s="534"/>
    </row>
    <row r="50" spans="1:256" s="54" customFormat="1" ht="30" customHeight="1">
      <c r="A50" s="1779"/>
      <c r="B50" s="215">
        <f t="shared" si="5"/>
        <v>32</v>
      </c>
      <c r="C50" s="217" t="str">
        <f>IF('1_一般事項'!$C$8="","",'1_一般事項'!$C$8)</f>
        <v/>
      </c>
      <c r="D50" s="484" t="str">
        <f t="shared" si="0"/>
        <v/>
      </c>
      <c r="E50" s="1279"/>
      <c r="F50" s="1280"/>
      <c r="G50" s="210"/>
      <c r="H50" s="62"/>
      <c r="I50" s="501"/>
      <c r="J50" s="502"/>
      <c r="K50" s="503"/>
      <c r="L50" s="510"/>
      <c r="M50" s="501"/>
      <c r="N50" s="502"/>
      <c r="O50" s="503"/>
      <c r="P50" s="517"/>
      <c r="Q50" s="514"/>
      <c r="R50" s="502"/>
      <c r="S50" s="503"/>
      <c r="T50" s="510"/>
      <c r="U50" s="501"/>
      <c r="V50" s="502"/>
      <c r="W50" s="503"/>
      <c r="X50" s="510"/>
      <c r="Y50" s="552">
        <f t="shared" si="6"/>
        <v>0</v>
      </c>
      <c r="Z50" s="551">
        <f t="shared" si="6"/>
        <v>0</v>
      </c>
      <c r="AB50" s="47"/>
      <c r="AC50" s="47"/>
      <c r="AD50" s="849" t="str">
        <f t="shared" si="7"/>
        <v/>
      </c>
      <c r="AE50" s="849" t="str">
        <f t="shared" si="8"/>
        <v/>
      </c>
      <c r="AF50" s="849" t="str">
        <f t="shared" si="1"/>
        <v/>
      </c>
      <c r="AG50" s="849" t="str">
        <f t="shared" si="2"/>
        <v/>
      </c>
      <c r="AH50" s="849" t="str">
        <f t="shared" si="3"/>
        <v/>
      </c>
      <c r="AI50" s="849" t="str">
        <f t="shared" si="4"/>
        <v/>
      </c>
      <c r="AJ50" s="847" t="str">
        <f t="shared" si="9"/>
        <v/>
      </c>
      <c r="AK50" s="847" t="str">
        <f t="shared" si="10"/>
        <v/>
      </c>
      <c r="AL50" s="847" t="str">
        <f t="shared" si="11"/>
        <v/>
      </c>
      <c r="AM50" s="847" t="str">
        <f t="shared" si="12"/>
        <v/>
      </c>
      <c r="AN50" s="847" t="str">
        <f t="shared" si="13"/>
        <v/>
      </c>
      <c r="AO50" s="847" t="str">
        <f t="shared" si="14"/>
        <v/>
      </c>
      <c r="IV50" s="534"/>
    </row>
    <row r="51" spans="1:256" s="54" customFormat="1" ht="30" customHeight="1">
      <c r="A51" s="1779"/>
      <c r="B51" s="215">
        <f t="shared" si="5"/>
        <v>33</v>
      </c>
      <c r="C51" s="217" t="str">
        <f>IF('1_一般事項'!$C$8="","",'1_一般事項'!$C$8)</f>
        <v/>
      </c>
      <c r="D51" s="484" t="str">
        <f t="shared" ref="D51:D68" si="15">AJ51&amp;AK51&amp;AL51&amp;AM51&amp;AN51&amp;AO51</f>
        <v/>
      </c>
      <c r="E51" s="1279"/>
      <c r="F51" s="1280"/>
      <c r="G51" s="210"/>
      <c r="H51" s="62"/>
      <c r="I51" s="501"/>
      <c r="J51" s="502"/>
      <c r="K51" s="503"/>
      <c r="L51" s="510"/>
      <c r="M51" s="501"/>
      <c r="N51" s="502"/>
      <c r="O51" s="503"/>
      <c r="P51" s="517"/>
      <c r="Q51" s="514"/>
      <c r="R51" s="502"/>
      <c r="S51" s="503"/>
      <c r="T51" s="510"/>
      <c r="U51" s="501"/>
      <c r="V51" s="502"/>
      <c r="W51" s="503"/>
      <c r="X51" s="510"/>
      <c r="Y51" s="552">
        <f t="shared" si="6"/>
        <v>0</v>
      </c>
      <c r="Z51" s="551">
        <f t="shared" si="6"/>
        <v>0</v>
      </c>
      <c r="AB51" s="3"/>
      <c r="AC51" s="47"/>
      <c r="AD51" s="849" t="str">
        <f t="shared" si="7"/>
        <v/>
      </c>
      <c r="AE51" s="849" t="str">
        <f t="shared" si="8"/>
        <v/>
      </c>
      <c r="AF51" s="849" t="str">
        <f t="shared" ref="AF51:AF68" si="16">IF(E51&lt;&gt;"",IF(AND(I51="",M51="",Q51="",U51=""),"×",""),"")</f>
        <v/>
      </c>
      <c r="AG51" s="849" t="str">
        <f t="shared" ref="AG51:AG68" si="17">IF(E51&lt;&gt;"",IF(AND(J51="",N51="",R51="",V51=""),"×",""),"")</f>
        <v/>
      </c>
      <c r="AH51" s="849" t="str">
        <f t="shared" ref="AH51:AH68" si="18">IF(E51&lt;&gt;"",IF(AND(K51="",O51="",S51="",W51=""),"×",""),"")</f>
        <v/>
      </c>
      <c r="AI51" s="849" t="str">
        <f t="shared" ref="AI51:AI68" si="19">IF(E51&lt;&gt;"",IF(AND(L51="",P51="",T51="",X51=""),"×",""),"")</f>
        <v/>
      </c>
      <c r="AJ51" s="847" t="str">
        <f t="shared" si="9"/>
        <v/>
      </c>
      <c r="AK51" s="847" t="str">
        <f t="shared" si="10"/>
        <v/>
      </c>
      <c r="AL51" s="847" t="str">
        <f t="shared" si="11"/>
        <v/>
      </c>
      <c r="AM51" s="847" t="str">
        <f t="shared" si="12"/>
        <v/>
      </c>
      <c r="AN51" s="847" t="str">
        <f t="shared" si="13"/>
        <v/>
      </c>
      <c r="AO51" s="847" t="str">
        <f t="shared" si="14"/>
        <v/>
      </c>
      <c r="IV51" s="534"/>
    </row>
    <row r="52" spans="1:256" s="54" customFormat="1" ht="30" customHeight="1">
      <c r="A52" s="1779"/>
      <c r="B52" s="215">
        <f t="shared" si="5"/>
        <v>34</v>
      </c>
      <c r="C52" s="217" t="str">
        <f>IF('1_一般事項'!$C$8="","",'1_一般事項'!$C$8)</f>
        <v/>
      </c>
      <c r="D52" s="484" t="str">
        <f t="shared" si="15"/>
        <v/>
      </c>
      <c r="E52" s="1279"/>
      <c r="F52" s="1280"/>
      <c r="G52" s="210"/>
      <c r="H52" s="62"/>
      <c r="I52" s="501"/>
      <c r="J52" s="502"/>
      <c r="K52" s="503"/>
      <c r="L52" s="510"/>
      <c r="M52" s="501"/>
      <c r="N52" s="502"/>
      <c r="O52" s="503"/>
      <c r="P52" s="517"/>
      <c r="Q52" s="514"/>
      <c r="R52" s="502"/>
      <c r="S52" s="503"/>
      <c r="T52" s="510"/>
      <c r="U52" s="501"/>
      <c r="V52" s="502"/>
      <c r="W52" s="503"/>
      <c r="X52" s="510"/>
      <c r="Y52" s="552">
        <f t="shared" si="6"/>
        <v>0</v>
      </c>
      <c r="Z52" s="551">
        <f t="shared" si="6"/>
        <v>0</v>
      </c>
      <c r="AB52" s="47"/>
      <c r="AC52" s="47"/>
      <c r="AD52" s="849" t="str">
        <f t="shared" si="7"/>
        <v/>
      </c>
      <c r="AE52" s="849" t="str">
        <f t="shared" si="8"/>
        <v/>
      </c>
      <c r="AF52" s="849" t="str">
        <f t="shared" si="16"/>
        <v/>
      </c>
      <c r="AG52" s="849" t="str">
        <f t="shared" si="17"/>
        <v/>
      </c>
      <c r="AH52" s="849" t="str">
        <f t="shared" si="18"/>
        <v/>
      </c>
      <c r="AI52" s="849" t="str">
        <f t="shared" si="19"/>
        <v/>
      </c>
      <c r="AJ52" s="847" t="str">
        <f t="shared" si="9"/>
        <v/>
      </c>
      <c r="AK52" s="847" t="str">
        <f t="shared" si="10"/>
        <v/>
      </c>
      <c r="AL52" s="847" t="str">
        <f t="shared" si="11"/>
        <v/>
      </c>
      <c r="AM52" s="847" t="str">
        <f t="shared" si="12"/>
        <v/>
      </c>
      <c r="AN52" s="847" t="str">
        <f t="shared" si="13"/>
        <v/>
      </c>
      <c r="AO52" s="847" t="str">
        <f t="shared" si="14"/>
        <v/>
      </c>
      <c r="IV52" s="534"/>
    </row>
    <row r="53" spans="1:256" s="54" customFormat="1" ht="30" customHeight="1">
      <c r="A53" s="1779"/>
      <c r="B53" s="215">
        <f t="shared" si="5"/>
        <v>35</v>
      </c>
      <c r="C53" s="217" t="str">
        <f>IF('1_一般事項'!$C$8="","",'1_一般事項'!$C$8)</f>
        <v/>
      </c>
      <c r="D53" s="484" t="str">
        <f t="shared" si="15"/>
        <v/>
      </c>
      <c r="E53" s="1279"/>
      <c r="F53" s="1280"/>
      <c r="G53" s="210"/>
      <c r="H53" s="62"/>
      <c r="I53" s="501"/>
      <c r="J53" s="502"/>
      <c r="K53" s="503"/>
      <c r="L53" s="510"/>
      <c r="M53" s="501"/>
      <c r="N53" s="502"/>
      <c r="O53" s="503"/>
      <c r="P53" s="517"/>
      <c r="Q53" s="514"/>
      <c r="R53" s="502"/>
      <c r="S53" s="503"/>
      <c r="T53" s="510"/>
      <c r="U53" s="501"/>
      <c r="V53" s="502"/>
      <c r="W53" s="503"/>
      <c r="X53" s="510"/>
      <c r="Y53" s="552">
        <f t="shared" si="6"/>
        <v>0</v>
      </c>
      <c r="Z53" s="551">
        <f t="shared" si="6"/>
        <v>0</v>
      </c>
      <c r="AB53" s="47"/>
      <c r="AC53" s="47"/>
      <c r="AD53" s="849" t="str">
        <f t="shared" si="7"/>
        <v/>
      </c>
      <c r="AE53" s="849" t="str">
        <f t="shared" si="8"/>
        <v/>
      </c>
      <c r="AF53" s="849" t="str">
        <f t="shared" si="16"/>
        <v/>
      </c>
      <c r="AG53" s="849" t="str">
        <f t="shared" si="17"/>
        <v/>
      </c>
      <c r="AH53" s="849" t="str">
        <f t="shared" si="18"/>
        <v/>
      </c>
      <c r="AI53" s="849" t="str">
        <f t="shared" si="19"/>
        <v/>
      </c>
      <c r="AJ53" s="847" t="str">
        <f t="shared" si="9"/>
        <v/>
      </c>
      <c r="AK53" s="847" t="str">
        <f t="shared" si="10"/>
        <v/>
      </c>
      <c r="AL53" s="847" t="str">
        <f t="shared" si="11"/>
        <v/>
      </c>
      <c r="AM53" s="847" t="str">
        <f t="shared" si="12"/>
        <v/>
      </c>
      <c r="AN53" s="847" t="str">
        <f t="shared" si="13"/>
        <v/>
      </c>
      <c r="AO53" s="847" t="str">
        <f t="shared" si="14"/>
        <v/>
      </c>
      <c r="IV53" s="534"/>
    </row>
    <row r="54" spans="1:256" s="54" customFormat="1" ht="30" customHeight="1">
      <c r="A54" s="1779"/>
      <c r="B54" s="215">
        <f t="shared" si="5"/>
        <v>36</v>
      </c>
      <c r="C54" s="217" t="str">
        <f>IF('1_一般事項'!$C$8="","",'1_一般事項'!$C$8)</f>
        <v/>
      </c>
      <c r="D54" s="484" t="str">
        <f t="shared" si="15"/>
        <v/>
      </c>
      <c r="E54" s="1279"/>
      <c r="F54" s="1280"/>
      <c r="G54" s="210"/>
      <c r="H54" s="62"/>
      <c r="I54" s="501"/>
      <c r="J54" s="502"/>
      <c r="K54" s="503"/>
      <c r="L54" s="510"/>
      <c r="M54" s="501"/>
      <c r="N54" s="502"/>
      <c r="O54" s="503"/>
      <c r="P54" s="517"/>
      <c r="Q54" s="514"/>
      <c r="R54" s="502"/>
      <c r="S54" s="503"/>
      <c r="T54" s="510"/>
      <c r="U54" s="501"/>
      <c r="V54" s="502"/>
      <c r="W54" s="503"/>
      <c r="X54" s="510"/>
      <c r="Y54" s="552">
        <f t="shared" si="6"/>
        <v>0</v>
      </c>
      <c r="Z54" s="551">
        <f t="shared" si="6"/>
        <v>0</v>
      </c>
      <c r="AB54" s="3"/>
      <c r="AC54" s="47"/>
      <c r="AD54" s="849" t="str">
        <f t="shared" si="7"/>
        <v/>
      </c>
      <c r="AE54" s="849" t="str">
        <f t="shared" si="8"/>
        <v/>
      </c>
      <c r="AF54" s="849" t="str">
        <f t="shared" si="16"/>
        <v/>
      </c>
      <c r="AG54" s="849" t="str">
        <f t="shared" si="17"/>
        <v/>
      </c>
      <c r="AH54" s="849" t="str">
        <f t="shared" si="18"/>
        <v/>
      </c>
      <c r="AI54" s="849" t="str">
        <f t="shared" si="19"/>
        <v/>
      </c>
      <c r="AJ54" s="847" t="str">
        <f t="shared" si="9"/>
        <v/>
      </c>
      <c r="AK54" s="847" t="str">
        <f t="shared" si="10"/>
        <v/>
      </c>
      <c r="AL54" s="847" t="str">
        <f t="shared" si="11"/>
        <v/>
      </c>
      <c r="AM54" s="847" t="str">
        <f t="shared" si="12"/>
        <v/>
      </c>
      <c r="AN54" s="847" t="str">
        <f t="shared" si="13"/>
        <v/>
      </c>
      <c r="AO54" s="847" t="str">
        <f t="shared" si="14"/>
        <v/>
      </c>
      <c r="IV54" s="534"/>
    </row>
    <row r="55" spans="1:256" s="54" customFormat="1" ht="30" customHeight="1">
      <c r="A55" s="1779"/>
      <c r="B55" s="215">
        <f t="shared" si="5"/>
        <v>37</v>
      </c>
      <c r="C55" s="217" t="str">
        <f>IF('1_一般事項'!$C$8="","",'1_一般事項'!$C$8)</f>
        <v/>
      </c>
      <c r="D55" s="484" t="str">
        <f t="shared" si="15"/>
        <v/>
      </c>
      <c r="E55" s="1279"/>
      <c r="F55" s="1280"/>
      <c r="G55" s="210"/>
      <c r="H55" s="62"/>
      <c r="I55" s="501"/>
      <c r="J55" s="502"/>
      <c r="K55" s="503"/>
      <c r="L55" s="510"/>
      <c r="M55" s="501"/>
      <c r="N55" s="502"/>
      <c r="O55" s="503"/>
      <c r="P55" s="517"/>
      <c r="Q55" s="514"/>
      <c r="R55" s="502"/>
      <c r="S55" s="503"/>
      <c r="T55" s="510"/>
      <c r="U55" s="501"/>
      <c r="V55" s="502"/>
      <c r="W55" s="503"/>
      <c r="X55" s="510"/>
      <c r="Y55" s="552">
        <f t="shared" si="6"/>
        <v>0</v>
      </c>
      <c r="Z55" s="551">
        <f t="shared" si="6"/>
        <v>0</v>
      </c>
      <c r="AB55" s="47"/>
      <c r="AC55" s="47"/>
      <c r="AD55" s="849" t="str">
        <f t="shared" si="7"/>
        <v/>
      </c>
      <c r="AE55" s="849" t="str">
        <f t="shared" si="8"/>
        <v/>
      </c>
      <c r="AF55" s="849" t="str">
        <f t="shared" si="16"/>
        <v/>
      </c>
      <c r="AG55" s="849" t="str">
        <f t="shared" si="17"/>
        <v/>
      </c>
      <c r="AH55" s="849" t="str">
        <f t="shared" si="18"/>
        <v/>
      </c>
      <c r="AI55" s="849" t="str">
        <f t="shared" si="19"/>
        <v/>
      </c>
      <c r="AJ55" s="847" t="str">
        <f t="shared" si="9"/>
        <v/>
      </c>
      <c r="AK55" s="847" t="str">
        <f t="shared" si="10"/>
        <v/>
      </c>
      <c r="AL55" s="847" t="str">
        <f t="shared" si="11"/>
        <v/>
      </c>
      <c r="AM55" s="847" t="str">
        <f t="shared" si="12"/>
        <v/>
      </c>
      <c r="AN55" s="847" t="str">
        <f t="shared" si="13"/>
        <v/>
      </c>
      <c r="AO55" s="847" t="str">
        <f t="shared" si="14"/>
        <v/>
      </c>
      <c r="IV55" s="534"/>
    </row>
    <row r="56" spans="1:256" s="54" customFormat="1" ht="30" customHeight="1">
      <c r="A56" s="1779"/>
      <c r="B56" s="215">
        <f t="shared" si="5"/>
        <v>38</v>
      </c>
      <c r="C56" s="217" t="str">
        <f>IF('1_一般事項'!$C$8="","",'1_一般事項'!$C$8)</f>
        <v/>
      </c>
      <c r="D56" s="484" t="str">
        <f t="shared" si="15"/>
        <v/>
      </c>
      <c r="E56" s="1279"/>
      <c r="F56" s="1280"/>
      <c r="G56" s="210"/>
      <c r="H56" s="62"/>
      <c r="I56" s="501"/>
      <c r="J56" s="502"/>
      <c r="K56" s="503"/>
      <c r="L56" s="510"/>
      <c r="M56" s="501"/>
      <c r="N56" s="502"/>
      <c r="O56" s="503"/>
      <c r="P56" s="517"/>
      <c r="Q56" s="514"/>
      <c r="R56" s="502"/>
      <c r="S56" s="503"/>
      <c r="T56" s="510"/>
      <c r="U56" s="501"/>
      <c r="V56" s="502"/>
      <c r="W56" s="503"/>
      <c r="X56" s="510"/>
      <c r="Y56" s="552">
        <f t="shared" si="6"/>
        <v>0</v>
      </c>
      <c r="Z56" s="551">
        <f t="shared" si="6"/>
        <v>0</v>
      </c>
      <c r="AB56" s="3"/>
      <c r="AC56" s="47"/>
      <c r="AD56" s="849" t="str">
        <f t="shared" si="7"/>
        <v/>
      </c>
      <c r="AE56" s="849" t="str">
        <f t="shared" si="8"/>
        <v/>
      </c>
      <c r="AF56" s="849" t="str">
        <f t="shared" si="16"/>
        <v/>
      </c>
      <c r="AG56" s="849" t="str">
        <f t="shared" si="17"/>
        <v/>
      </c>
      <c r="AH56" s="849" t="str">
        <f t="shared" si="18"/>
        <v/>
      </c>
      <c r="AI56" s="849" t="str">
        <f t="shared" si="19"/>
        <v/>
      </c>
      <c r="AJ56" s="847" t="str">
        <f t="shared" si="9"/>
        <v/>
      </c>
      <c r="AK56" s="847" t="str">
        <f t="shared" si="10"/>
        <v/>
      </c>
      <c r="AL56" s="847" t="str">
        <f t="shared" si="11"/>
        <v/>
      </c>
      <c r="AM56" s="847" t="str">
        <f t="shared" si="12"/>
        <v/>
      </c>
      <c r="AN56" s="847" t="str">
        <f t="shared" si="13"/>
        <v/>
      </c>
      <c r="AO56" s="847" t="str">
        <f t="shared" si="14"/>
        <v/>
      </c>
      <c r="IV56" s="534"/>
    </row>
    <row r="57" spans="1:256" s="54" customFormat="1" ht="30" customHeight="1">
      <c r="A57" s="1779"/>
      <c r="B57" s="215">
        <f t="shared" si="5"/>
        <v>39</v>
      </c>
      <c r="C57" s="217" t="str">
        <f>IF('1_一般事項'!$C$8="","",'1_一般事項'!$C$8)</f>
        <v/>
      </c>
      <c r="D57" s="484" t="str">
        <f t="shared" si="15"/>
        <v/>
      </c>
      <c r="E57" s="1279"/>
      <c r="F57" s="1280"/>
      <c r="G57" s="210"/>
      <c r="H57" s="62"/>
      <c r="I57" s="501"/>
      <c r="J57" s="502"/>
      <c r="K57" s="503"/>
      <c r="L57" s="510"/>
      <c r="M57" s="501"/>
      <c r="N57" s="502"/>
      <c r="O57" s="503"/>
      <c r="P57" s="517"/>
      <c r="Q57" s="514"/>
      <c r="R57" s="502"/>
      <c r="S57" s="503"/>
      <c r="T57" s="510"/>
      <c r="U57" s="501"/>
      <c r="V57" s="502"/>
      <c r="W57" s="503"/>
      <c r="X57" s="510"/>
      <c r="Y57" s="552">
        <f t="shared" si="6"/>
        <v>0</v>
      </c>
      <c r="Z57" s="551">
        <f t="shared" si="6"/>
        <v>0</v>
      </c>
      <c r="AB57" s="47"/>
      <c r="AC57" s="47"/>
      <c r="AD57" s="849" t="str">
        <f t="shared" si="7"/>
        <v/>
      </c>
      <c r="AE57" s="849" t="str">
        <f t="shared" si="8"/>
        <v/>
      </c>
      <c r="AF57" s="849" t="str">
        <f t="shared" si="16"/>
        <v/>
      </c>
      <c r="AG57" s="849" t="str">
        <f t="shared" si="17"/>
        <v/>
      </c>
      <c r="AH57" s="849" t="str">
        <f t="shared" si="18"/>
        <v/>
      </c>
      <c r="AI57" s="849" t="str">
        <f t="shared" si="19"/>
        <v/>
      </c>
      <c r="AJ57" s="847" t="str">
        <f t="shared" si="9"/>
        <v/>
      </c>
      <c r="AK57" s="847" t="str">
        <f t="shared" si="10"/>
        <v/>
      </c>
      <c r="AL57" s="847" t="str">
        <f t="shared" si="11"/>
        <v/>
      </c>
      <c r="AM57" s="847" t="str">
        <f t="shared" si="12"/>
        <v/>
      </c>
      <c r="AN57" s="847" t="str">
        <f t="shared" si="13"/>
        <v/>
      </c>
      <c r="AO57" s="847" t="str">
        <f t="shared" si="14"/>
        <v/>
      </c>
      <c r="IV57" s="534"/>
    </row>
    <row r="58" spans="1:256" s="54" customFormat="1" ht="30" customHeight="1">
      <c r="A58" s="1779"/>
      <c r="B58" s="215">
        <f t="shared" si="5"/>
        <v>40</v>
      </c>
      <c r="C58" s="217" t="str">
        <f>IF('1_一般事項'!$C$8="","",'1_一般事項'!$C$8)</f>
        <v/>
      </c>
      <c r="D58" s="484" t="str">
        <f t="shared" si="15"/>
        <v/>
      </c>
      <c r="E58" s="1279"/>
      <c r="F58" s="1280"/>
      <c r="G58" s="210"/>
      <c r="H58" s="62"/>
      <c r="I58" s="501"/>
      <c r="J58" s="502"/>
      <c r="K58" s="503"/>
      <c r="L58" s="510"/>
      <c r="M58" s="501"/>
      <c r="N58" s="502"/>
      <c r="O58" s="503"/>
      <c r="P58" s="517"/>
      <c r="Q58" s="514"/>
      <c r="R58" s="502"/>
      <c r="S58" s="503"/>
      <c r="T58" s="510"/>
      <c r="U58" s="501"/>
      <c r="V58" s="502"/>
      <c r="W58" s="503"/>
      <c r="X58" s="510"/>
      <c r="Y58" s="552">
        <f t="shared" si="6"/>
        <v>0</v>
      </c>
      <c r="Z58" s="551">
        <f t="shared" si="6"/>
        <v>0</v>
      </c>
      <c r="AB58" s="47"/>
      <c r="AC58" s="47"/>
      <c r="AD58" s="849" t="str">
        <f t="shared" si="7"/>
        <v/>
      </c>
      <c r="AE58" s="849" t="str">
        <f t="shared" si="8"/>
        <v/>
      </c>
      <c r="AF58" s="849" t="str">
        <f t="shared" si="16"/>
        <v/>
      </c>
      <c r="AG58" s="849" t="str">
        <f t="shared" si="17"/>
        <v/>
      </c>
      <c r="AH58" s="849" t="str">
        <f t="shared" si="18"/>
        <v/>
      </c>
      <c r="AI58" s="849" t="str">
        <f t="shared" si="19"/>
        <v/>
      </c>
      <c r="AJ58" s="847" t="str">
        <f t="shared" si="9"/>
        <v/>
      </c>
      <c r="AK58" s="847" t="str">
        <f t="shared" si="10"/>
        <v/>
      </c>
      <c r="AL58" s="847" t="str">
        <f t="shared" si="11"/>
        <v/>
      </c>
      <c r="AM58" s="847" t="str">
        <f t="shared" si="12"/>
        <v/>
      </c>
      <c r="AN58" s="847" t="str">
        <f t="shared" si="13"/>
        <v/>
      </c>
      <c r="AO58" s="847" t="str">
        <f t="shared" si="14"/>
        <v/>
      </c>
      <c r="IV58" s="534"/>
    </row>
    <row r="59" spans="1:256" s="54" customFormat="1" ht="30" customHeight="1">
      <c r="A59" s="1779"/>
      <c r="B59" s="215">
        <f t="shared" si="5"/>
        <v>41</v>
      </c>
      <c r="C59" s="217" t="str">
        <f>IF('1_一般事項'!$C$8="","",'1_一般事項'!$C$8)</f>
        <v/>
      </c>
      <c r="D59" s="484" t="str">
        <f t="shared" si="15"/>
        <v/>
      </c>
      <c r="E59" s="1279"/>
      <c r="F59" s="1280"/>
      <c r="G59" s="210"/>
      <c r="H59" s="62"/>
      <c r="I59" s="501"/>
      <c r="J59" s="502"/>
      <c r="K59" s="503"/>
      <c r="L59" s="510"/>
      <c r="M59" s="501"/>
      <c r="N59" s="502"/>
      <c r="O59" s="503"/>
      <c r="P59" s="517"/>
      <c r="Q59" s="514"/>
      <c r="R59" s="502"/>
      <c r="S59" s="503"/>
      <c r="T59" s="510"/>
      <c r="U59" s="501"/>
      <c r="V59" s="502"/>
      <c r="W59" s="503"/>
      <c r="X59" s="510"/>
      <c r="Y59" s="552">
        <f t="shared" si="6"/>
        <v>0</v>
      </c>
      <c r="Z59" s="551">
        <f t="shared" si="6"/>
        <v>0</v>
      </c>
      <c r="AB59" s="3"/>
      <c r="AC59" s="47"/>
      <c r="AD59" s="849" t="str">
        <f t="shared" si="7"/>
        <v/>
      </c>
      <c r="AE59" s="849" t="str">
        <f t="shared" si="8"/>
        <v/>
      </c>
      <c r="AF59" s="849" t="str">
        <f t="shared" si="16"/>
        <v/>
      </c>
      <c r="AG59" s="849" t="str">
        <f t="shared" si="17"/>
        <v/>
      </c>
      <c r="AH59" s="849" t="str">
        <f t="shared" si="18"/>
        <v/>
      </c>
      <c r="AI59" s="849" t="str">
        <f t="shared" si="19"/>
        <v/>
      </c>
      <c r="AJ59" s="847" t="str">
        <f t="shared" si="9"/>
        <v/>
      </c>
      <c r="AK59" s="847" t="str">
        <f t="shared" si="10"/>
        <v/>
      </c>
      <c r="AL59" s="847" t="str">
        <f t="shared" si="11"/>
        <v/>
      </c>
      <c r="AM59" s="847" t="str">
        <f t="shared" si="12"/>
        <v/>
      </c>
      <c r="AN59" s="847" t="str">
        <f t="shared" si="13"/>
        <v/>
      </c>
      <c r="AO59" s="847" t="str">
        <f t="shared" si="14"/>
        <v/>
      </c>
      <c r="IV59" s="534"/>
    </row>
    <row r="60" spans="1:256" s="54" customFormat="1" ht="30" customHeight="1">
      <c r="A60" s="1779"/>
      <c r="B60" s="215">
        <f t="shared" si="5"/>
        <v>42</v>
      </c>
      <c r="C60" s="217" t="str">
        <f>IF('1_一般事項'!$C$8="","",'1_一般事項'!$C$8)</f>
        <v/>
      </c>
      <c r="D60" s="484" t="str">
        <f t="shared" si="15"/>
        <v/>
      </c>
      <c r="E60" s="1279"/>
      <c r="F60" s="1280"/>
      <c r="G60" s="210"/>
      <c r="H60" s="62"/>
      <c r="I60" s="501"/>
      <c r="J60" s="502"/>
      <c r="K60" s="503"/>
      <c r="L60" s="510"/>
      <c r="M60" s="501"/>
      <c r="N60" s="502"/>
      <c r="O60" s="503"/>
      <c r="P60" s="517"/>
      <c r="Q60" s="514"/>
      <c r="R60" s="502"/>
      <c r="S60" s="503"/>
      <c r="T60" s="510"/>
      <c r="U60" s="501"/>
      <c r="V60" s="502"/>
      <c r="W60" s="503"/>
      <c r="X60" s="510"/>
      <c r="Y60" s="552">
        <f t="shared" si="6"/>
        <v>0</v>
      </c>
      <c r="Z60" s="551">
        <f t="shared" si="6"/>
        <v>0</v>
      </c>
      <c r="AB60" s="47"/>
      <c r="AC60" s="47"/>
      <c r="AD60" s="849" t="str">
        <f t="shared" si="7"/>
        <v/>
      </c>
      <c r="AE60" s="849" t="str">
        <f t="shared" si="8"/>
        <v/>
      </c>
      <c r="AF60" s="849" t="str">
        <f t="shared" si="16"/>
        <v/>
      </c>
      <c r="AG60" s="849" t="str">
        <f t="shared" si="17"/>
        <v/>
      </c>
      <c r="AH60" s="849" t="str">
        <f t="shared" si="18"/>
        <v/>
      </c>
      <c r="AI60" s="849" t="str">
        <f t="shared" si="19"/>
        <v/>
      </c>
      <c r="AJ60" s="847" t="str">
        <f t="shared" si="9"/>
        <v/>
      </c>
      <c r="AK60" s="847" t="str">
        <f t="shared" si="10"/>
        <v/>
      </c>
      <c r="AL60" s="847" t="str">
        <f t="shared" si="11"/>
        <v/>
      </c>
      <c r="AM60" s="847" t="str">
        <f t="shared" si="12"/>
        <v/>
      </c>
      <c r="AN60" s="847" t="str">
        <f t="shared" si="13"/>
        <v/>
      </c>
      <c r="AO60" s="847" t="str">
        <f t="shared" si="14"/>
        <v/>
      </c>
      <c r="IV60" s="534"/>
    </row>
    <row r="61" spans="1:256" s="54" customFormat="1" ht="30" customHeight="1">
      <c r="A61" s="1779"/>
      <c r="B61" s="215">
        <f t="shared" si="5"/>
        <v>43</v>
      </c>
      <c r="C61" s="217" t="str">
        <f>IF('1_一般事項'!$C$8="","",'1_一般事項'!$C$8)</f>
        <v/>
      </c>
      <c r="D61" s="484" t="str">
        <f t="shared" si="15"/>
        <v/>
      </c>
      <c r="E61" s="1279"/>
      <c r="F61" s="1280"/>
      <c r="G61" s="210"/>
      <c r="H61" s="62"/>
      <c r="I61" s="501"/>
      <c r="J61" s="502"/>
      <c r="K61" s="503"/>
      <c r="L61" s="510"/>
      <c r="M61" s="501"/>
      <c r="N61" s="502"/>
      <c r="O61" s="503"/>
      <c r="P61" s="517"/>
      <c r="Q61" s="514"/>
      <c r="R61" s="502"/>
      <c r="S61" s="503"/>
      <c r="T61" s="510"/>
      <c r="U61" s="501"/>
      <c r="V61" s="502"/>
      <c r="W61" s="503"/>
      <c r="X61" s="510"/>
      <c r="Y61" s="552">
        <f t="shared" si="6"/>
        <v>0</v>
      </c>
      <c r="Z61" s="551">
        <f t="shared" si="6"/>
        <v>0</v>
      </c>
      <c r="AB61" s="47"/>
      <c r="AC61" s="47"/>
      <c r="AD61" s="849" t="str">
        <f t="shared" si="7"/>
        <v/>
      </c>
      <c r="AE61" s="849" t="str">
        <f t="shared" si="8"/>
        <v/>
      </c>
      <c r="AF61" s="849" t="str">
        <f t="shared" si="16"/>
        <v/>
      </c>
      <c r="AG61" s="849" t="str">
        <f t="shared" si="17"/>
        <v/>
      </c>
      <c r="AH61" s="849" t="str">
        <f t="shared" si="18"/>
        <v/>
      </c>
      <c r="AI61" s="849" t="str">
        <f t="shared" si="19"/>
        <v/>
      </c>
      <c r="AJ61" s="847" t="str">
        <f t="shared" si="9"/>
        <v/>
      </c>
      <c r="AK61" s="847" t="str">
        <f t="shared" si="10"/>
        <v/>
      </c>
      <c r="AL61" s="847" t="str">
        <f t="shared" si="11"/>
        <v/>
      </c>
      <c r="AM61" s="847" t="str">
        <f t="shared" si="12"/>
        <v/>
      </c>
      <c r="AN61" s="847" t="str">
        <f t="shared" si="13"/>
        <v/>
      </c>
      <c r="AO61" s="847" t="str">
        <f t="shared" si="14"/>
        <v/>
      </c>
      <c r="IV61" s="534"/>
    </row>
    <row r="62" spans="1:256" s="54" customFormat="1" ht="30" customHeight="1">
      <c r="A62" s="1779"/>
      <c r="B62" s="215">
        <f t="shared" si="5"/>
        <v>44</v>
      </c>
      <c r="C62" s="217" t="str">
        <f>IF('1_一般事項'!$C$8="","",'1_一般事項'!$C$8)</f>
        <v/>
      </c>
      <c r="D62" s="484" t="str">
        <f t="shared" si="15"/>
        <v/>
      </c>
      <c r="E62" s="1279"/>
      <c r="F62" s="1280"/>
      <c r="G62" s="210"/>
      <c r="H62" s="62"/>
      <c r="I62" s="501"/>
      <c r="J62" s="502"/>
      <c r="K62" s="503"/>
      <c r="L62" s="510"/>
      <c r="M62" s="501"/>
      <c r="N62" s="502"/>
      <c r="O62" s="503"/>
      <c r="P62" s="517"/>
      <c r="Q62" s="514"/>
      <c r="R62" s="502"/>
      <c r="S62" s="503"/>
      <c r="T62" s="510"/>
      <c r="U62" s="501"/>
      <c r="V62" s="502"/>
      <c r="W62" s="503"/>
      <c r="X62" s="510"/>
      <c r="Y62" s="552">
        <f t="shared" si="6"/>
        <v>0</v>
      </c>
      <c r="Z62" s="551">
        <f t="shared" si="6"/>
        <v>0</v>
      </c>
      <c r="AB62" s="3"/>
      <c r="AC62" s="47"/>
      <c r="AD62" s="849" t="str">
        <f t="shared" si="7"/>
        <v/>
      </c>
      <c r="AE62" s="849" t="str">
        <f t="shared" si="8"/>
        <v/>
      </c>
      <c r="AF62" s="849" t="str">
        <f t="shared" si="16"/>
        <v/>
      </c>
      <c r="AG62" s="849" t="str">
        <f t="shared" si="17"/>
        <v/>
      </c>
      <c r="AH62" s="849" t="str">
        <f t="shared" si="18"/>
        <v/>
      </c>
      <c r="AI62" s="849" t="str">
        <f t="shared" si="19"/>
        <v/>
      </c>
      <c r="AJ62" s="847" t="str">
        <f t="shared" si="9"/>
        <v/>
      </c>
      <c r="AK62" s="847" t="str">
        <f t="shared" si="10"/>
        <v/>
      </c>
      <c r="AL62" s="847" t="str">
        <f t="shared" si="11"/>
        <v/>
      </c>
      <c r="AM62" s="847" t="str">
        <f t="shared" si="12"/>
        <v/>
      </c>
      <c r="AN62" s="847" t="str">
        <f t="shared" si="13"/>
        <v/>
      </c>
      <c r="AO62" s="847" t="str">
        <f t="shared" si="14"/>
        <v/>
      </c>
      <c r="IV62" s="534"/>
    </row>
    <row r="63" spans="1:256" s="54" customFormat="1" ht="30" customHeight="1">
      <c r="A63" s="1779"/>
      <c r="B63" s="215">
        <f t="shared" si="5"/>
        <v>45</v>
      </c>
      <c r="C63" s="217" t="str">
        <f>IF('1_一般事項'!$C$8="","",'1_一般事項'!$C$8)</f>
        <v/>
      </c>
      <c r="D63" s="484" t="str">
        <f t="shared" si="15"/>
        <v/>
      </c>
      <c r="E63" s="1279"/>
      <c r="F63" s="1280"/>
      <c r="G63" s="210"/>
      <c r="H63" s="62"/>
      <c r="I63" s="501"/>
      <c r="J63" s="502"/>
      <c r="K63" s="503"/>
      <c r="L63" s="510"/>
      <c r="M63" s="501"/>
      <c r="N63" s="502"/>
      <c r="O63" s="503"/>
      <c r="P63" s="517"/>
      <c r="Q63" s="514"/>
      <c r="R63" s="502"/>
      <c r="S63" s="503"/>
      <c r="T63" s="510"/>
      <c r="U63" s="501"/>
      <c r="V63" s="502"/>
      <c r="W63" s="503"/>
      <c r="X63" s="510"/>
      <c r="Y63" s="552">
        <f t="shared" si="6"/>
        <v>0</v>
      </c>
      <c r="Z63" s="551">
        <f t="shared" si="6"/>
        <v>0</v>
      </c>
      <c r="AB63" s="47"/>
      <c r="AC63" s="47"/>
      <c r="AD63" s="849" t="str">
        <f t="shared" si="7"/>
        <v/>
      </c>
      <c r="AE63" s="849" t="str">
        <f t="shared" si="8"/>
        <v/>
      </c>
      <c r="AF63" s="849" t="str">
        <f t="shared" si="16"/>
        <v/>
      </c>
      <c r="AG63" s="849" t="str">
        <f t="shared" si="17"/>
        <v/>
      </c>
      <c r="AH63" s="849" t="str">
        <f t="shared" si="18"/>
        <v/>
      </c>
      <c r="AI63" s="849" t="str">
        <f t="shared" si="19"/>
        <v/>
      </c>
      <c r="AJ63" s="847" t="str">
        <f t="shared" si="9"/>
        <v/>
      </c>
      <c r="AK63" s="847" t="str">
        <f t="shared" si="10"/>
        <v/>
      </c>
      <c r="AL63" s="847" t="str">
        <f t="shared" si="11"/>
        <v/>
      </c>
      <c r="AM63" s="847" t="str">
        <f t="shared" si="12"/>
        <v/>
      </c>
      <c r="AN63" s="847" t="str">
        <f t="shared" si="13"/>
        <v/>
      </c>
      <c r="AO63" s="847" t="str">
        <f t="shared" si="14"/>
        <v/>
      </c>
      <c r="IV63" s="534"/>
    </row>
    <row r="64" spans="1:256" s="54" customFormat="1" ht="30" customHeight="1">
      <c r="A64" s="1779"/>
      <c r="B64" s="215">
        <f t="shared" si="5"/>
        <v>46</v>
      </c>
      <c r="C64" s="217" t="str">
        <f>IF('1_一般事項'!$C$8="","",'1_一般事項'!$C$8)</f>
        <v/>
      </c>
      <c r="D64" s="484" t="str">
        <f t="shared" si="15"/>
        <v/>
      </c>
      <c r="E64" s="1279"/>
      <c r="F64" s="1280"/>
      <c r="G64" s="210"/>
      <c r="H64" s="62"/>
      <c r="I64" s="501"/>
      <c r="J64" s="502"/>
      <c r="K64" s="503"/>
      <c r="L64" s="510"/>
      <c r="M64" s="501"/>
      <c r="N64" s="502"/>
      <c r="O64" s="503"/>
      <c r="P64" s="517"/>
      <c r="Q64" s="514"/>
      <c r="R64" s="502"/>
      <c r="S64" s="503"/>
      <c r="T64" s="510"/>
      <c r="U64" s="501"/>
      <c r="V64" s="502"/>
      <c r="W64" s="503"/>
      <c r="X64" s="510"/>
      <c r="Y64" s="552">
        <f t="shared" si="6"/>
        <v>0</v>
      </c>
      <c r="Z64" s="551">
        <f t="shared" si="6"/>
        <v>0</v>
      </c>
      <c r="AB64" s="47"/>
      <c r="AC64" s="47"/>
      <c r="AD64" s="849" t="str">
        <f t="shared" si="7"/>
        <v/>
      </c>
      <c r="AE64" s="849" t="str">
        <f t="shared" si="8"/>
        <v/>
      </c>
      <c r="AF64" s="849" t="str">
        <f t="shared" si="16"/>
        <v/>
      </c>
      <c r="AG64" s="849" t="str">
        <f t="shared" si="17"/>
        <v/>
      </c>
      <c r="AH64" s="849" t="str">
        <f t="shared" si="18"/>
        <v/>
      </c>
      <c r="AI64" s="849" t="str">
        <f t="shared" si="19"/>
        <v/>
      </c>
      <c r="AJ64" s="847" t="str">
        <f t="shared" si="9"/>
        <v/>
      </c>
      <c r="AK64" s="847" t="str">
        <f t="shared" si="10"/>
        <v/>
      </c>
      <c r="AL64" s="847" t="str">
        <f t="shared" si="11"/>
        <v/>
      </c>
      <c r="AM64" s="847" t="str">
        <f t="shared" si="12"/>
        <v/>
      </c>
      <c r="AN64" s="847" t="str">
        <f t="shared" si="13"/>
        <v/>
      </c>
      <c r="AO64" s="847" t="str">
        <f t="shared" si="14"/>
        <v/>
      </c>
      <c r="IV64" s="534"/>
    </row>
    <row r="65" spans="1:256" s="54" customFormat="1" ht="30" customHeight="1">
      <c r="A65" s="1779"/>
      <c r="B65" s="215">
        <f t="shared" si="5"/>
        <v>47</v>
      </c>
      <c r="C65" s="217" t="str">
        <f>IF('1_一般事項'!$C$8="","",'1_一般事項'!$C$8)</f>
        <v/>
      </c>
      <c r="D65" s="484" t="str">
        <f t="shared" si="15"/>
        <v/>
      </c>
      <c r="E65" s="1279"/>
      <c r="F65" s="1280"/>
      <c r="G65" s="210"/>
      <c r="H65" s="62"/>
      <c r="I65" s="501"/>
      <c r="J65" s="502"/>
      <c r="K65" s="503"/>
      <c r="L65" s="510"/>
      <c r="M65" s="501"/>
      <c r="N65" s="502"/>
      <c r="O65" s="503"/>
      <c r="P65" s="517"/>
      <c r="Q65" s="514"/>
      <c r="R65" s="502"/>
      <c r="S65" s="503"/>
      <c r="T65" s="510"/>
      <c r="U65" s="501"/>
      <c r="V65" s="502"/>
      <c r="W65" s="503"/>
      <c r="X65" s="510"/>
      <c r="Y65" s="552">
        <f t="shared" si="6"/>
        <v>0</v>
      </c>
      <c r="Z65" s="551">
        <f t="shared" si="6"/>
        <v>0</v>
      </c>
      <c r="AB65" s="3"/>
      <c r="AC65" s="47"/>
      <c r="AD65" s="849" t="str">
        <f t="shared" si="7"/>
        <v/>
      </c>
      <c r="AE65" s="849" t="str">
        <f t="shared" si="8"/>
        <v/>
      </c>
      <c r="AF65" s="849" t="str">
        <f t="shared" si="16"/>
        <v/>
      </c>
      <c r="AG65" s="849" t="str">
        <f t="shared" si="17"/>
        <v/>
      </c>
      <c r="AH65" s="849" t="str">
        <f t="shared" si="18"/>
        <v/>
      </c>
      <c r="AI65" s="849" t="str">
        <f t="shared" si="19"/>
        <v/>
      </c>
      <c r="AJ65" s="847" t="str">
        <f t="shared" si="9"/>
        <v/>
      </c>
      <c r="AK65" s="847" t="str">
        <f t="shared" si="10"/>
        <v/>
      </c>
      <c r="AL65" s="847" t="str">
        <f t="shared" si="11"/>
        <v/>
      </c>
      <c r="AM65" s="847" t="str">
        <f t="shared" si="12"/>
        <v/>
      </c>
      <c r="AN65" s="847" t="str">
        <f t="shared" si="13"/>
        <v/>
      </c>
      <c r="AO65" s="847" t="str">
        <f t="shared" si="14"/>
        <v/>
      </c>
      <c r="IV65" s="534"/>
    </row>
    <row r="66" spans="1:256" s="54" customFormat="1" ht="30" customHeight="1">
      <c r="A66" s="1779"/>
      <c r="B66" s="215">
        <f t="shared" si="5"/>
        <v>48</v>
      </c>
      <c r="C66" s="217" t="str">
        <f>IF('1_一般事項'!$C$8="","",'1_一般事項'!$C$8)</f>
        <v/>
      </c>
      <c r="D66" s="484" t="str">
        <f t="shared" si="15"/>
        <v/>
      </c>
      <c r="E66" s="1279"/>
      <c r="F66" s="1280"/>
      <c r="G66" s="210"/>
      <c r="H66" s="62"/>
      <c r="I66" s="501"/>
      <c r="J66" s="502"/>
      <c r="K66" s="503"/>
      <c r="L66" s="510"/>
      <c r="M66" s="501"/>
      <c r="N66" s="502"/>
      <c r="O66" s="503"/>
      <c r="P66" s="517"/>
      <c r="Q66" s="514"/>
      <c r="R66" s="502"/>
      <c r="S66" s="503"/>
      <c r="T66" s="510"/>
      <c r="U66" s="501"/>
      <c r="V66" s="502"/>
      <c r="W66" s="503"/>
      <c r="X66" s="510"/>
      <c r="Y66" s="552">
        <f t="shared" si="6"/>
        <v>0</v>
      </c>
      <c r="Z66" s="551">
        <f t="shared" si="6"/>
        <v>0</v>
      </c>
      <c r="AB66" s="47"/>
      <c r="AC66" s="47"/>
      <c r="AD66" s="849" t="str">
        <f t="shared" si="7"/>
        <v/>
      </c>
      <c r="AE66" s="849" t="str">
        <f t="shared" si="8"/>
        <v/>
      </c>
      <c r="AF66" s="849" t="str">
        <f t="shared" si="16"/>
        <v/>
      </c>
      <c r="AG66" s="849" t="str">
        <f t="shared" si="17"/>
        <v/>
      </c>
      <c r="AH66" s="849" t="str">
        <f t="shared" si="18"/>
        <v/>
      </c>
      <c r="AI66" s="849" t="str">
        <f t="shared" si="19"/>
        <v/>
      </c>
      <c r="AJ66" s="847" t="str">
        <f t="shared" si="9"/>
        <v/>
      </c>
      <c r="AK66" s="847" t="str">
        <f t="shared" si="10"/>
        <v/>
      </c>
      <c r="AL66" s="847" t="str">
        <f t="shared" si="11"/>
        <v/>
      </c>
      <c r="AM66" s="847" t="str">
        <f t="shared" si="12"/>
        <v/>
      </c>
      <c r="AN66" s="847" t="str">
        <f t="shared" si="13"/>
        <v/>
      </c>
      <c r="AO66" s="847" t="str">
        <f t="shared" si="14"/>
        <v/>
      </c>
      <c r="IV66" s="534"/>
    </row>
    <row r="67" spans="1:256" s="54" customFormat="1" ht="30" customHeight="1">
      <c r="A67" s="1779"/>
      <c r="B67" s="215">
        <f t="shared" si="5"/>
        <v>49</v>
      </c>
      <c r="C67" s="217" t="str">
        <f>IF('1_一般事項'!$C$8="","",'1_一般事項'!$C$8)</f>
        <v/>
      </c>
      <c r="D67" s="484" t="str">
        <f t="shared" si="15"/>
        <v/>
      </c>
      <c r="E67" s="1279"/>
      <c r="F67" s="1280"/>
      <c r="G67" s="210"/>
      <c r="H67" s="62"/>
      <c r="I67" s="501"/>
      <c r="J67" s="502"/>
      <c r="K67" s="503"/>
      <c r="L67" s="510"/>
      <c r="M67" s="501"/>
      <c r="N67" s="502"/>
      <c r="O67" s="503"/>
      <c r="P67" s="517"/>
      <c r="Q67" s="514"/>
      <c r="R67" s="502"/>
      <c r="S67" s="503"/>
      <c r="T67" s="510"/>
      <c r="U67" s="501"/>
      <c r="V67" s="502"/>
      <c r="W67" s="503"/>
      <c r="X67" s="510"/>
      <c r="Y67" s="552">
        <f t="shared" si="6"/>
        <v>0</v>
      </c>
      <c r="Z67" s="551">
        <f t="shared" si="6"/>
        <v>0</v>
      </c>
      <c r="AB67" s="3"/>
      <c r="AC67" s="47"/>
      <c r="AD67" s="849" t="str">
        <f t="shared" si="7"/>
        <v/>
      </c>
      <c r="AE67" s="849" t="str">
        <f t="shared" si="8"/>
        <v/>
      </c>
      <c r="AF67" s="849" t="str">
        <f t="shared" si="16"/>
        <v/>
      </c>
      <c r="AG67" s="849" t="str">
        <f t="shared" si="17"/>
        <v/>
      </c>
      <c r="AH67" s="849" t="str">
        <f t="shared" si="18"/>
        <v/>
      </c>
      <c r="AI67" s="849" t="str">
        <f t="shared" si="19"/>
        <v/>
      </c>
      <c r="AJ67" s="847" t="str">
        <f t="shared" si="9"/>
        <v/>
      </c>
      <c r="AK67" s="847" t="str">
        <f t="shared" si="10"/>
        <v/>
      </c>
      <c r="AL67" s="847" t="str">
        <f t="shared" si="11"/>
        <v/>
      </c>
      <c r="AM67" s="847" t="str">
        <f t="shared" si="12"/>
        <v/>
      </c>
      <c r="AN67" s="847" t="str">
        <f t="shared" si="13"/>
        <v/>
      </c>
      <c r="AO67" s="847" t="str">
        <f t="shared" si="14"/>
        <v/>
      </c>
      <c r="IV67" s="534"/>
    </row>
    <row r="68" spans="1:256" s="54" customFormat="1" ht="30" customHeight="1" thickBot="1">
      <c r="A68" s="1779"/>
      <c r="B68" s="215">
        <f t="shared" si="5"/>
        <v>50</v>
      </c>
      <c r="C68" s="217" t="str">
        <f>IF('1_一般事項'!$C$8="","",'1_一般事項'!$C$8)</f>
        <v/>
      </c>
      <c r="D68" s="484" t="str">
        <f t="shared" si="15"/>
        <v/>
      </c>
      <c r="E68" s="1279"/>
      <c r="F68" s="1280"/>
      <c r="G68" s="210"/>
      <c r="H68" s="62"/>
      <c r="I68" s="504"/>
      <c r="J68" s="505"/>
      <c r="K68" s="506"/>
      <c r="L68" s="511"/>
      <c r="M68" s="504"/>
      <c r="N68" s="505"/>
      <c r="O68" s="506"/>
      <c r="P68" s="518"/>
      <c r="Q68" s="515"/>
      <c r="R68" s="505"/>
      <c r="S68" s="506"/>
      <c r="T68" s="511"/>
      <c r="U68" s="504"/>
      <c r="V68" s="505"/>
      <c r="W68" s="506"/>
      <c r="X68" s="511"/>
      <c r="Y68" s="552">
        <f t="shared" si="6"/>
        <v>0</v>
      </c>
      <c r="Z68" s="551">
        <f t="shared" si="6"/>
        <v>0</v>
      </c>
      <c r="AB68" s="47"/>
      <c r="AC68" s="47"/>
      <c r="AD68" s="849" t="str">
        <f t="shared" si="7"/>
        <v/>
      </c>
      <c r="AE68" s="849" t="str">
        <f t="shared" si="8"/>
        <v/>
      </c>
      <c r="AF68" s="849" t="str">
        <f t="shared" si="16"/>
        <v/>
      </c>
      <c r="AG68" s="849" t="str">
        <f t="shared" si="17"/>
        <v/>
      </c>
      <c r="AH68" s="849" t="str">
        <f t="shared" si="18"/>
        <v/>
      </c>
      <c r="AI68" s="849" t="str">
        <f t="shared" si="19"/>
        <v/>
      </c>
      <c r="AJ68" s="847" t="str">
        <f t="shared" si="9"/>
        <v/>
      </c>
      <c r="AK68" s="847" t="str">
        <f t="shared" si="10"/>
        <v/>
      </c>
      <c r="AL68" s="847" t="str">
        <f t="shared" si="11"/>
        <v/>
      </c>
      <c r="AM68" s="847" t="str">
        <f t="shared" si="12"/>
        <v/>
      </c>
      <c r="AN68" s="847" t="str">
        <f t="shared" si="13"/>
        <v/>
      </c>
      <c r="AO68" s="847" t="str">
        <f t="shared" si="14"/>
        <v/>
      </c>
      <c r="IV68" s="534"/>
    </row>
    <row r="69" spans="1:256" s="54" customFormat="1" ht="30" customHeight="1" thickBot="1">
      <c r="A69" s="1780"/>
      <c r="B69" s="953"/>
      <c r="C69" s="954"/>
      <c r="D69" s="955"/>
      <c r="E69" s="956"/>
      <c r="F69" s="965"/>
      <c r="G69" s="957" t="str">
        <f>A19&amp;"次下請負業者計"</f>
        <v>1次下請次下請負業者計</v>
      </c>
      <c r="H69" s="958"/>
      <c r="I69" s="959">
        <f>SUM(I19:I68)</f>
        <v>0</v>
      </c>
      <c r="J69" s="960">
        <f t="shared" ref="J69:X69" si="20">SUM(J19:J68)</f>
        <v>0</v>
      </c>
      <c r="K69" s="961">
        <f t="shared" si="20"/>
        <v>0</v>
      </c>
      <c r="L69" s="962">
        <f t="shared" si="20"/>
        <v>0</v>
      </c>
      <c r="M69" s="959">
        <f t="shared" si="20"/>
        <v>0</v>
      </c>
      <c r="N69" s="960">
        <f t="shared" si="20"/>
        <v>0</v>
      </c>
      <c r="O69" s="961">
        <f t="shared" si="20"/>
        <v>0</v>
      </c>
      <c r="P69" s="962">
        <f t="shared" si="20"/>
        <v>0</v>
      </c>
      <c r="Q69" s="959">
        <f t="shared" si="20"/>
        <v>0</v>
      </c>
      <c r="R69" s="960">
        <f t="shared" si="20"/>
        <v>0</v>
      </c>
      <c r="S69" s="961">
        <f t="shared" si="20"/>
        <v>0</v>
      </c>
      <c r="T69" s="962">
        <f t="shared" si="20"/>
        <v>0</v>
      </c>
      <c r="U69" s="959">
        <f t="shared" si="20"/>
        <v>0</v>
      </c>
      <c r="V69" s="960">
        <f t="shared" si="20"/>
        <v>0</v>
      </c>
      <c r="W69" s="961">
        <f t="shared" si="20"/>
        <v>0</v>
      </c>
      <c r="X69" s="962">
        <f t="shared" si="20"/>
        <v>0</v>
      </c>
      <c r="Y69" s="963">
        <f>SUM(Y19:Y68)</f>
        <v>0</v>
      </c>
      <c r="Z69" s="964">
        <f>SUM(Z19:Z68)</f>
        <v>0</v>
      </c>
      <c r="AD69" s="922"/>
      <c r="AE69" s="922"/>
      <c r="AF69" s="922"/>
      <c r="AG69" s="922"/>
      <c r="AH69" s="922"/>
      <c r="AI69" s="922"/>
      <c r="AJ69" s="923"/>
    </row>
    <row r="70" spans="1:256" s="54" customFormat="1" ht="30" customHeight="1">
      <c r="A70" s="1781" t="str">
        <f>'1_一般事項'!C9+1&amp;"次下請"</f>
        <v>2次下請</v>
      </c>
      <c r="B70" s="997">
        <f>IF(AND(C70="",E70&lt;&gt;""),"会社名入力→",ROW(C70)-69)</f>
        <v>1</v>
      </c>
      <c r="C70" s="558"/>
      <c r="D70" s="559" t="str">
        <f t="shared" ref="D70:D119" si="21">AJ70&amp;AK70&amp;AL70&amp;AM70&amp;AN70&amp;AO70</f>
        <v/>
      </c>
      <c r="E70" s="1277"/>
      <c r="F70" s="1278"/>
      <c r="G70" s="556"/>
      <c r="H70" s="194"/>
      <c r="I70" s="507"/>
      <c r="J70" s="496"/>
      <c r="K70" s="497"/>
      <c r="L70" s="509"/>
      <c r="M70" s="507"/>
      <c r="N70" s="496"/>
      <c r="O70" s="497"/>
      <c r="P70" s="516"/>
      <c r="Q70" s="513"/>
      <c r="R70" s="496"/>
      <c r="S70" s="497"/>
      <c r="T70" s="509"/>
      <c r="U70" s="507"/>
      <c r="V70" s="496"/>
      <c r="W70" s="497"/>
      <c r="X70" s="509"/>
      <c r="Y70" s="554">
        <f>SUM(I70,M70,Q70,U70)</f>
        <v>0</v>
      </c>
      <c r="Z70" s="555">
        <f>SUM(J70,N70,R70,V70)</f>
        <v>0</v>
      </c>
      <c r="AD70" s="849" t="str">
        <f t="shared" ref="AD70:AD119" si="22">IF(E70&lt;&gt;"",IF(G70&lt;&gt;"","","×"),"")</f>
        <v/>
      </c>
      <c r="AE70" s="849" t="str">
        <f t="shared" ref="AE70:AE119" si="23">IF(E70&lt;&gt;"",IF(H70&lt;&gt;"","","×"),"")</f>
        <v/>
      </c>
      <c r="AF70" s="849" t="str">
        <f t="shared" ref="AF70:AF101" si="24">IF(E70&lt;&gt;"",IF(AND(I70="",M70="",Q70="",U70=""),"×",""),"")</f>
        <v/>
      </c>
      <c r="AG70" s="849" t="str">
        <f t="shared" ref="AG70:AG101" si="25">IF(E70&lt;&gt;"",IF(AND(J70="",N70="",R70="",V70=""),"×",""),"")</f>
        <v/>
      </c>
      <c r="AH70" s="849" t="str">
        <f t="shared" ref="AH70:AH101" si="26">IF(E70&lt;&gt;"",IF(AND(K70="",O70="",S70="",W70=""),"×",""),"")</f>
        <v/>
      </c>
      <c r="AI70" s="849" t="str">
        <f t="shared" ref="AI70:AI101" si="27">IF(E70&lt;&gt;"",IF(AND(L70="",P70="",T70="",X70=""),"×",""),"")</f>
        <v/>
      </c>
      <c r="AJ70" s="847" t="str">
        <f t="shared" ref="AJ70:AJ119" si="28">IF(AD70="×","規格を入力してください","")</f>
        <v/>
      </c>
      <c r="AK70" s="847" t="str">
        <f t="shared" ref="AK70:AK119" si="29">IF(AND(AJ70="",AE70="×"),"機械本体重量を入力してください","")</f>
        <v/>
      </c>
      <c r="AL70" s="847" t="str">
        <f t="shared" ref="AL70:AL119" si="30">IF(AND(AJ70&amp;AK70="",AF70="×"),"運搬費を入力してください","")</f>
        <v/>
      </c>
      <c r="AM70" s="847" t="str">
        <f t="shared" ref="AM70:AM119" si="31">IF(AND(AJ70&amp;AK70&amp;AL70="",AG70="×"),"内分解組立費を入力してください","")</f>
        <v/>
      </c>
      <c r="AN70" s="847" t="str">
        <f t="shared" ref="AN70:AN119" si="32">IF(AND(AJ70&amp;AK70&amp;AL70&amp;AM70="",AH70="×"),"運搬距離を入力してください","")</f>
        <v/>
      </c>
      <c r="AO70" s="847" t="str">
        <f t="shared" ref="AO70:AO119" si="33">IF(AND(AJ70&amp;AK70&amp;AL70&amp;AM70&amp;AN70="",AI70="×"),"運搬回数を入力してください","")</f>
        <v/>
      </c>
    </row>
    <row r="71" spans="1:256" s="54" customFormat="1" ht="30" customHeight="1">
      <c r="A71" s="1782"/>
      <c r="B71" s="998">
        <f t="shared" ref="B71:B119" si="34">IF(AND(C71="",E71&lt;&gt;""),"会社名入力→",ROW(C71)-69)</f>
        <v>2</v>
      </c>
      <c r="C71" s="237"/>
      <c r="D71" s="484" t="str">
        <f t="shared" si="21"/>
        <v/>
      </c>
      <c r="E71" s="1279"/>
      <c r="F71" s="1280"/>
      <c r="G71" s="238"/>
      <c r="H71" s="63"/>
      <c r="I71" s="501"/>
      <c r="J71" s="502"/>
      <c r="K71" s="503"/>
      <c r="L71" s="510"/>
      <c r="M71" s="501"/>
      <c r="N71" s="502"/>
      <c r="O71" s="503"/>
      <c r="P71" s="517"/>
      <c r="Q71" s="514"/>
      <c r="R71" s="502"/>
      <c r="S71" s="503"/>
      <c r="T71" s="510"/>
      <c r="U71" s="501"/>
      <c r="V71" s="502"/>
      <c r="W71" s="503"/>
      <c r="X71" s="510"/>
      <c r="Y71" s="552">
        <f t="shared" ref="Y71:Z119" si="35">SUM(I71,M71,Q71,U71)</f>
        <v>0</v>
      </c>
      <c r="Z71" s="551">
        <f t="shared" si="35"/>
        <v>0</v>
      </c>
      <c r="AD71" s="849" t="str">
        <f t="shared" si="22"/>
        <v/>
      </c>
      <c r="AE71" s="849" t="str">
        <f t="shared" si="23"/>
        <v/>
      </c>
      <c r="AF71" s="849" t="str">
        <f t="shared" si="24"/>
        <v/>
      </c>
      <c r="AG71" s="849" t="str">
        <f t="shared" si="25"/>
        <v/>
      </c>
      <c r="AH71" s="849" t="str">
        <f t="shared" si="26"/>
        <v/>
      </c>
      <c r="AI71" s="849" t="str">
        <f t="shared" si="27"/>
        <v/>
      </c>
      <c r="AJ71" s="847" t="str">
        <f t="shared" si="28"/>
        <v/>
      </c>
      <c r="AK71" s="847" t="str">
        <f t="shared" si="29"/>
        <v/>
      </c>
      <c r="AL71" s="847" t="str">
        <f t="shared" si="30"/>
        <v/>
      </c>
      <c r="AM71" s="847" t="str">
        <f t="shared" si="31"/>
        <v/>
      </c>
      <c r="AN71" s="847" t="str">
        <f t="shared" si="32"/>
        <v/>
      </c>
      <c r="AO71" s="847" t="str">
        <f t="shared" si="33"/>
        <v/>
      </c>
    </row>
    <row r="72" spans="1:256" s="54" customFormat="1" ht="30" customHeight="1">
      <c r="A72" s="1782"/>
      <c r="B72" s="998">
        <f t="shared" si="34"/>
        <v>3</v>
      </c>
      <c r="C72" s="237"/>
      <c r="D72" s="484" t="str">
        <f t="shared" si="21"/>
        <v/>
      </c>
      <c r="E72" s="1279"/>
      <c r="F72" s="1280"/>
      <c r="G72" s="238"/>
      <c r="H72" s="63"/>
      <c r="I72" s="501"/>
      <c r="J72" s="502"/>
      <c r="K72" s="503"/>
      <c r="L72" s="510"/>
      <c r="M72" s="501"/>
      <c r="N72" s="502"/>
      <c r="O72" s="503"/>
      <c r="P72" s="517"/>
      <c r="Q72" s="514"/>
      <c r="R72" s="502"/>
      <c r="S72" s="503"/>
      <c r="T72" s="510"/>
      <c r="U72" s="501"/>
      <c r="V72" s="502"/>
      <c r="W72" s="503"/>
      <c r="X72" s="510"/>
      <c r="Y72" s="552">
        <f t="shared" si="35"/>
        <v>0</v>
      </c>
      <c r="Z72" s="551">
        <f t="shared" si="35"/>
        <v>0</v>
      </c>
      <c r="AD72" s="849" t="str">
        <f t="shared" si="22"/>
        <v/>
      </c>
      <c r="AE72" s="849" t="str">
        <f t="shared" si="23"/>
        <v/>
      </c>
      <c r="AF72" s="849" t="str">
        <f t="shared" si="24"/>
        <v/>
      </c>
      <c r="AG72" s="849" t="str">
        <f t="shared" si="25"/>
        <v/>
      </c>
      <c r="AH72" s="849" t="str">
        <f t="shared" si="26"/>
        <v/>
      </c>
      <c r="AI72" s="849" t="str">
        <f t="shared" si="27"/>
        <v/>
      </c>
      <c r="AJ72" s="847" t="str">
        <f t="shared" si="28"/>
        <v/>
      </c>
      <c r="AK72" s="847" t="str">
        <f t="shared" si="29"/>
        <v/>
      </c>
      <c r="AL72" s="847" t="str">
        <f t="shared" si="30"/>
        <v/>
      </c>
      <c r="AM72" s="847" t="str">
        <f t="shared" si="31"/>
        <v/>
      </c>
      <c r="AN72" s="847" t="str">
        <f t="shared" si="32"/>
        <v/>
      </c>
      <c r="AO72" s="847" t="str">
        <f t="shared" si="33"/>
        <v/>
      </c>
    </row>
    <row r="73" spans="1:256" s="54" customFormat="1" ht="30" customHeight="1">
      <c r="A73" s="1782"/>
      <c r="B73" s="998">
        <f t="shared" si="34"/>
        <v>4</v>
      </c>
      <c r="C73" s="237"/>
      <c r="D73" s="484" t="str">
        <f t="shared" si="21"/>
        <v/>
      </c>
      <c r="E73" s="1279"/>
      <c r="F73" s="1280"/>
      <c r="G73" s="238"/>
      <c r="H73" s="63"/>
      <c r="I73" s="501"/>
      <c r="J73" s="502"/>
      <c r="K73" s="503"/>
      <c r="L73" s="510"/>
      <c r="M73" s="501"/>
      <c r="N73" s="502"/>
      <c r="O73" s="503"/>
      <c r="P73" s="517"/>
      <c r="Q73" s="514"/>
      <c r="R73" s="502"/>
      <c r="S73" s="503"/>
      <c r="T73" s="510"/>
      <c r="U73" s="501"/>
      <c r="V73" s="502"/>
      <c r="W73" s="503"/>
      <c r="X73" s="510"/>
      <c r="Y73" s="552">
        <f t="shared" si="35"/>
        <v>0</v>
      </c>
      <c r="Z73" s="551">
        <f t="shared" si="35"/>
        <v>0</v>
      </c>
      <c r="AD73" s="849" t="str">
        <f t="shared" si="22"/>
        <v/>
      </c>
      <c r="AE73" s="849" t="str">
        <f t="shared" si="23"/>
        <v/>
      </c>
      <c r="AF73" s="849" t="str">
        <f t="shared" si="24"/>
        <v/>
      </c>
      <c r="AG73" s="849" t="str">
        <f t="shared" si="25"/>
        <v/>
      </c>
      <c r="AH73" s="849" t="str">
        <f t="shared" si="26"/>
        <v/>
      </c>
      <c r="AI73" s="849" t="str">
        <f t="shared" si="27"/>
        <v/>
      </c>
      <c r="AJ73" s="847" t="str">
        <f t="shared" si="28"/>
        <v/>
      </c>
      <c r="AK73" s="847" t="str">
        <f t="shared" si="29"/>
        <v/>
      </c>
      <c r="AL73" s="847" t="str">
        <f t="shared" si="30"/>
        <v/>
      </c>
      <c r="AM73" s="847" t="str">
        <f t="shared" si="31"/>
        <v/>
      </c>
      <c r="AN73" s="847" t="str">
        <f t="shared" si="32"/>
        <v/>
      </c>
      <c r="AO73" s="847" t="str">
        <f t="shared" si="33"/>
        <v/>
      </c>
      <c r="IV73" s="534"/>
    </row>
    <row r="74" spans="1:256" s="54" customFormat="1" ht="30" customHeight="1">
      <c r="A74" s="1782"/>
      <c r="B74" s="998">
        <f t="shared" si="34"/>
        <v>5</v>
      </c>
      <c r="C74" s="237"/>
      <c r="D74" s="484" t="str">
        <f t="shared" si="21"/>
        <v/>
      </c>
      <c r="E74" s="1279"/>
      <c r="F74" s="1280"/>
      <c r="G74" s="238"/>
      <c r="H74" s="63"/>
      <c r="I74" s="501"/>
      <c r="J74" s="502"/>
      <c r="K74" s="503"/>
      <c r="L74" s="510"/>
      <c r="M74" s="501"/>
      <c r="N74" s="502"/>
      <c r="O74" s="503"/>
      <c r="P74" s="517"/>
      <c r="Q74" s="514"/>
      <c r="R74" s="502"/>
      <c r="S74" s="503"/>
      <c r="T74" s="510"/>
      <c r="U74" s="501"/>
      <c r="V74" s="502"/>
      <c r="W74" s="503"/>
      <c r="X74" s="510"/>
      <c r="Y74" s="552">
        <f t="shared" si="35"/>
        <v>0</v>
      </c>
      <c r="Z74" s="551">
        <f t="shared" si="35"/>
        <v>0</v>
      </c>
      <c r="AD74" s="849" t="str">
        <f t="shared" si="22"/>
        <v/>
      </c>
      <c r="AE74" s="849" t="str">
        <f t="shared" si="23"/>
        <v/>
      </c>
      <c r="AF74" s="849" t="str">
        <f t="shared" si="24"/>
        <v/>
      </c>
      <c r="AG74" s="849" t="str">
        <f t="shared" si="25"/>
        <v/>
      </c>
      <c r="AH74" s="849" t="str">
        <f t="shared" si="26"/>
        <v/>
      </c>
      <c r="AI74" s="849" t="str">
        <f t="shared" si="27"/>
        <v/>
      </c>
      <c r="AJ74" s="847" t="str">
        <f t="shared" si="28"/>
        <v/>
      </c>
      <c r="AK74" s="847" t="str">
        <f t="shared" si="29"/>
        <v/>
      </c>
      <c r="AL74" s="847" t="str">
        <f t="shared" si="30"/>
        <v/>
      </c>
      <c r="AM74" s="847" t="str">
        <f t="shared" si="31"/>
        <v/>
      </c>
      <c r="AN74" s="847" t="str">
        <f t="shared" si="32"/>
        <v/>
      </c>
      <c r="AO74" s="847" t="str">
        <f t="shared" si="33"/>
        <v/>
      </c>
      <c r="IV74" s="534"/>
    </row>
    <row r="75" spans="1:256" s="54" customFormat="1" ht="30" customHeight="1">
      <c r="A75" s="1782"/>
      <c r="B75" s="998">
        <f t="shared" si="34"/>
        <v>6</v>
      </c>
      <c r="C75" s="237"/>
      <c r="D75" s="484" t="str">
        <f t="shared" si="21"/>
        <v/>
      </c>
      <c r="E75" s="1279"/>
      <c r="F75" s="1280"/>
      <c r="G75" s="238"/>
      <c r="H75" s="63"/>
      <c r="I75" s="501"/>
      <c r="J75" s="502"/>
      <c r="K75" s="503"/>
      <c r="L75" s="510"/>
      <c r="M75" s="501"/>
      <c r="N75" s="502"/>
      <c r="O75" s="503"/>
      <c r="P75" s="517"/>
      <c r="Q75" s="514"/>
      <c r="R75" s="502"/>
      <c r="S75" s="503"/>
      <c r="T75" s="510"/>
      <c r="U75" s="501"/>
      <c r="V75" s="502"/>
      <c r="W75" s="503"/>
      <c r="X75" s="510"/>
      <c r="Y75" s="552">
        <f t="shared" si="35"/>
        <v>0</v>
      </c>
      <c r="Z75" s="551">
        <f t="shared" si="35"/>
        <v>0</v>
      </c>
      <c r="AD75" s="849" t="str">
        <f t="shared" si="22"/>
        <v/>
      </c>
      <c r="AE75" s="849" t="str">
        <f t="shared" si="23"/>
        <v/>
      </c>
      <c r="AF75" s="849" t="str">
        <f t="shared" si="24"/>
        <v/>
      </c>
      <c r="AG75" s="849" t="str">
        <f t="shared" si="25"/>
        <v/>
      </c>
      <c r="AH75" s="849" t="str">
        <f t="shared" si="26"/>
        <v/>
      </c>
      <c r="AI75" s="849" t="str">
        <f t="shared" si="27"/>
        <v/>
      </c>
      <c r="AJ75" s="847" t="str">
        <f t="shared" si="28"/>
        <v/>
      </c>
      <c r="AK75" s="847" t="str">
        <f t="shared" si="29"/>
        <v/>
      </c>
      <c r="AL75" s="847" t="str">
        <f t="shared" si="30"/>
        <v/>
      </c>
      <c r="AM75" s="847" t="str">
        <f t="shared" si="31"/>
        <v/>
      </c>
      <c r="AN75" s="847" t="str">
        <f t="shared" si="32"/>
        <v/>
      </c>
      <c r="AO75" s="847" t="str">
        <f t="shared" si="33"/>
        <v/>
      </c>
      <c r="IV75" s="534"/>
    </row>
    <row r="76" spans="1:256" s="54" customFormat="1" ht="30" customHeight="1">
      <c r="A76" s="1782"/>
      <c r="B76" s="998">
        <f t="shared" si="34"/>
        <v>7</v>
      </c>
      <c r="C76" s="237"/>
      <c r="D76" s="484" t="str">
        <f t="shared" si="21"/>
        <v/>
      </c>
      <c r="E76" s="1279"/>
      <c r="F76" s="1280"/>
      <c r="G76" s="238"/>
      <c r="H76" s="63"/>
      <c r="I76" s="501"/>
      <c r="J76" s="502"/>
      <c r="K76" s="503"/>
      <c r="L76" s="510"/>
      <c r="M76" s="501"/>
      <c r="N76" s="502"/>
      <c r="O76" s="503"/>
      <c r="P76" s="517"/>
      <c r="Q76" s="514"/>
      <c r="R76" s="502"/>
      <c r="S76" s="503"/>
      <c r="T76" s="510"/>
      <c r="U76" s="501"/>
      <c r="V76" s="502"/>
      <c r="W76" s="503"/>
      <c r="X76" s="510"/>
      <c r="Y76" s="552">
        <f t="shared" si="35"/>
        <v>0</v>
      </c>
      <c r="Z76" s="551">
        <f t="shared" si="35"/>
        <v>0</v>
      </c>
      <c r="AD76" s="849" t="str">
        <f t="shared" si="22"/>
        <v/>
      </c>
      <c r="AE76" s="849" t="str">
        <f t="shared" si="23"/>
        <v/>
      </c>
      <c r="AF76" s="849" t="str">
        <f t="shared" si="24"/>
        <v/>
      </c>
      <c r="AG76" s="849" t="str">
        <f t="shared" si="25"/>
        <v/>
      </c>
      <c r="AH76" s="849" t="str">
        <f t="shared" si="26"/>
        <v/>
      </c>
      <c r="AI76" s="849" t="str">
        <f t="shared" si="27"/>
        <v/>
      </c>
      <c r="AJ76" s="847" t="str">
        <f t="shared" si="28"/>
        <v/>
      </c>
      <c r="AK76" s="847" t="str">
        <f t="shared" si="29"/>
        <v/>
      </c>
      <c r="AL76" s="847" t="str">
        <f t="shared" si="30"/>
        <v/>
      </c>
      <c r="AM76" s="847" t="str">
        <f t="shared" si="31"/>
        <v/>
      </c>
      <c r="AN76" s="847" t="str">
        <f t="shared" si="32"/>
        <v/>
      </c>
      <c r="AO76" s="847" t="str">
        <f t="shared" si="33"/>
        <v/>
      </c>
      <c r="IV76" s="534"/>
    </row>
    <row r="77" spans="1:256" s="54" customFormat="1" ht="30" customHeight="1">
      <c r="A77" s="1782"/>
      <c r="B77" s="998">
        <f t="shared" si="34"/>
        <v>8</v>
      </c>
      <c r="C77" s="237"/>
      <c r="D77" s="484" t="str">
        <f t="shared" si="21"/>
        <v/>
      </c>
      <c r="E77" s="1279"/>
      <c r="F77" s="1280"/>
      <c r="G77" s="238"/>
      <c r="H77" s="63"/>
      <c r="I77" s="501"/>
      <c r="J77" s="502"/>
      <c r="K77" s="503"/>
      <c r="L77" s="510"/>
      <c r="M77" s="501"/>
      <c r="N77" s="502"/>
      <c r="O77" s="503"/>
      <c r="P77" s="517"/>
      <c r="Q77" s="514"/>
      <c r="R77" s="502"/>
      <c r="S77" s="503"/>
      <c r="T77" s="510"/>
      <c r="U77" s="501"/>
      <c r="V77" s="502"/>
      <c r="W77" s="503"/>
      <c r="X77" s="510"/>
      <c r="Y77" s="552">
        <f t="shared" si="35"/>
        <v>0</v>
      </c>
      <c r="Z77" s="551">
        <f t="shared" si="35"/>
        <v>0</v>
      </c>
      <c r="AD77" s="849" t="str">
        <f t="shared" si="22"/>
        <v/>
      </c>
      <c r="AE77" s="849" t="str">
        <f t="shared" si="23"/>
        <v/>
      </c>
      <c r="AF77" s="849" t="str">
        <f t="shared" si="24"/>
        <v/>
      </c>
      <c r="AG77" s="849" t="str">
        <f t="shared" si="25"/>
        <v/>
      </c>
      <c r="AH77" s="849" t="str">
        <f t="shared" si="26"/>
        <v/>
      </c>
      <c r="AI77" s="849" t="str">
        <f t="shared" si="27"/>
        <v/>
      </c>
      <c r="AJ77" s="847" t="str">
        <f t="shared" si="28"/>
        <v/>
      </c>
      <c r="AK77" s="847" t="str">
        <f t="shared" si="29"/>
        <v/>
      </c>
      <c r="AL77" s="847" t="str">
        <f t="shared" si="30"/>
        <v/>
      </c>
      <c r="AM77" s="847" t="str">
        <f t="shared" si="31"/>
        <v/>
      </c>
      <c r="AN77" s="847" t="str">
        <f t="shared" si="32"/>
        <v/>
      </c>
      <c r="AO77" s="847" t="str">
        <f t="shared" si="33"/>
        <v/>
      </c>
      <c r="IV77" s="534"/>
    </row>
    <row r="78" spans="1:256" s="54" customFormat="1" ht="30" customHeight="1">
      <c r="A78" s="1782"/>
      <c r="B78" s="998">
        <f t="shared" si="34"/>
        <v>9</v>
      </c>
      <c r="C78" s="237"/>
      <c r="D78" s="484" t="str">
        <f t="shared" si="21"/>
        <v/>
      </c>
      <c r="E78" s="1279"/>
      <c r="F78" s="1280"/>
      <c r="G78" s="238"/>
      <c r="H78" s="63"/>
      <c r="I78" s="501"/>
      <c r="J78" s="502"/>
      <c r="K78" s="503"/>
      <c r="L78" s="510"/>
      <c r="M78" s="501"/>
      <c r="N78" s="502"/>
      <c r="O78" s="503"/>
      <c r="P78" s="517"/>
      <c r="Q78" s="514"/>
      <c r="R78" s="502"/>
      <c r="S78" s="503"/>
      <c r="T78" s="510"/>
      <c r="U78" s="501"/>
      <c r="V78" s="502"/>
      <c r="W78" s="503"/>
      <c r="X78" s="510"/>
      <c r="Y78" s="552">
        <f t="shared" si="35"/>
        <v>0</v>
      </c>
      <c r="Z78" s="551">
        <f t="shared" si="35"/>
        <v>0</v>
      </c>
      <c r="AD78" s="849" t="str">
        <f t="shared" si="22"/>
        <v/>
      </c>
      <c r="AE78" s="849" t="str">
        <f t="shared" si="23"/>
        <v/>
      </c>
      <c r="AF78" s="849" t="str">
        <f t="shared" si="24"/>
        <v/>
      </c>
      <c r="AG78" s="849" t="str">
        <f t="shared" si="25"/>
        <v/>
      </c>
      <c r="AH78" s="849" t="str">
        <f t="shared" si="26"/>
        <v/>
      </c>
      <c r="AI78" s="849" t="str">
        <f t="shared" si="27"/>
        <v/>
      </c>
      <c r="AJ78" s="847" t="str">
        <f t="shared" si="28"/>
        <v/>
      </c>
      <c r="AK78" s="847" t="str">
        <f t="shared" si="29"/>
        <v/>
      </c>
      <c r="AL78" s="847" t="str">
        <f t="shared" si="30"/>
        <v/>
      </c>
      <c r="AM78" s="847" t="str">
        <f t="shared" si="31"/>
        <v/>
      </c>
      <c r="AN78" s="847" t="str">
        <f t="shared" si="32"/>
        <v/>
      </c>
      <c r="AO78" s="847" t="str">
        <f t="shared" si="33"/>
        <v/>
      </c>
      <c r="IV78" s="534"/>
    </row>
    <row r="79" spans="1:256" s="54" customFormat="1" ht="30" customHeight="1">
      <c r="A79" s="1782"/>
      <c r="B79" s="998">
        <f t="shared" si="34"/>
        <v>10</v>
      </c>
      <c r="C79" s="237"/>
      <c r="D79" s="484" t="str">
        <f t="shared" si="21"/>
        <v/>
      </c>
      <c r="E79" s="1279"/>
      <c r="F79" s="1280"/>
      <c r="G79" s="238"/>
      <c r="H79" s="63"/>
      <c r="I79" s="501"/>
      <c r="J79" s="502"/>
      <c r="K79" s="503"/>
      <c r="L79" s="510"/>
      <c r="M79" s="501"/>
      <c r="N79" s="502"/>
      <c r="O79" s="503"/>
      <c r="P79" s="517"/>
      <c r="Q79" s="514"/>
      <c r="R79" s="502"/>
      <c r="S79" s="503"/>
      <c r="T79" s="510"/>
      <c r="U79" s="501"/>
      <c r="V79" s="502"/>
      <c r="W79" s="503"/>
      <c r="X79" s="510"/>
      <c r="Y79" s="552">
        <f t="shared" si="35"/>
        <v>0</v>
      </c>
      <c r="Z79" s="551">
        <f t="shared" si="35"/>
        <v>0</v>
      </c>
      <c r="AD79" s="849" t="str">
        <f t="shared" si="22"/>
        <v/>
      </c>
      <c r="AE79" s="849" t="str">
        <f t="shared" si="23"/>
        <v/>
      </c>
      <c r="AF79" s="849" t="str">
        <f t="shared" si="24"/>
        <v/>
      </c>
      <c r="AG79" s="849" t="str">
        <f t="shared" si="25"/>
        <v/>
      </c>
      <c r="AH79" s="849" t="str">
        <f t="shared" si="26"/>
        <v/>
      </c>
      <c r="AI79" s="849" t="str">
        <f t="shared" si="27"/>
        <v/>
      </c>
      <c r="AJ79" s="847" t="str">
        <f t="shared" si="28"/>
        <v/>
      </c>
      <c r="AK79" s="847" t="str">
        <f t="shared" si="29"/>
        <v/>
      </c>
      <c r="AL79" s="847" t="str">
        <f t="shared" si="30"/>
        <v/>
      </c>
      <c r="AM79" s="847" t="str">
        <f t="shared" si="31"/>
        <v/>
      </c>
      <c r="AN79" s="847" t="str">
        <f t="shared" si="32"/>
        <v/>
      </c>
      <c r="AO79" s="847" t="str">
        <f t="shared" si="33"/>
        <v/>
      </c>
      <c r="IV79" s="534"/>
    </row>
    <row r="80" spans="1:256" s="54" customFormat="1" ht="30" customHeight="1">
      <c r="A80" s="1782"/>
      <c r="B80" s="998">
        <f t="shared" si="34"/>
        <v>11</v>
      </c>
      <c r="C80" s="237"/>
      <c r="D80" s="484" t="str">
        <f t="shared" si="21"/>
        <v/>
      </c>
      <c r="E80" s="1279"/>
      <c r="F80" s="1280"/>
      <c r="G80" s="238"/>
      <c r="H80" s="63"/>
      <c r="I80" s="501"/>
      <c r="J80" s="502"/>
      <c r="K80" s="503"/>
      <c r="L80" s="510"/>
      <c r="M80" s="501"/>
      <c r="N80" s="502"/>
      <c r="O80" s="503"/>
      <c r="P80" s="517"/>
      <c r="Q80" s="514"/>
      <c r="R80" s="502"/>
      <c r="S80" s="503"/>
      <c r="T80" s="510"/>
      <c r="U80" s="501"/>
      <c r="V80" s="502"/>
      <c r="W80" s="503"/>
      <c r="X80" s="510"/>
      <c r="Y80" s="552">
        <f t="shared" si="35"/>
        <v>0</v>
      </c>
      <c r="Z80" s="551">
        <f t="shared" si="35"/>
        <v>0</v>
      </c>
      <c r="AD80" s="849" t="str">
        <f t="shared" si="22"/>
        <v/>
      </c>
      <c r="AE80" s="849" t="str">
        <f t="shared" si="23"/>
        <v/>
      </c>
      <c r="AF80" s="849" t="str">
        <f t="shared" si="24"/>
        <v/>
      </c>
      <c r="AG80" s="849" t="str">
        <f t="shared" si="25"/>
        <v/>
      </c>
      <c r="AH80" s="849" t="str">
        <f t="shared" si="26"/>
        <v/>
      </c>
      <c r="AI80" s="849" t="str">
        <f t="shared" si="27"/>
        <v/>
      </c>
      <c r="AJ80" s="847" t="str">
        <f t="shared" si="28"/>
        <v/>
      </c>
      <c r="AK80" s="847" t="str">
        <f t="shared" si="29"/>
        <v/>
      </c>
      <c r="AL80" s="847" t="str">
        <f t="shared" si="30"/>
        <v/>
      </c>
      <c r="AM80" s="847" t="str">
        <f t="shared" si="31"/>
        <v/>
      </c>
      <c r="AN80" s="847" t="str">
        <f t="shared" si="32"/>
        <v/>
      </c>
      <c r="AO80" s="847" t="str">
        <f t="shared" si="33"/>
        <v/>
      </c>
      <c r="IV80" s="534"/>
    </row>
    <row r="81" spans="1:256" s="54" customFormat="1" ht="30" customHeight="1">
      <c r="A81" s="1782"/>
      <c r="B81" s="998">
        <f t="shared" si="34"/>
        <v>12</v>
      </c>
      <c r="C81" s="237"/>
      <c r="D81" s="484" t="str">
        <f t="shared" si="21"/>
        <v/>
      </c>
      <c r="E81" s="1279"/>
      <c r="F81" s="1280"/>
      <c r="G81" s="238"/>
      <c r="H81" s="63"/>
      <c r="I81" s="501"/>
      <c r="J81" s="502"/>
      <c r="K81" s="503"/>
      <c r="L81" s="510"/>
      <c r="M81" s="501"/>
      <c r="N81" s="502"/>
      <c r="O81" s="503"/>
      <c r="P81" s="517"/>
      <c r="Q81" s="514"/>
      <c r="R81" s="502"/>
      <c r="S81" s="503"/>
      <c r="T81" s="510"/>
      <c r="U81" s="501"/>
      <c r="V81" s="502"/>
      <c r="W81" s="503"/>
      <c r="X81" s="510"/>
      <c r="Y81" s="552">
        <f t="shared" si="35"/>
        <v>0</v>
      </c>
      <c r="Z81" s="551">
        <f t="shared" si="35"/>
        <v>0</v>
      </c>
      <c r="AD81" s="849" t="str">
        <f t="shared" si="22"/>
        <v/>
      </c>
      <c r="AE81" s="849" t="str">
        <f t="shared" si="23"/>
        <v/>
      </c>
      <c r="AF81" s="849" t="str">
        <f t="shared" si="24"/>
        <v/>
      </c>
      <c r="AG81" s="849" t="str">
        <f t="shared" si="25"/>
        <v/>
      </c>
      <c r="AH81" s="849" t="str">
        <f t="shared" si="26"/>
        <v/>
      </c>
      <c r="AI81" s="849" t="str">
        <f t="shared" si="27"/>
        <v/>
      </c>
      <c r="AJ81" s="847" t="str">
        <f t="shared" si="28"/>
        <v/>
      </c>
      <c r="AK81" s="847" t="str">
        <f t="shared" si="29"/>
        <v/>
      </c>
      <c r="AL81" s="847" t="str">
        <f t="shared" si="30"/>
        <v/>
      </c>
      <c r="AM81" s="847" t="str">
        <f t="shared" si="31"/>
        <v/>
      </c>
      <c r="AN81" s="847" t="str">
        <f t="shared" si="32"/>
        <v/>
      </c>
      <c r="AO81" s="847" t="str">
        <f t="shared" si="33"/>
        <v/>
      </c>
      <c r="IV81" s="534"/>
    </row>
    <row r="82" spans="1:256" s="54" customFormat="1" ht="30" customHeight="1">
      <c r="A82" s="1782"/>
      <c r="B82" s="998">
        <f t="shared" si="34"/>
        <v>13</v>
      </c>
      <c r="C82" s="237"/>
      <c r="D82" s="484" t="str">
        <f t="shared" si="21"/>
        <v/>
      </c>
      <c r="E82" s="1279"/>
      <c r="F82" s="1280"/>
      <c r="G82" s="238"/>
      <c r="H82" s="63"/>
      <c r="I82" s="501"/>
      <c r="J82" s="502"/>
      <c r="K82" s="503"/>
      <c r="L82" s="510"/>
      <c r="M82" s="501"/>
      <c r="N82" s="502"/>
      <c r="O82" s="503"/>
      <c r="P82" s="517"/>
      <c r="Q82" s="514"/>
      <c r="R82" s="502"/>
      <c r="S82" s="503"/>
      <c r="T82" s="510"/>
      <c r="U82" s="501"/>
      <c r="V82" s="502"/>
      <c r="W82" s="503"/>
      <c r="X82" s="510"/>
      <c r="Y82" s="552">
        <f t="shared" si="35"/>
        <v>0</v>
      </c>
      <c r="Z82" s="551">
        <f t="shared" si="35"/>
        <v>0</v>
      </c>
      <c r="AD82" s="849" t="str">
        <f t="shared" si="22"/>
        <v/>
      </c>
      <c r="AE82" s="849" t="str">
        <f t="shared" si="23"/>
        <v/>
      </c>
      <c r="AF82" s="849" t="str">
        <f t="shared" si="24"/>
        <v/>
      </c>
      <c r="AG82" s="849" t="str">
        <f t="shared" si="25"/>
        <v/>
      </c>
      <c r="AH82" s="849" t="str">
        <f t="shared" si="26"/>
        <v/>
      </c>
      <c r="AI82" s="849" t="str">
        <f t="shared" si="27"/>
        <v/>
      </c>
      <c r="AJ82" s="847" t="str">
        <f t="shared" si="28"/>
        <v/>
      </c>
      <c r="AK82" s="847" t="str">
        <f t="shared" si="29"/>
        <v/>
      </c>
      <c r="AL82" s="847" t="str">
        <f t="shared" si="30"/>
        <v/>
      </c>
      <c r="AM82" s="847" t="str">
        <f t="shared" si="31"/>
        <v/>
      </c>
      <c r="AN82" s="847" t="str">
        <f t="shared" si="32"/>
        <v/>
      </c>
      <c r="AO82" s="847" t="str">
        <f t="shared" si="33"/>
        <v/>
      </c>
      <c r="IV82" s="534"/>
    </row>
    <row r="83" spans="1:256" s="54" customFormat="1" ht="30" customHeight="1">
      <c r="A83" s="1782"/>
      <c r="B83" s="998">
        <f t="shared" si="34"/>
        <v>14</v>
      </c>
      <c r="C83" s="237"/>
      <c r="D83" s="484" t="str">
        <f t="shared" si="21"/>
        <v/>
      </c>
      <c r="E83" s="1279"/>
      <c r="F83" s="1280"/>
      <c r="G83" s="238"/>
      <c r="H83" s="63"/>
      <c r="I83" s="501"/>
      <c r="J83" s="502"/>
      <c r="K83" s="503"/>
      <c r="L83" s="510"/>
      <c r="M83" s="501"/>
      <c r="N83" s="502"/>
      <c r="O83" s="503"/>
      <c r="P83" s="517"/>
      <c r="Q83" s="514"/>
      <c r="R83" s="502"/>
      <c r="S83" s="503"/>
      <c r="T83" s="510"/>
      <c r="U83" s="501"/>
      <c r="V83" s="502"/>
      <c r="W83" s="503"/>
      <c r="X83" s="510"/>
      <c r="Y83" s="552">
        <f t="shared" si="35"/>
        <v>0</v>
      </c>
      <c r="Z83" s="551">
        <f t="shared" si="35"/>
        <v>0</v>
      </c>
      <c r="AD83" s="849" t="str">
        <f t="shared" si="22"/>
        <v/>
      </c>
      <c r="AE83" s="849" t="str">
        <f t="shared" si="23"/>
        <v/>
      </c>
      <c r="AF83" s="849" t="str">
        <f t="shared" si="24"/>
        <v/>
      </c>
      <c r="AG83" s="849" t="str">
        <f t="shared" si="25"/>
        <v/>
      </c>
      <c r="AH83" s="849" t="str">
        <f t="shared" si="26"/>
        <v/>
      </c>
      <c r="AI83" s="849" t="str">
        <f t="shared" si="27"/>
        <v/>
      </c>
      <c r="AJ83" s="847" t="str">
        <f t="shared" si="28"/>
        <v/>
      </c>
      <c r="AK83" s="847" t="str">
        <f t="shared" si="29"/>
        <v/>
      </c>
      <c r="AL83" s="847" t="str">
        <f t="shared" si="30"/>
        <v/>
      </c>
      <c r="AM83" s="847" t="str">
        <f t="shared" si="31"/>
        <v/>
      </c>
      <c r="AN83" s="847" t="str">
        <f t="shared" si="32"/>
        <v/>
      </c>
      <c r="AO83" s="847" t="str">
        <f t="shared" si="33"/>
        <v/>
      </c>
      <c r="IV83" s="534"/>
    </row>
    <row r="84" spans="1:256" s="54" customFormat="1" ht="30" customHeight="1">
      <c r="A84" s="1782"/>
      <c r="B84" s="998">
        <f t="shared" si="34"/>
        <v>15</v>
      </c>
      <c r="C84" s="237"/>
      <c r="D84" s="484" t="str">
        <f t="shared" si="21"/>
        <v/>
      </c>
      <c r="E84" s="1279"/>
      <c r="F84" s="1280"/>
      <c r="G84" s="238"/>
      <c r="H84" s="63"/>
      <c r="I84" s="501"/>
      <c r="J84" s="502"/>
      <c r="K84" s="503"/>
      <c r="L84" s="510"/>
      <c r="M84" s="501"/>
      <c r="N84" s="502"/>
      <c r="O84" s="503"/>
      <c r="P84" s="517"/>
      <c r="Q84" s="514"/>
      <c r="R84" s="502"/>
      <c r="S84" s="503"/>
      <c r="T84" s="510"/>
      <c r="U84" s="501"/>
      <c r="V84" s="502"/>
      <c r="W84" s="503"/>
      <c r="X84" s="510"/>
      <c r="Y84" s="552">
        <f t="shared" si="35"/>
        <v>0</v>
      </c>
      <c r="Z84" s="551">
        <f t="shared" si="35"/>
        <v>0</v>
      </c>
      <c r="AD84" s="849" t="str">
        <f t="shared" si="22"/>
        <v/>
      </c>
      <c r="AE84" s="849" t="str">
        <f t="shared" si="23"/>
        <v/>
      </c>
      <c r="AF84" s="849" t="str">
        <f t="shared" si="24"/>
        <v/>
      </c>
      <c r="AG84" s="849" t="str">
        <f t="shared" si="25"/>
        <v/>
      </c>
      <c r="AH84" s="849" t="str">
        <f t="shared" si="26"/>
        <v/>
      </c>
      <c r="AI84" s="849" t="str">
        <f t="shared" si="27"/>
        <v/>
      </c>
      <c r="AJ84" s="847" t="str">
        <f t="shared" si="28"/>
        <v/>
      </c>
      <c r="AK84" s="847" t="str">
        <f t="shared" si="29"/>
        <v/>
      </c>
      <c r="AL84" s="847" t="str">
        <f t="shared" si="30"/>
        <v/>
      </c>
      <c r="AM84" s="847" t="str">
        <f t="shared" si="31"/>
        <v/>
      </c>
      <c r="AN84" s="847" t="str">
        <f t="shared" si="32"/>
        <v/>
      </c>
      <c r="AO84" s="847" t="str">
        <f t="shared" si="33"/>
        <v/>
      </c>
      <c r="IV84" s="534"/>
    </row>
    <row r="85" spans="1:256" s="54" customFormat="1" ht="30" customHeight="1">
      <c r="A85" s="1782"/>
      <c r="B85" s="998">
        <f t="shared" si="34"/>
        <v>16</v>
      </c>
      <c r="C85" s="237"/>
      <c r="D85" s="484" t="str">
        <f t="shared" si="21"/>
        <v/>
      </c>
      <c r="E85" s="1279"/>
      <c r="F85" s="1280"/>
      <c r="G85" s="238"/>
      <c r="H85" s="63"/>
      <c r="I85" s="501"/>
      <c r="J85" s="502"/>
      <c r="K85" s="503"/>
      <c r="L85" s="510"/>
      <c r="M85" s="501"/>
      <c r="N85" s="502"/>
      <c r="O85" s="503"/>
      <c r="P85" s="517"/>
      <c r="Q85" s="514"/>
      <c r="R85" s="502"/>
      <c r="S85" s="503"/>
      <c r="T85" s="510"/>
      <c r="U85" s="501"/>
      <c r="V85" s="502"/>
      <c r="W85" s="503"/>
      <c r="X85" s="510"/>
      <c r="Y85" s="552">
        <f t="shared" si="35"/>
        <v>0</v>
      </c>
      <c r="Z85" s="551">
        <f t="shared" si="35"/>
        <v>0</v>
      </c>
      <c r="AD85" s="849" t="str">
        <f t="shared" si="22"/>
        <v/>
      </c>
      <c r="AE85" s="849" t="str">
        <f t="shared" si="23"/>
        <v/>
      </c>
      <c r="AF85" s="849" t="str">
        <f t="shared" si="24"/>
        <v/>
      </c>
      <c r="AG85" s="849" t="str">
        <f t="shared" si="25"/>
        <v/>
      </c>
      <c r="AH85" s="849" t="str">
        <f t="shared" si="26"/>
        <v/>
      </c>
      <c r="AI85" s="849" t="str">
        <f t="shared" si="27"/>
        <v/>
      </c>
      <c r="AJ85" s="847" t="str">
        <f t="shared" si="28"/>
        <v/>
      </c>
      <c r="AK85" s="847" t="str">
        <f t="shared" si="29"/>
        <v/>
      </c>
      <c r="AL85" s="847" t="str">
        <f t="shared" si="30"/>
        <v/>
      </c>
      <c r="AM85" s="847" t="str">
        <f t="shared" si="31"/>
        <v/>
      </c>
      <c r="AN85" s="847" t="str">
        <f t="shared" si="32"/>
        <v/>
      </c>
      <c r="AO85" s="847" t="str">
        <f t="shared" si="33"/>
        <v/>
      </c>
      <c r="IV85" s="534"/>
    </row>
    <row r="86" spans="1:256" s="54" customFormat="1" ht="30" customHeight="1">
      <c r="A86" s="1782"/>
      <c r="B86" s="998">
        <f t="shared" si="34"/>
        <v>17</v>
      </c>
      <c r="C86" s="237"/>
      <c r="D86" s="484" t="str">
        <f t="shared" si="21"/>
        <v/>
      </c>
      <c r="E86" s="1279"/>
      <c r="F86" s="1280"/>
      <c r="G86" s="238"/>
      <c r="H86" s="63"/>
      <c r="I86" s="501"/>
      <c r="J86" s="502"/>
      <c r="K86" s="503"/>
      <c r="L86" s="510"/>
      <c r="M86" s="501"/>
      <c r="N86" s="502"/>
      <c r="O86" s="503"/>
      <c r="P86" s="517"/>
      <c r="Q86" s="514"/>
      <c r="R86" s="502"/>
      <c r="S86" s="503"/>
      <c r="T86" s="510"/>
      <c r="U86" s="501"/>
      <c r="V86" s="502"/>
      <c r="W86" s="503"/>
      <c r="X86" s="510"/>
      <c r="Y86" s="552">
        <f t="shared" si="35"/>
        <v>0</v>
      </c>
      <c r="Z86" s="551">
        <f t="shared" si="35"/>
        <v>0</v>
      </c>
      <c r="AD86" s="849" t="str">
        <f t="shared" si="22"/>
        <v/>
      </c>
      <c r="AE86" s="849" t="str">
        <f t="shared" si="23"/>
        <v/>
      </c>
      <c r="AF86" s="849" t="str">
        <f t="shared" si="24"/>
        <v/>
      </c>
      <c r="AG86" s="849" t="str">
        <f t="shared" si="25"/>
        <v/>
      </c>
      <c r="AH86" s="849" t="str">
        <f t="shared" si="26"/>
        <v/>
      </c>
      <c r="AI86" s="849" t="str">
        <f t="shared" si="27"/>
        <v/>
      </c>
      <c r="AJ86" s="847" t="str">
        <f t="shared" si="28"/>
        <v/>
      </c>
      <c r="AK86" s="847" t="str">
        <f t="shared" si="29"/>
        <v/>
      </c>
      <c r="AL86" s="847" t="str">
        <f t="shared" si="30"/>
        <v/>
      </c>
      <c r="AM86" s="847" t="str">
        <f t="shared" si="31"/>
        <v/>
      </c>
      <c r="AN86" s="847" t="str">
        <f t="shared" si="32"/>
        <v/>
      </c>
      <c r="AO86" s="847" t="str">
        <f t="shared" si="33"/>
        <v/>
      </c>
      <c r="IV86" s="534"/>
    </row>
    <row r="87" spans="1:256" s="54" customFormat="1" ht="30" customHeight="1">
      <c r="A87" s="1782"/>
      <c r="B87" s="998">
        <f t="shared" si="34"/>
        <v>18</v>
      </c>
      <c r="C87" s="237"/>
      <c r="D87" s="484" t="str">
        <f t="shared" si="21"/>
        <v/>
      </c>
      <c r="E87" s="1279"/>
      <c r="F87" s="1280"/>
      <c r="G87" s="238"/>
      <c r="H87" s="63"/>
      <c r="I87" s="501"/>
      <c r="J87" s="502"/>
      <c r="K87" s="503"/>
      <c r="L87" s="510"/>
      <c r="M87" s="501"/>
      <c r="N87" s="502"/>
      <c r="O87" s="503"/>
      <c r="P87" s="517"/>
      <c r="Q87" s="514"/>
      <c r="R87" s="502"/>
      <c r="S87" s="503"/>
      <c r="T87" s="510"/>
      <c r="U87" s="501"/>
      <c r="V87" s="502"/>
      <c r="W87" s="503"/>
      <c r="X87" s="510"/>
      <c r="Y87" s="552">
        <f t="shared" si="35"/>
        <v>0</v>
      </c>
      <c r="Z87" s="551">
        <f t="shared" si="35"/>
        <v>0</v>
      </c>
      <c r="AD87" s="849" t="str">
        <f t="shared" si="22"/>
        <v/>
      </c>
      <c r="AE87" s="849" t="str">
        <f t="shared" si="23"/>
        <v/>
      </c>
      <c r="AF87" s="849" t="str">
        <f t="shared" si="24"/>
        <v/>
      </c>
      <c r="AG87" s="849" t="str">
        <f t="shared" si="25"/>
        <v/>
      </c>
      <c r="AH87" s="849" t="str">
        <f t="shared" si="26"/>
        <v/>
      </c>
      <c r="AI87" s="849" t="str">
        <f t="shared" si="27"/>
        <v/>
      </c>
      <c r="AJ87" s="847" t="str">
        <f t="shared" si="28"/>
        <v/>
      </c>
      <c r="AK87" s="847" t="str">
        <f t="shared" si="29"/>
        <v/>
      </c>
      <c r="AL87" s="847" t="str">
        <f t="shared" si="30"/>
        <v/>
      </c>
      <c r="AM87" s="847" t="str">
        <f t="shared" si="31"/>
        <v/>
      </c>
      <c r="AN87" s="847" t="str">
        <f t="shared" si="32"/>
        <v/>
      </c>
      <c r="AO87" s="847" t="str">
        <f t="shared" si="33"/>
        <v/>
      </c>
      <c r="IV87" s="534"/>
    </row>
    <row r="88" spans="1:256" s="54" customFormat="1" ht="30" customHeight="1">
      <c r="A88" s="1782"/>
      <c r="B88" s="998">
        <f t="shared" si="34"/>
        <v>19</v>
      </c>
      <c r="C88" s="237"/>
      <c r="D88" s="484" t="str">
        <f t="shared" si="21"/>
        <v/>
      </c>
      <c r="E88" s="1279"/>
      <c r="F88" s="1280"/>
      <c r="G88" s="238"/>
      <c r="H88" s="63"/>
      <c r="I88" s="501"/>
      <c r="J88" s="502"/>
      <c r="K88" s="503"/>
      <c r="L88" s="510"/>
      <c r="M88" s="501"/>
      <c r="N88" s="502"/>
      <c r="O88" s="503"/>
      <c r="P88" s="517"/>
      <c r="Q88" s="514"/>
      <c r="R88" s="502"/>
      <c r="S88" s="503"/>
      <c r="T88" s="510"/>
      <c r="U88" s="501"/>
      <c r="V88" s="502"/>
      <c r="W88" s="503"/>
      <c r="X88" s="510"/>
      <c r="Y88" s="552">
        <f t="shared" si="35"/>
        <v>0</v>
      </c>
      <c r="Z88" s="551">
        <f t="shared" si="35"/>
        <v>0</v>
      </c>
      <c r="AD88" s="849" t="str">
        <f t="shared" si="22"/>
        <v/>
      </c>
      <c r="AE88" s="849" t="str">
        <f t="shared" si="23"/>
        <v/>
      </c>
      <c r="AF88" s="849" t="str">
        <f t="shared" si="24"/>
        <v/>
      </c>
      <c r="AG88" s="849" t="str">
        <f t="shared" si="25"/>
        <v/>
      </c>
      <c r="AH88" s="849" t="str">
        <f t="shared" si="26"/>
        <v/>
      </c>
      <c r="AI88" s="849" t="str">
        <f t="shared" si="27"/>
        <v/>
      </c>
      <c r="AJ88" s="847" t="str">
        <f t="shared" si="28"/>
        <v/>
      </c>
      <c r="AK88" s="847" t="str">
        <f t="shared" si="29"/>
        <v/>
      </c>
      <c r="AL88" s="847" t="str">
        <f t="shared" si="30"/>
        <v/>
      </c>
      <c r="AM88" s="847" t="str">
        <f t="shared" si="31"/>
        <v/>
      </c>
      <c r="AN88" s="847" t="str">
        <f t="shared" si="32"/>
        <v/>
      </c>
      <c r="AO88" s="847" t="str">
        <f t="shared" si="33"/>
        <v/>
      </c>
      <c r="IV88" s="534"/>
    </row>
    <row r="89" spans="1:256" s="54" customFormat="1" ht="30" customHeight="1">
      <c r="A89" s="1782"/>
      <c r="B89" s="998">
        <f t="shared" si="34"/>
        <v>20</v>
      </c>
      <c r="C89" s="237"/>
      <c r="D89" s="484" t="str">
        <f t="shared" si="21"/>
        <v/>
      </c>
      <c r="E89" s="1279"/>
      <c r="F89" s="1280"/>
      <c r="G89" s="238"/>
      <c r="H89" s="63"/>
      <c r="I89" s="501"/>
      <c r="J89" s="502"/>
      <c r="K89" s="503"/>
      <c r="L89" s="510"/>
      <c r="M89" s="501"/>
      <c r="N89" s="502"/>
      <c r="O89" s="503"/>
      <c r="P89" s="517"/>
      <c r="Q89" s="514"/>
      <c r="R89" s="502"/>
      <c r="S89" s="503"/>
      <c r="T89" s="510"/>
      <c r="U89" s="501"/>
      <c r="V89" s="502"/>
      <c r="W89" s="503"/>
      <c r="X89" s="510"/>
      <c r="Y89" s="552">
        <f t="shared" si="35"/>
        <v>0</v>
      </c>
      <c r="Z89" s="551">
        <f t="shared" si="35"/>
        <v>0</v>
      </c>
      <c r="AD89" s="849" t="str">
        <f t="shared" si="22"/>
        <v/>
      </c>
      <c r="AE89" s="849" t="str">
        <f t="shared" si="23"/>
        <v/>
      </c>
      <c r="AF89" s="849" t="str">
        <f t="shared" si="24"/>
        <v/>
      </c>
      <c r="AG89" s="849" t="str">
        <f t="shared" si="25"/>
        <v/>
      </c>
      <c r="AH89" s="849" t="str">
        <f t="shared" si="26"/>
        <v/>
      </c>
      <c r="AI89" s="849" t="str">
        <f t="shared" si="27"/>
        <v/>
      </c>
      <c r="AJ89" s="847" t="str">
        <f t="shared" si="28"/>
        <v/>
      </c>
      <c r="AK89" s="847" t="str">
        <f t="shared" si="29"/>
        <v/>
      </c>
      <c r="AL89" s="847" t="str">
        <f t="shared" si="30"/>
        <v/>
      </c>
      <c r="AM89" s="847" t="str">
        <f t="shared" si="31"/>
        <v/>
      </c>
      <c r="AN89" s="847" t="str">
        <f t="shared" si="32"/>
        <v/>
      </c>
      <c r="AO89" s="847" t="str">
        <f t="shared" si="33"/>
        <v/>
      </c>
      <c r="IV89" s="534"/>
    </row>
    <row r="90" spans="1:256" s="54" customFormat="1" ht="30" customHeight="1">
      <c r="A90" s="1782"/>
      <c r="B90" s="998">
        <f t="shared" si="34"/>
        <v>21</v>
      </c>
      <c r="C90" s="237"/>
      <c r="D90" s="484" t="str">
        <f t="shared" si="21"/>
        <v/>
      </c>
      <c r="E90" s="1279"/>
      <c r="F90" s="1280"/>
      <c r="G90" s="238"/>
      <c r="H90" s="63"/>
      <c r="I90" s="501"/>
      <c r="J90" s="502"/>
      <c r="K90" s="503"/>
      <c r="L90" s="510"/>
      <c r="M90" s="501"/>
      <c r="N90" s="502"/>
      <c r="O90" s="503"/>
      <c r="P90" s="517"/>
      <c r="Q90" s="514"/>
      <c r="R90" s="502"/>
      <c r="S90" s="503"/>
      <c r="T90" s="510"/>
      <c r="U90" s="501"/>
      <c r="V90" s="502"/>
      <c r="W90" s="503"/>
      <c r="X90" s="510"/>
      <c r="Y90" s="552">
        <f t="shared" si="35"/>
        <v>0</v>
      </c>
      <c r="Z90" s="551">
        <f t="shared" si="35"/>
        <v>0</v>
      </c>
      <c r="AD90" s="849" t="str">
        <f t="shared" si="22"/>
        <v/>
      </c>
      <c r="AE90" s="849" t="str">
        <f t="shared" si="23"/>
        <v/>
      </c>
      <c r="AF90" s="849" t="str">
        <f t="shared" si="24"/>
        <v/>
      </c>
      <c r="AG90" s="849" t="str">
        <f t="shared" si="25"/>
        <v/>
      </c>
      <c r="AH90" s="849" t="str">
        <f t="shared" si="26"/>
        <v/>
      </c>
      <c r="AI90" s="849" t="str">
        <f t="shared" si="27"/>
        <v/>
      </c>
      <c r="AJ90" s="847" t="str">
        <f t="shared" si="28"/>
        <v/>
      </c>
      <c r="AK90" s="847" t="str">
        <f t="shared" si="29"/>
        <v/>
      </c>
      <c r="AL90" s="847" t="str">
        <f t="shared" si="30"/>
        <v/>
      </c>
      <c r="AM90" s="847" t="str">
        <f t="shared" si="31"/>
        <v/>
      </c>
      <c r="AN90" s="847" t="str">
        <f t="shared" si="32"/>
        <v/>
      </c>
      <c r="AO90" s="847" t="str">
        <f t="shared" si="33"/>
        <v/>
      </c>
      <c r="IV90" s="534"/>
    </row>
    <row r="91" spans="1:256" s="54" customFormat="1" ht="30" customHeight="1">
      <c r="A91" s="1782"/>
      <c r="B91" s="998">
        <f t="shared" si="34"/>
        <v>22</v>
      </c>
      <c r="C91" s="237"/>
      <c r="D91" s="484" t="str">
        <f t="shared" si="21"/>
        <v/>
      </c>
      <c r="E91" s="1279"/>
      <c r="F91" s="1280"/>
      <c r="G91" s="238"/>
      <c r="H91" s="63"/>
      <c r="I91" s="501"/>
      <c r="J91" s="502"/>
      <c r="K91" s="503"/>
      <c r="L91" s="510"/>
      <c r="M91" s="501"/>
      <c r="N91" s="502"/>
      <c r="O91" s="503"/>
      <c r="P91" s="517"/>
      <c r="Q91" s="514"/>
      <c r="R91" s="502"/>
      <c r="S91" s="503"/>
      <c r="T91" s="510"/>
      <c r="U91" s="501"/>
      <c r="V91" s="502"/>
      <c r="W91" s="503"/>
      <c r="X91" s="510"/>
      <c r="Y91" s="552">
        <f t="shared" si="35"/>
        <v>0</v>
      </c>
      <c r="Z91" s="551">
        <f t="shared" si="35"/>
        <v>0</v>
      </c>
      <c r="AD91" s="849" t="str">
        <f t="shared" si="22"/>
        <v/>
      </c>
      <c r="AE91" s="849" t="str">
        <f t="shared" si="23"/>
        <v/>
      </c>
      <c r="AF91" s="849" t="str">
        <f t="shared" si="24"/>
        <v/>
      </c>
      <c r="AG91" s="849" t="str">
        <f t="shared" si="25"/>
        <v/>
      </c>
      <c r="AH91" s="849" t="str">
        <f t="shared" si="26"/>
        <v/>
      </c>
      <c r="AI91" s="849" t="str">
        <f t="shared" si="27"/>
        <v/>
      </c>
      <c r="AJ91" s="847" t="str">
        <f t="shared" si="28"/>
        <v/>
      </c>
      <c r="AK91" s="847" t="str">
        <f t="shared" si="29"/>
        <v/>
      </c>
      <c r="AL91" s="847" t="str">
        <f t="shared" si="30"/>
        <v/>
      </c>
      <c r="AM91" s="847" t="str">
        <f t="shared" si="31"/>
        <v/>
      </c>
      <c r="AN91" s="847" t="str">
        <f t="shared" si="32"/>
        <v/>
      </c>
      <c r="AO91" s="847" t="str">
        <f t="shared" si="33"/>
        <v/>
      </c>
      <c r="IV91" s="534"/>
    </row>
    <row r="92" spans="1:256" s="54" customFormat="1" ht="30" customHeight="1">
      <c r="A92" s="1782"/>
      <c r="B92" s="998">
        <f t="shared" si="34"/>
        <v>23</v>
      </c>
      <c r="C92" s="237"/>
      <c r="D92" s="484" t="str">
        <f t="shared" si="21"/>
        <v/>
      </c>
      <c r="E92" s="1279"/>
      <c r="F92" s="1280"/>
      <c r="G92" s="238"/>
      <c r="H92" s="63"/>
      <c r="I92" s="501"/>
      <c r="J92" s="502"/>
      <c r="K92" s="503"/>
      <c r="L92" s="510"/>
      <c r="M92" s="501"/>
      <c r="N92" s="502"/>
      <c r="O92" s="503"/>
      <c r="P92" s="517"/>
      <c r="Q92" s="514"/>
      <c r="R92" s="502"/>
      <c r="S92" s="503"/>
      <c r="T92" s="510"/>
      <c r="U92" s="501"/>
      <c r="V92" s="502"/>
      <c r="W92" s="503"/>
      <c r="X92" s="510"/>
      <c r="Y92" s="552">
        <f t="shared" si="35"/>
        <v>0</v>
      </c>
      <c r="Z92" s="551">
        <f t="shared" si="35"/>
        <v>0</v>
      </c>
      <c r="AD92" s="849" t="str">
        <f t="shared" si="22"/>
        <v/>
      </c>
      <c r="AE92" s="849" t="str">
        <f t="shared" si="23"/>
        <v/>
      </c>
      <c r="AF92" s="849" t="str">
        <f t="shared" si="24"/>
        <v/>
      </c>
      <c r="AG92" s="849" t="str">
        <f t="shared" si="25"/>
        <v/>
      </c>
      <c r="AH92" s="849" t="str">
        <f t="shared" si="26"/>
        <v/>
      </c>
      <c r="AI92" s="849" t="str">
        <f t="shared" si="27"/>
        <v/>
      </c>
      <c r="AJ92" s="847" t="str">
        <f t="shared" si="28"/>
        <v/>
      </c>
      <c r="AK92" s="847" t="str">
        <f t="shared" si="29"/>
        <v/>
      </c>
      <c r="AL92" s="847" t="str">
        <f t="shared" si="30"/>
        <v/>
      </c>
      <c r="AM92" s="847" t="str">
        <f t="shared" si="31"/>
        <v/>
      </c>
      <c r="AN92" s="847" t="str">
        <f t="shared" si="32"/>
        <v/>
      </c>
      <c r="AO92" s="847" t="str">
        <f t="shared" si="33"/>
        <v/>
      </c>
      <c r="IV92" s="534"/>
    </row>
    <row r="93" spans="1:256" s="54" customFormat="1" ht="30" customHeight="1">
      <c r="A93" s="1782"/>
      <c r="B93" s="998">
        <f t="shared" si="34"/>
        <v>24</v>
      </c>
      <c r="C93" s="237"/>
      <c r="D93" s="484" t="str">
        <f t="shared" si="21"/>
        <v/>
      </c>
      <c r="E93" s="1279"/>
      <c r="F93" s="1280"/>
      <c r="G93" s="238"/>
      <c r="H93" s="63"/>
      <c r="I93" s="501"/>
      <c r="J93" s="502"/>
      <c r="K93" s="503"/>
      <c r="L93" s="510"/>
      <c r="M93" s="501"/>
      <c r="N93" s="502"/>
      <c r="O93" s="503"/>
      <c r="P93" s="517"/>
      <c r="Q93" s="514"/>
      <c r="R93" s="502"/>
      <c r="S93" s="503"/>
      <c r="T93" s="510"/>
      <c r="U93" s="501"/>
      <c r="V93" s="502"/>
      <c r="W93" s="503"/>
      <c r="X93" s="510"/>
      <c r="Y93" s="552">
        <f t="shared" si="35"/>
        <v>0</v>
      </c>
      <c r="Z93" s="551">
        <f t="shared" si="35"/>
        <v>0</v>
      </c>
      <c r="AD93" s="849" t="str">
        <f t="shared" si="22"/>
        <v/>
      </c>
      <c r="AE93" s="849" t="str">
        <f t="shared" si="23"/>
        <v/>
      </c>
      <c r="AF93" s="849" t="str">
        <f t="shared" si="24"/>
        <v/>
      </c>
      <c r="AG93" s="849" t="str">
        <f t="shared" si="25"/>
        <v/>
      </c>
      <c r="AH93" s="849" t="str">
        <f t="shared" si="26"/>
        <v/>
      </c>
      <c r="AI93" s="849" t="str">
        <f t="shared" si="27"/>
        <v/>
      </c>
      <c r="AJ93" s="847" t="str">
        <f t="shared" si="28"/>
        <v/>
      </c>
      <c r="AK93" s="847" t="str">
        <f t="shared" si="29"/>
        <v/>
      </c>
      <c r="AL93" s="847" t="str">
        <f t="shared" si="30"/>
        <v/>
      </c>
      <c r="AM93" s="847" t="str">
        <f t="shared" si="31"/>
        <v/>
      </c>
      <c r="AN93" s="847" t="str">
        <f t="shared" si="32"/>
        <v/>
      </c>
      <c r="AO93" s="847" t="str">
        <f t="shared" si="33"/>
        <v/>
      </c>
      <c r="IV93" s="534"/>
    </row>
    <row r="94" spans="1:256" s="54" customFormat="1" ht="30" customHeight="1">
      <c r="A94" s="1782"/>
      <c r="B94" s="998">
        <f t="shared" si="34"/>
        <v>25</v>
      </c>
      <c r="C94" s="237"/>
      <c r="D94" s="484" t="str">
        <f t="shared" si="21"/>
        <v/>
      </c>
      <c r="E94" s="1279"/>
      <c r="F94" s="1280"/>
      <c r="G94" s="238"/>
      <c r="H94" s="63"/>
      <c r="I94" s="501"/>
      <c r="J94" s="502"/>
      <c r="K94" s="503"/>
      <c r="L94" s="510"/>
      <c r="M94" s="501"/>
      <c r="N94" s="502"/>
      <c r="O94" s="503"/>
      <c r="P94" s="517"/>
      <c r="Q94" s="514"/>
      <c r="R94" s="502"/>
      <c r="S94" s="503"/>
      <c r="T94" s="510"/>
      <c r="U94" s="501"/>
      <c r="V94" s="502"/>
      <c r="W94" s="503"/>
      <c r="X94" s="510"/>
      <c r="Y94" s="552">
        <f t="shared" si="35"/>
        <v>0</v>
      </c>
      <c r="Z94" s="551">
        <f t="shared" si="35"/>
        <v>0</v>
      </c>
      <c r="AD94" s="849" t="str">
        <f t="shared" si="22"/>
        <v/>
      </c>
      <c r="AE94" s="849" t="str">
        <f t="shared" si="23"/>
        <v/>
      </c>
      <c r="AF94" s="849" t="str">
        <f t="shared" si="24"/>
        <v/>
      </c>
      <c r="AG94" s="849" t="str">
        <f t="shared" si="25"/>
        <v/>
      </c>
      <c r="AH94" s="849" t="str">
        <f t="shared" si="26"/>
        <v/>
      </c>
      <c r="AI94" s="849" t="str">
        <f t="shared" si="27"/>
        <v/>
      </c>
      <c r="AJ94" s="847" t="str">
        <f t="shared" si="28"/>
        <v/>
      </c>
      <c r="AK94" s="847" t="str">
        <f t="shared" si="29"/>
        <v/>
      </c>
      <c r="AL94" s="847" t="str">
        <f t="shared" si="30"/>
        <v/>
      </c>
      <c r="AM94" s="847" t="str">
        <f t="shared" si="31"/>
        <v/>
      </c>
      <c r="AN94" s="847" t="str">
        <f t="shared" si="32"/>
        <v/>
      </c>
      <c r="AO94" s="847" t="str">
        <f t="shared" si="33"/>
        <v/>
      </c>
      <c r="IV94" s="534"/>
    </row>
    <row r="95" spans="1:256" s="54" customFormat="1" ht="30" customHeight="1">
      <c r="A95" s="1782"/>
      <c r="B95" s="998">
        <f t="shared" si="34"/>
        <v>26</v>
      </c>
      <c r="C95" s="237"/>
      <c r="D95" s="484" t="str">
        <f t="shared" si="21"/>
        <v/>
      </c>
      <c r="E95" s="1279"/>
      <c r="F95" s="1280"/>
      <c r="G95" s="238"/>
      <c r="H95" s="63"/>
      <c r="I95" s="501"/>
      <c r="J95" s="502"/>
      <c r="K95" s="503"/>
      <c r="L95" s="510"/>
      <c r="M95" s="501"/>
      <c r="N95" s="502"/>
      <c r="O95" s="503"/>
      <c r="P95" s="517"/>
      <c r="Q95" s="514"/>
      <c r="R95" s="502"/>
      <c r="S95" s="503"/>
      <c r="T95" s="510"/>
      <c r="U95" s="501"/>
      <c r="V95" s="502"/>
      <c r="W95" s="503"/>
      <c r="X95" s="510"/>
      <c r="Y95" s="552">
        <f t="shared" si="35"/>
        <v>0</v>
      </c>
      <c r="Z95" s="551">
        <f t="shared" si="35"/>
        <v>0</v>
      </c>
      <c r="AD95" s="849" t="str">
        <f t="shared" si="22"/>
        <v/>
      </c>
      <c r="AE95" s="849" t="str">
        <f t="shared" si="23"/>
        <v/>
      </c>
      <c r="AF95" s="849" t="str">
        <f t="shared" si="24"/>
        <v/>
      </c>
      <c r="AG95" s="849" t="str">
        <f t="shared" si="25"/>
        <v/>
      </c>
      <c r="AH95" s="849" t="str">
        <f t="shared" si="26"/>
        <v/>
      </c>
      <c r="AI95" s="849" t="str">
        <f t="shared" si="27"/>
        <v/>
      </c>
      <c r="AJ95" s="847" t="str">
        <f t="shared" si="28"/>
        <v/>
      </c>
      <c r="AK95" s="847" t="str">
        <f t="shared" si="29"/>
        <v/>
      </c>
      <c r="AL95" s="847" t="str">
        <f t="shared" si="30"/>
        <v/>
      </c>
      <c r="AM95" s="847" t="str">
        <f t="shared" si="31"/>
        <v/>
      </c>
      <c r="AN95" s="847" t="str">
        <f t="shared" si="32"/>
        <v/>
      </c>
      <c r="AO95" s="847" t="str">
        <f t="shared" si="33"/>
        <v/>
      </c>
      <c r="IV95" s="534"/>
    </row>
    <row r="96" spans="1:256" s="54" customFormat="1" ht="30" customHeight="1">
      <c r="A96" s="1782"/>
      <c r="B96" s="998">
        <f t="shared" si="34"/>
        <v>27</v>
      </c>
      <c r="C96" s="237"/>
      <c r="D96" s="484" t="str">
        <f t="shared" si="21"/>
        <v/>
      </c>
      <c r="E96" s="1279"/>
      <c r="F96" s="1280"/>
      <c r="G96" s="238"/>
      <c r="H96" s="63"/>
      <c r="I96" s="501"/>
      <c r="J96" s="502"/>
      <c r="K96" s="503"/>
      <c r="L96" s="510"/>
      <c r="M96" s="501"/>
      <c r="N96" s="502"/>
      <c r="O96" s="503"/>
      <c r="P96" s="517"/>
      <c r="Q96" s="514"/>
      <c r="R96" s="502"/>
      <c r="S96" s="503"/>
      <c r="T96" s="510"/>
      <c r="U96" s="501"/>
      <c r="V96" s="502"/>
      <c r="W96" s="503"/>
      <c r="X96" s="510"/>
      <c r="Y96" s="552">
        <f t="shared" si="35"/>
        <v>0</v>
      </c>
      <c r="Z96" s="551">
        <f t="shared" si="35"/>
        <v>0</v>
      </c>
      <c r="AD96" s="849" t="str">
        <f t="shared" si="22"/>
        <v/>
      </c>
      <c r="AE96" s="849" t="str">
        <f t="shared" si="23"/>
        <v/>
      </c>
      <c r="AF96" s="849" t="str">
        <f t="shared" si="24"/>
        <v/>
      </c>
      <c r="AG96" s="849" t="str">
        <f t="shared" si="25"/>
        <v/>
      </c>
      <c r="AH96" s="849" t="str">
        <f t="shared" si="26"/>
        <v/>
      </c>
      <c r="AI96" s="849" t="str">
        <f t="shared" si="27"/>
        <v/>
      </c>
      <c r="AJ96" s="847" t="str">
        <f t="shared" si="28"/>
        <v/>
      </c>
      <c r="AK96" s="847" t="str">
        <f t="shared" si="29"/>
        <v/>
      </c>
      <c r="AL96" s="847" t="str">
        <f t="shared" si="30"/>
        <v/>
      </c>
      <c r="AM96" s="847" t="str">
        <f t="shared" si="31"/>
        <v/>
      </c>
      <c r="AN96" s="847" t="str">
        <f t="shared" si="32"/>
        <v/>
      </c>
      <c r="AO96" s="847" t="str">
        <f t="shared" si="33"/>
        <v/>
      </c>
      <c r="IV96" s="534"/>
    </row>
    <row r="97" spans="1:256" s="54" customFormat="1" ht="30" customHeight="1">
      <c r="A97" s="1782"/>
      <c r="B97" s="998">
        <f t="shared" si="34"/>
        <v>28</v>
      </c>
      <c r="C97" s="237"/>
      <c r="D97" s="484" t="str">
        <f t="shared" si="21"/>
        <v/>
      </c>
      <c r="E97" s="1279"/>
      <c r="F97" s="1280"/>
      <c r="G97" s="238"/>
      <c r="H97" s="63"/>
      <c r="I97" s="501"/>
      <c r="J97" s="502"/>
      <c r="K97" s="503"/>
      <c r="L97" s="510"/>
      <c r="M97" s="501"/>
      <c r="N97" s="502"/>
      <c r="O97" s="503"/>
      <c r="P97" s="517"/>
      <c r="Q97" s="514"/>
      <c r="R97" s="502"/>
      <c r="S97" s="503"/>
      <c r="T97" s="510"/>
      <c r="U97" s="501"/>
      <c r="V97" s="502"/>
      <c r="W97" s="503"/>
      <c r="X97" s="510"/>
      <c r="Y97" s="552">
        <f t="shared" si="35"/>
        <v>0</v>
      </c>
      <c r="Z97" s="551">
        <f t="shared" si="35"/>
        <v>0</v>
      </c>
      <c r="AD97" s="849" t="str">
        <f t="shared" si="22"/>
        <v/>
      </c>
      <c r="AE97" s="849" t="str">
        <f t="shared" si="23"/>
        <v/>
      </c>
      <c r="AF97" s="849" t="str">
        <f t="shared" si="24"/>
        <v/>
      </c>
      <c r="AG97" s="849" t="str">
        <f t="shared" si="25"/>
        <v/>
      </c>
      <c r="AH97" s="849" t="str">
        <f t="shared" si="26"/>
        <v/>
      </c>
      <c r="AI97" s="849" t="str">
        <f t="shared" si="27"/>
        <v/>
      </c>
      <c r="AJ97" s="847" t="str">
        <f t="shared" si="28"/>
        <v/>
      </c>
      <c r="AK97" s="847" t="str">
        <f t="shared" si="29"/>
        <v/>
      </c>
      <c r="AL97" s="847" t="str">
        <f t="shared" si="30"/>
        <v/>
      </c>
      <c r="AM97" s="847" t="str">
        <f t="shared" si="31"/>
        <v/>
      </c>
      <c r="AN97" s="847" t="str">
        <f t="shared" si="32"/>
        <v/>
      </c>
      <c r="AO97" s="847" t="str">
        <f t="shared" si="33"/>
        <v/>
      </c>
      <c r="IV97" s="534"/>
    </row>
    <row r="98" spans="1:256" s="54" customFormat="1" ht="30" customHeight="1">
      <c r="A98" s="1782"/>
      <c r="B98" s="998">
        <f t="shared" si="34"/>
        <v>29</v>
      </c>
      <c r="C98" s="237"/>
      <c r="D98" s="484" t="str">
        <f t="shared" si="21"/>
        <v/>
      </c>
      <c r="E98" s="1279"/>
      <c r="F98" s="1280"/>
      <c r="G98" s="238"/>
      <c r="H98" s="63"/>
      <c r="I98" s="501"/>
      <c r="J98" s="502"/>
      <c r="K98" s="503"/>
      <c r="L98" s="510"/>
      <c r="M98" s="501"/>
      <c r="N98" s="502"/>
      <c r="O98" s="503"/>
      <c r="P98" s="517"/>
      <c r="Q98" s="514"/>
      <c r="R98" s="502"/>
      <c r="S98" s="503"/>
      <c r="T98" s="510"/>
      <c r="U98" s="501"/>
      <c r="V98" s="502"/>
      <c r="W98" s="503"/>
      <c r="X98" s="510"/>
      <c r="Y98" s="552">
        <f t="shared" si="35"/>
        <v>0</v>
      </c>
      <c r="Z98" s="551">
        <f t="shared" si="35"/>
        <v>0</v>
      </c>
      <c r="AD98" s="849" t="str">
        <f t="shared" si="22"/>
        <v/>
      </c>
      <c r="AE98" s="849" t="str">
        <f t="shared" si="23"/>
        <v/>
      </c>
      <c r="AF98" s="849" t="str">
        <f t="shared" si="24"/>
        <v/>
      </c>
      <c r="AG98" s="849" t="str">
        <f t="shared" si="25"/>
        <v/>
      </c>
      <c r="AH98" s="849" t="str">
        <f t="shared" si="26"/>
        <v/>
      </c>
      <c r="AI98" s="849" t="str">
        <f t="shared" si="27"/>
        <v/>
      </c>
      <c r="AJ98" s="847" t="str">
        <f t="shared" si="28"/>
        <v/>
      </c>
      <c r="AK98" s="847" t="str">
        <f t="shared" si="29"/>
        <v/>
      </c>
      <c r="AL98" s="847" t="str">
        <f t="shared" si="30"/>
        <v/>
      </c>
      <c r="AM98" s="847" t="str">
        <f t="shared" si="31"/>
        <v/>
      </c>
      <c r="AN98" s="847" t="str">
        <f t="shared" si="32"/>
        <v/>
      </c>
      <c r="AO98" s="847" t="str">
        <f t="shared" si="33"/>
        <v/>
      </c>
      <c r="IV98" s="534"/>
    </row>
    <row r="99" spans="1:256" s="54" customFormat="1" ht="30" customHeight="1">
      <c r="A99" s="1782"/>
      <c r="B99" s="998">
        <f t="shared" si="34"/>
        <v>30</v>
      </c>
      <c r="C99" s="237"/>
      <c r="D99" s="484" t="str">
        <f t="shared" si="21"/>
        <v/>
      </c>
      <c r="E99" s="1279"/>
      <c r="F99" s="1280"/>
      <c r="G99" s="238"/>
      <c r="H99" s="63"/>
      <c r="I99" s="501"/>
      <c r="J99" s="502"/>
      <c r="K99" s="503"/>
      <c r="L99" s="510"/>
      <c r="M99" s="501"/>
      <c r="N99" s="502"/>
      <c r="O99" s="503"/>
      <c r="P99" s="517"/>
      <c r="Q99" s="514"/>
      <c r="R99" s="502"/>
      <c r="S99" s="503"/>
      <c r="T99" s="510"/>
      <c r="U99" s="501"/>
      <c r="V99" s="502"/>
      <c r="W99" s="503"/>
      <c r="X99" s="510"/>
      <c r="Y99" s="552">
        <f t="shared" si="35"/>
        <v>0</v>
      </c>
      <c r="Z99" s="551">
        <f t="shared" si="35"/>
        <v>0</v>
      </c>
      <c r="AD99" s="849" t="str">
        <f t="shared" si="22"/>
        <v/>
      </c>
      <c r="AE99" s="849" t="str">
        <f t="shared" si="23"/>
        <v/>
      </c>
      <c r="AF99" s="849" t="str">
        <f t="shared" si="24"/>
        <v/>
      </c>
      <c r="AG99" s="849" t="str">
        <f t="shared" si="25"/>
        <v/>
      </c>
      <c r="AH99" s="849" t="str">
        <f t="shared" si="26"/>
        <v/>
      </c>
      <c r="AI99" s="849" t="str">
        <f t="shared" si="27"/>
        <v/>
      </c>
      <c r="AJ99" s="847" t="str">
        <f t="shared" si="28"/>
        <v/>
      </c>
      <c r="AK99" s="847" t="str">
        <f t="shared" si="29"/>
        <v/>
      </c>
      <c r="AL99" s="847" t="str">
        <f t="shared" si="30"/>
        <v/>
      </c>
      <c r="AM99" s="847" t="str">
        <f t="shared" si="31"/>
        <v/>
      </c>
      <c r="AN99" s="847" t="str">
        <f t="shared" si="32"/>
        <v/>
      </c>
      <c r="AO99" s="847" t="str">
        <f t="shared" si="33"/>
        <v/>
      </c>
      <c r="IV99" s="534"/>
    </row>
    <row r="100" spans="1:256" s="54" customFormat="1" ht="30" customHeight="1">
      <c r="A100" s="1782"/>
      <c r="B100" s="998">
        <f t="shared" si="34"/>
        <v>31</v>
      </c>
      <c r="C100" s="237"/>
      <c r="D100" s="484" t="str">
        <f t="shared" si="21"/>
        <v/>
      </c>
      <c r="E100" s="1279"/>
      <c r="F100" s="1280"/>
      <c r="G100" s="238"/>
      <c r="H100" s="63"/>
      <c r="I100" s="501"/>
      <c r="J100" s="502"/>
      <c r="K100" s="503"/>
      <c r="L100" s="510"/>
      <c r="M100" s="501"/>
      <c r="N100" s="502"/>
      <c r="O100" s="503"/>
      <c r="P100" s="517"/>
      <c r="Q100" s="514"/>
      <c r="R100" s="502"/>
      <c r="S100" s="503"/>
      <c r="T100" s="510"/>
      <c r="U100" s="501"/>
      <c r="V100" s="502"/>
      <c r="W100" s="503"/>
      <c r="X100" s="510"/>
      <c r="Y100" s="552">
        <f t="shared" si="35"/>
        <v>0</v>
      </c>
      <c r="Z100" s="551">
        <f t="shared" si="35"/>
        <v>0</v>
      </c>
      <c r="AD100" s="849" t="str">
        <f t="shared" si="22"/>
        <v/>
      </c>
      <c r="AE100" s="849" t="str">
        <f t="shared" si="23"/>
        <v/>
      </c>
      <c r="AF100" s="849" t="str">
        <f t="shared" si="24"/>
        <v/>
      </c>
      <c r="AG100" s="849" t="str">
        <f t="shared" si="25"/>
        <v/>
      </c>
      <c r="AH100" s="849" t="str">
        <f t="shared" si="26"/>
        <v/>
      </c>
      <c r="AI100" s="849" t="str">
        <f t="shared" si="27"/>
        <v/>
      </c>
      <c r="AJ100" s="847" t="str">
        <f t="shared" si="28"/>
        <v/>
      </c>
      <c r="AK100" s="847" t="str">
        <f t="shared" si="29"/>
        <v/>
      </c>
      <c r="AL100" s="847" t="str">
        <f t="shared" si="30"/>
        <v/>
      </c>
      <c r="AM100" s="847" t="str">
        <f t="shared" si="31"/>
        <v/>
      </c>
      <c r="AN100" s="847" t="str">
        <f t="shared" si="32"/>
        <v/>
      </c>
      <c r="AO100" s="847" t="str">
        <f t="shared" si="33"/>
        <v/>
      </c>
      <c r="IV100" s="534"/>
    </row>
    <row r="101" spans="1:256" s="54" customFormat="1" ht="30" customHeight="1">
      <c r="A101" s="1782"/>
      <c r="B101" s="998">
        <f t="shared" si="34"/>
        <v>32</v>
      </c>
      <c r="C101" s="237"/>
      <c r="D101" s="484" t="str">
        <f t="shared" si="21"/>
        <v/>
      </c>
      <c r="E101" s="1279"/>
      <c r="F101" s="1280"/>
      <c r="G101" s="238"/>
      <c r="H101" s="63"/>
      <c r="I101" s="501"/>
      <c r="J101" s="502"/>
      <c r="K101" s="503"/>
      <c r="L101" s="510"/>
      <c r="M101" s="501"/>
      <c r="N101" s="502"/>
      <c r="O101" s="503"/>
      <c r="P101" s="517"/>
      <c r="Q101" s="514"/>
      <c r="R101" s="502"/>
      <c r="S101" s="503"/>
      <c r="T101" s="510"/>
      <c r="U101" s="501"/>
      <c r="V101" s="502"/>
      <c r="W101" s="503"/>
      <c r="X101" s="510"/>
      <c r="Y101" s="552">
        <f t="shared" si="35"/>
        <v>0</v>
      </c>
      <c r="Z101" s="551">
        <f t="shared" si="35"/>
        <v>0</v>
      </c>
      <c r="AD101" s="849" t="str">
        <f t="shared" si="22"/>
        <v/>
      </c>
      <c r="AE101" s="849" t="str">
        <f t="shared" si="23"/>
        <v/>
      </c>
      <c r="AF101" s="849" t="str">
        <f t="shared" si="24"/>
        <v/>
      </c>
      <c r="AG101" s="849" t="str">
        <f t="shared" si="25"/>
        <v/>
      </c>
      <c r="AH101" s="849" t="str">
        <f t="shared" si="26"/>
        <v/>
      </c>
      <c r="AI101" s="849" t="str">
        <f t="shared" si="27"/>
        <v/>
      </c>
      <c r="AJ101" s="847" t="str">
        <f t="shared" si="28"/>
        <v/>
      </c>
      <c r="AK101" s="847" t="str">
        <f t="shared" si="29"/>
        <v/>
      </c>
      <c r="AL101" s="847" t="str">
        <f t="shared" si="30"/>
        <v/>
      </c>
      <c r="AM101" s="847" t="str">
        <f t="shared" si="31"/>
        <v/>
      </c>
      <c r="AN101" s="847" t="str">
        <f t="shared" si="32"/>
        <v/>
      </c>
      <c r="AO101" s="847" t="str">
        <f t="shared" si="33"/>
        <v/>
      </c>
      <c r="IV101" s="534"/>
    </row>
    <row r="102" spans="1:256" s="54" customFormat="1" ht="30" customHeight="1">
      <c r="A102" s="1782"/>
      <c r="B102" s="998">
        <f t="shared" si="34"/>
        <v>33</v>
      </c>
      <c r="C102" s="237"/>
      <c r="D102" s="484" t="str">
        <f t="shared" si="21"/>
        <v/>
      </c>
      <c r="E102" s="1279"/>
      <c r="F102" s="1280"/>
      <c r="G102" s="238"/>
      <c r="H102" s="63"/>
      <c r="I102" s="501"/>
      <c r="J102" s="502"/>
      <c r="K102" s="503"/>
      <c r="L102" s="510"/>
      <c r="M102" s="501"/>
      <c r="N102" s="502"/>
      <c r="O102" s="503"/>
      <c r="P102" s="517"/>
      <c r="Q102" s="514"/>
      <c r="R102" s="502"/>
      <c r="S102" s="503"/>
      <c r="T102" s="510"/>
      <c r="U102" s="501"/>
      <c r="V102" s="502"/>
      <c r="W102" s="503"/>
      <c r="X102" s="510"/>
      <c r="Y102" s="552">
        <f t="shared" si="35"/>
        <v>0</v>
      </c>
      <c r="Z102" s="551">
        <f t="shared" si="35"/>
        <v>0</v>
      </c>
      <c r="AD102" s="849" t="str">
        <f t="shared" si="22"/>
        <v/>
      </c>
      <c r="AE102" s="849" t="str">
        <f t="shared" si="23"/>
        <v/>
      </c>
      <c r="AF102" s="849" t="str">
        <f t="shared" ref="AF102:AF119" si="36">IF(E102&lt;&gt;"",IF(AND(I102="",M102="",Q102="",U102=""),"×",""),"")</f>
        <v/>
      </c>
      <c r="AG102" s="849" t="str">
        <f t="shared" ref="AG102:AG119" si="37">IF(E102&lt;&gt;"",IF(AND(J102="",N102="",R102="",V102=""),"×",""),"")</f>
        <v/>
      </c>
      <c r="AH102" s="849" t="str">
        <f t="shared" ref="AH102:AH119" si="38">IF(E102&lt;&gt;"",IF(AND(K102="",O102="",S102="",W102=""),"×",""),"")</f>
        <v/>
      </c>
      <c r="AI102" s="849" t="str">
        <f t="shared" ref="AI102:AI119" si="39">IF(E102&lt;&gt;"",IF(AND(L102="",P102="",T102="",X102=""),"×",""),"")</f>
        <v/>
      </c>
      <c r="AJ102" s="847" t="str">
        <f t="shared" si="28"/>
        <v/>
      </c>
      <c r="AK102" s="847" t="str">
        <f t="shared" si="29"/>
        <v/>
      </c>
      <c r="AL102" s="847" t="str">
        <f t="shared" si="30"/>
        <v/>
      </c>
      <c r="AM102" s="847" t="str">
        <f t="shared" si="31"/>
        <v/>
      </c>
      <c r="AN102" s="847" t="str">
        <f t="shared" si="32"/>
        <v/>
      </c>
      <c r="AO102" s="847" t="str">
        <f t="shared" si="33"/>
        <v/>
      </c>
      <c r="IV102" s="534"/>
    </row>
    <row r="103" spans="1:256" s="54" customFormat="1" ht="30" customHeight="1">
      <c r="A103" s="1782"/>
      <c r="B103" s="998">
        <f t="shared" si="34"/>
        <v>34</v>
      </c>
      <c r="C103" s="237"/>
      <c r="D103" s="484" t="str">
        <f t="shared" si="21"/>
        <v/>
      </c>
      <c r="E103" s="1279"/>
      <c r="F103" s="1280"/>
      <c r="G103" s="238"/>
      <c r="H103" s="63"/>
      <c r="I103" s="501"/>
      <c r="J103" s="502"/>
      <c r="K103" s="503"/>
      <c r="L103" s="510"/>
      <c r="M103" s="501"/>
      <c r="N103" s="502"/>
      <c r="O103" s="503"/>
      <c r="P103" s="517"/>
      <c r="Q103" s="514"/>
      <c r="R103" s="502"/>
      <c r="S103" s="503"/>
      <c r="T103" s="510"/>
      <c r="U103" s="501"/>
      <c r="V103" s="502"/>
      <c r="W103" s="503"/>
      <c r="X103" s="510"/>
      <c r="Y103" s="552">
        <f t="shared" si="35"/>
        <v>0</v>
      </c>
      <c r="Z103" s="551">
        <f t="shared" si="35"/>
        <v>0</v>
      </c>
      <c r="AD103" s="849" t="str">
        <f t="shared" si="22"/>
        <v/>
      </c>
      <c r="AE103" s="849" t="str">
        <f t="shared" si="23"/>
        <v/>
      </c>
      <c r="AF103" s="849" t="str">
        <f t="shared" si="36"/>
        <v/>
      </c>
      <c r="AG103" s="849" t="str">
        <f t="shared" si="37"/>
        <v/>
      </c>
      <c r="AH103" s="849" t="str">
        <f t="shared" si="38"/>
        <v/>
      </c>
      <c r="AI103" s="849" t="str">
        <f t="shared" si="39"/>
        <v/>
      </c>
      <c r="AJ103" s="847" t="str">
        <f t="shared" si="28"/>
        <v/>
      </c>
      <c r="AK103" s="847" t="str">
        <f t="shared" si="29"/>
        <v/>
      </c>
      <c r="AL103" s="847" t="str">
        <f t="shared" si="30"/>
        <v/>
      </c>
      <c r="AM103" s="847" t="str">
        <f t="shared" si="31"/>
        <v/>
      </c>
      <c r="AN103" s="847" t="str">
        <f t="shared" si="32"/>
        <v/>
      </c>
      <c r="AO103" s="847" t="str">
        <f t="shared" si="33"/>
        <v/>
      </c>
      <c r="IV103" s="534"/>
    </row>
    <row r="104" spans="1:256" s="54" customFormat="1" ht="30" customHeight="1">
      <c r="A104" s="1782"/>
      <c r="B104" s="998">
        <f t="shared" si="34"/>
        <v>35</v>
      </c>
      <c r="C104" s="237"/>
      <c r="D104" s="484" t="str">
        <f t="shared" si="21"/>
        <v/>
      </c>
      <c r="E104" s="1279"/>
      <c r="F104" s="1280"/>
      <c r="G104" s="238"/>
      <c r="H104" s="63"/>
      <c r="I104" s="501"/>
      <c r="J104" s="502"/>
      <c r="K104" s="503"/>
      <c r="L104" s="510"/>
      <c r="M104" s="501"/>
      <c r="N104" s="502"/>
      <c r="O104" s="503"/>
      <c r="P104" s="517"/>
      <c r="Q104" s="514"/>
      <c r="R104" s="502"/>
      <c r="S104" s="503"/>
      <c r="T104" s="510"/>
      <c r="U104" s="501"/>
      <c r="V104" s="502"/>
      <c r="W104" s="503"/>
      <c r="X104" s="510"/>
      <c r="Y104" s="552">
        <f t="shared" si="35"/>
        <v>0</v>
      </c>
      <c r="Z104" s="551">
        <f t="shared" si="35"/>
        <v>0</v>
      </c>
      <c r="AD104" s="849" t="str">
        <f t="shared" si="22"/>
        <v/>
      </c>
      <c r="AE104" s="849" t="str">
        <f t="shared" si="23"/>
        <v/>
      </c>
      <c r="AF104" s="849" t="str">
        <f t="shared" si="36"/>
        <v/>
      </c>
      <c r="AG104" s="849" t="str">
        <f t="shared" si="37"/>
        <v/>
      </c>
      <c r="AH104" s="849" t="str">
        <f t="shared" si="38"/>
        <v/>
      </c>
      <c r="AI104" s="849" t="str">
        <f t="shared" si="39"/>
        <v/>
      </c>
      <c r="AJ104" s="847" t="str">
        <f t="shared" si="28"/>
        <v/>
      </c>
      <c r="AK104" s="847" t="str">
        <f t="shared" si="29"/>
        <v/>
      </c>
      <c r="AL104" s="847" t="str">
        <f t="shared" si="30"/>
        <v/>
      </c>
      <c r="AM104" s="847" t="str">
        <f t="shared" si="31"/>
        <v/>
      </c>
      <c r="AN104" s="847" t="str">
        <f t="shared" si="32"/>
        <v/>
      </c>
      <c r="AO104" s="847" t="str">
        <f t="shared" si="33"/>
        <v/>
      </c>
      <c r="IV104" s="534"/>
    </row>
    <row r="105" spans="1:256" s="54" customFormat="1" ht="30" customHeight="1">
      <c r="A105" s="1782"/>
      <c r="B105" s="998">
        <f t="shared" si="34"/>
        <v>36</v>
      </c>
      <c r="C105" s="237"/>
      <c r="D105" s="484" t="str">
        <f t="shared" si="21"/>
        <v/>
      </c>
      <c r="E105" s="1279"/>
      <c r="F105" s="1280"/>
      <c r="G105" s="238"/>
      <c r="H105" s="63"/>
      <c r="I105" s="501"/>
      <c r="J105" s="502"/>
      <c r="K105" s="503"/>
      <c r="L105" s="510"/>
      <c r="M105" s="501"/>
      <c r="N105" s="502"/>
      <c r="O105" s="503"/>
      <c r="P105" s="517"/>
      <c r="Q105" s="514"/>
      <c r="R105" s="502"/>
      <c r="S105" s="503"/>
      <c r="T105" s="510"/>
      <c r="U105" s="501"/>
      <c r="V105" s="502"/>
      <c r="W105" s="503"/>
      <c r="X105" s="510"/>
      <c r="Y105" s="552">
        <f t="shared" si="35"/>
        <v>0</v>
      </c>
      <c r="Z105" s="551">
        <f t="shared" si="35"/>
        <v>0</v>
      </c>
      <c r="AD105" s="849" t="str">
        <f t="shared" si="22"/>
        <v/>
      </c>
      <c r="AE105" s="849" t="str">
        <f t="shared" si="23"/>
        <v/>
      </c>
      <c r="AF105" s="849" t="str">
        <f t="shared" si="36"/>
        <v/>
      </c>
      <c r="AG105" s="849" t="str">
        <f t="shared" si="37"/>
        <v/>
      </c>
      <c r="AH105" s="849" t="str">
        <f t="shared" si="38"/>
        <v/>
      </c>
      <c r="AI105" s="849" t="str">
        <f t="shared" si="39"/>
        <v/>
      </c>
      <c r="AJ105" s="847" t="str">
        <f t="shared" si="28"/>
        <v/>
      </c>
      <c r="AK105" s="847" t="str">
        <f t="shared" si="29"/>
        <v/>
      </c>
      <c r="AL105" s="847" t="str">
        <f t="shared" si="30"/>
        <v/>
      </c>
      <c r="AM105" s="847" t="str">
        <f t="shared" si="31"/>
        <v/>
      </c>
      <c r="AN105" s="847" t="str">
        <f t="shared" si="32"/>
        <v/>
      </c>
      <c r="AO105" s="847" t="str">
        <f t="shared" si="33"/>
        <v/>
      </c>
      <c r="IV105" s="534"/>
    </row>
    <row r="106" spans="1:256" s="54" customFormat="1" ht="30" customHeight="1">
      <c r="A106" s="1782"/>
      <c r="B106" s="998">
        <f t="shared" si="34"/>
        <v>37</v>
      </c>
      <c r="C106" s="237"/>
      <c r="D106" s="484" t="str">
        <f t="shared" si="21"/>
        <v/>
      </c>
      <c r="E106" s="1279"/>
      <c r="F106" s="1280"/>
      <c r="G106" s="238"/>
      <c r="H106" s="63"/>
      <c r="I106" s="501"/>
      <c r="J106" s="502"/>
      <c r="K106" s="503"/>
      <c r="L106" s="510"/>
      <c r="M106" s="501"/>
      <c r="N106" s="502"/>
      <c r="O106" s="503"/>
      <c r="P106" s="517"/>
      <c r="Q106" s="514"/>
      <c r="R106" s="502"/>
      <c r="S106" s="503"/>
      <c r="T106" s="510"/>
      <c r="U106" s="501"/>
      <c r="V106" s="502"/>
      <c r="W106" s="503"/>
      <c r="X106" s="510"/>
      <c r="Y106" s="552">
        <f t="shared" si="35"/>
        <v>0</v>
      </c>
      <c r="Z106" s="551">
        <f t="shared" si="35"/>
        <v>0</v>
      </c>
      <c r="AD106" s="849" t="str">
        <f t="shared" si="22"/>
        <v/>
      </c>
      <c r="AE106" s="849" t="str">
        <f t="shared" si="23"/>
        <v/>
      </c>
      <c r="AF106" s="849" t="str">
        <f t="shared" si="36"/>
        <v/>
      </c>
      <c r="AG106" s="849" t="str">
        <f t="shared" si="37"/>
        <v/>
      </c>
      <c r="AH106" s="849" t="str">
        <f t="shared" si="38"/>
        <v/>
      </c>
      <c r="AI106" s="849" t="str">
        <f t="shared" si="39"/>
        <v/>
      </c>
      <c r="AJ106" s="847" t="str">
        <f t="shared" si="28"/>
        <v/>
      </c>
      <c r="AK106" s="847" t="str">
        <f t="shared" si="29"/>
        <v/>
      </c>
      <c r="AL106" s="847" t="str">
        <f t="shared" si="30"/>
        <v/>
      </c>
      <c r="AM106" s="847" t="str">
        <f t="shared" si="31"/>
        <v/>
      </c>
      <c r="AN106" s="847" t="str">
        <f t="shared" si="32"/>
        <v/>
      </c>
      <c r="AO106" s="847" t="str">
        <f t="shared" si="33"/>
        <v/>
      </c>
      <c r="IV106" s="534"/>
    </row>
    <row r="107" spans="1:256" s="54" customFormat="1" ht="30" customHeight="1">
      <c r="A107" s="1782"/>
      <c r="B107" s="998">
        <f t="shared" si="34"/>
        <v>38</v>
      </c>
      <c r="C107" s="237"/>
      <c r="D107" s="484" t="str">
        <f t="shared" si="21"/>
        <v/>
      </c>
      <c r="E107" s="1279"/>
      <c r="F107" s="1280"/>
      <c r="G107" s="238"/>
      <c r="H107" s="63"/>
      <c r="I107" s="501"/>
      <c r="J107" s="502"/>
      <c r="K107" s="503"/>
      <c r="L107" s="510"/>
      <c r="M107" s="501"/>
      <c r="N107" s="502"/>
      <c r="O107" s="503"/>
      <c r="P107" s="517"/>
      <c r="Q107" s="514"/>
      <c r="R107" s="502"/>
      <c r="S107" s="503"/>
      <c r="T107" s="510"/>
      <c r="U107" s="501"/>
      <c r="V107" s="502"/>
      <c r="W107" s="503"/>
      <c r="X107" s="510"/>
      <c r="Y107" s="552">
        <f t="shared" si="35"/>
        <v>0</v>
      </c>
      <c r="Z107" s="551">
        <f t="shared" si="35"/>
        <v>0</v>
      </c>
      <c r="AD107" s="849" t="str">
        <f t="shared" si="22"/>
        <v/>
      </c>
      <c r="AE107" s="849" t="str">
        <f t="shared" si="23"/>
        <v/>
      </c>
      <c r="AF107" s="849" t="str">
        <f t="shared" si="36"/>
        <v/>
      </c>
      <c r="AG107" s="849" t="str">
        <f t="shared" si="37"/>
        <v/>
      </c>
      <c r="AH107" s="849" t="str">
        <f t="shared" si="38"/>
        <v/>
      </c>
      <c r="AI107" s="849" t="str">
        <f t="shared" si="39"/>
        <v/>
      </c>
      <c r="AJ107" s="847" t="str">
        <f t="shared" si="28"/>
        <v/>
      </c>
      <c r="AK107" s="847" t="str">
        <f t="shared" si="29"/>
        <v/>
      </c>
      <c r="AL107" s="847" t="str">
        <f t="shared" si="30"/>
        <v/>
      </c>
      <c r="AM107" s="847" t="str">
        <f t="shared" si="31"/>
        <v/>
      </c>
      <c r="AN107" s="847" t="str">
        <f t="shared" si="32"/>
        <v/>
      </c>
      <c r="AO107" s="847" t="str">
        <f t="shared" si="33"/>
        <v/>
      </c>
      <c r="IV107" s="534"/>
    </row>
    <row r="108" spans="1:256" s="54" customFormat="1" ht="30" customHeight="1">
      <c r="A108" s="1782"/>
      <c r="B108" s="998">
        <f t="shared" si="34"/>
        <v>39</v>
      </c>
      <c r="C108" s="237"/>
      <c r="D108" s="484" t="str">
        <f t="shared" si="21"/>
        <v/>
      </c>
      <c r="E108" s="1279"/>
      <c r="F108" s="1280"/>
      <c r="G108" s="238"/>
      <c r="H108" s="63"/>
      <c r="I108" s="501"/>
      <c r="J108" s="502"/>
      <c r="K108" s="503"/>
      <c r="L108" s="510"/>
      <c r="M108" s="501"/>
      <c r="N108" s="502"/>
      <c r="O108" s="503"/>
      <c r="P108" s="517"/>
      <c r="Q108" s="514"/>
      <c r="R108" s="502"/>
      <c r="S108" s="503"/>
      <c r="T108" s="510"/>
      <c r="U108" s="501"/>
      <c r="V108" s="502"/>
      <c r="W108" s="503"/>
      <c r="X108" s="510"/>
      <c r="Y108" s="552">
        <f t="shared" si="35"/>
        <v>0</v>
      </c>
      <c r="Z108" s="551">
        <f t="shared" si="35"/>
        <v>0</v>
      </c>
      <c r="AD108" s="849" t="str">
        <f t="shared" si="22"/>
        <v/>
      </c>
      <c r="AE108" s="849" t="str">
        <f t="shared" si="23"/>
        <v/>
      </c>
      <c r="AF108" s="849" t="str">
        <f t="shared" si="36"/>
        <v/>
      </c>
      <c r="AG108" s="849" t="str">
        <f t="shared" si="37"/>
        <v/>
      </c>
      <c r="AH108" s="849" t="str">
        <f t="shared" si="38"/>
        <v/>
      </c>
      <c r="AI108" s="849" t="str">
        <f t="shared" si="39"/>
        <v/>
      </c>
      <c r="AJ108" s="847" t="str">
        <f t="shared" si="28"/>
        <v/>
      </c>
      <c r="AK108" s="847" t="str">
        <f t="shared" si="29"/>
        <v/>
      </c>
      <c r="AL108" s="847" t="str">
        <f t="shared" si="30"/>
        <v/>
      </c>
      <c r="AM108" s="847" t="str">
        <f t="shared" si="31"/>
        <v/>
      </c>
      <c r="AN108" s="847" t="str">
        <f t="shared" si="32"/>
        <v/>
      </c>
      <c r="AO108" s="847" t="str">
        <f t="shared" si="33"/>
        <v/>
      </c>
      <c r="IV108" s="534"/>
    </row>
    <row r="109" spans="1:256" s="54" customFormat="1" ht="30" customHeight="1">
      <c r="A109" s="1782"/>
      <c r="B109" s="998">
        <f t="shared" si="34"/>
        <v>40</v>
      </c>
      <c r="C109" s="237"/>
      <c r="D109" s="484" t="str">
        <f t="shared" si="21"/>
        <v/>
      </c>
      <c r="E109" s="1279"/>
      <c r="F109" s="1280"/>
      <c r="G109" s="238"/>
      <c r="H109" s="63"/>
      <c r="I109" s="501"/>
      <c r="J109" s="502"/>
      <c r="K109" s="503"/>
      <c r="L109" s="510"/>
      <c r="M109" s="501"/>
      <c r="N109" s="502"/>
      <c r="O109" s="503"/>
      <c r="P109" s="517"/>
      <c r="Q109" s="514"/>
      <c r="R109" s="502"/>
      <c r="S109" s="503"/>
      <c r="T109" s="510"/>
      <c r="U109" s="501"/>
      <c r="V109" s="502"/>
      <c r="W109" s="503"/>
      <c r="X109" s="510"/>
      <c r="Y109" s="552">
        <f t="shared" si="35"/>
        <v>0</v>
      </c>
      <c r="Z109" s="551">
        <f t="shared" si="35"/>
        <v>0</v>
      </c>
      <c r="AD109" s="849" t="str">
        <f t="shared" si="22"/>
        <v/>
      </c>
      <c r="AE109" s="849" t="str">
        <f t="shared" si="23"/>
        <v/>
      </c>
      <c r="AF109" s="849" t="str">
        <f t="shared" si="36"/>
        <v/>
      </c>
      <c r="AG109" s="849" t="str">
        <f t="shared" si="37"/>
        <v/>
      </c>
      <c r="AH109" s="849" t="str">
        <f t="shared" si="38"/>
        <v/>
      </c>
      <c r="AI109" s="849" t="str">
        <f t="shared" si="39"/>
        <v/>
      </c>
      <c r="AJ109" s="847" t="str">
        <f t="shared" si="28"/>
        <v/>
      </c>
      <c r="AK109" s="847" t="str">
        <f t="shared" si="29"/>
        <v/>
      </c>
      <c r="AL109" s="847" t="str">
        <f t="shared" si="30"/>
        <v/>
      </c>
      <c r="AM109" s="847" t="str">
        <f t="shared" si="31"/>
        <v/>
      </c>
      <c r="AN109" s="847" t="str">
        <f t="shared" si="32"/>
        <v/>
      </c>
      <c r="AO109" s="847" t="str">
        <f t="shared" si="33"/>
        <v/>
      </c>
      <c r="IV109" s="534"/>
    </row>
    <row r="110" spans="1:256" s="54" customFormat="1" ht="30" customHeight="1">
      <c r="A110" s="1782"/>
      <c r="B110" s="998">
        <f t="shared" si="34"/>
        <v>41</v>
      </c>
      <c r="C110" s="237"/>
      <c r="D110" s="484" t="str">
        <f t="shared" si="21"/>
        <v/>
      </c>
      <c r="E110" s="1279"/>
      <c r="F110" s="1280"/>
      <c r="G110" s="238"/>
      <c r="H110" s="63"/>
      <c r="I110" s="501"/>
      <c r="J110" s="502"/>
      <c r="K110" s="503"/>
      <c r="L110" s="510"/>
      <c r="M110" s="501"/>
      <c r="N110" s="502"/>
      <c r="O110" s="503"/>
      <c r="P110" s="517"/>
      <c r="Q110" s="514"/>
      <c r="R110" s="502"/>
      <c r="S110" s="503"/>
      <c r="T110" s="510"/>
      <c r="U110" s="501"/>
      <c r="V110" s="502"/>
      <c r="W110" s="503"/>
      <c r="X110" s="510"/>
      <c r="Y110" s="552">
        <f t="shared" si="35"/>
        <v>0</v>
      </c>
      <c r="Z110" s="551">
        <f t="shared" si="35"/>
        <v>0</v>
      </c>
      <c r="AD110" s="849" t="str">
        <f t="shared" si="22"/>
        <v/>
      </c>
      <c r="AE110" s="849" t="str">
        <f t="shared" si="23"/>
        <v/>
      </c>
      <c r="AF110" s="849" t="str">
        <f t="shared" si="36"/>
        <v/>
      </c>
      <c r="AG110" s="849" t="str">
        <f t="shared" si="37"/>
        <v/>
      </c>
      <c r="AH110" s="849" t="str">
        <f t="shared" si="38"/>
        <v/>
      </c>
      <c r="AI110" s="849" t="str">
        <f t="shared" si="39"/>
        <v/>
      </c>
      <c r="AJ110" s="847" t="str">
        <f t="shared" si="28"/>
        <v/>
      </c>
      <c r="AK110" s="847" t="str">
        <f t="shared" si="29"/>
        <v/>
      </c>
      <c r="AL110" s="847" t="str">
        <f t="shared" si="30"/>
        <v/>
      </c>
      <c r="AM110" s="847" t="str">
        <f t="shared" si="31"/>
        <v/>
      </c>
      <c r="AN110" s="847" t="str">
        <f t="shared" si="32"/>
        <v/>
      </c>
      <c r="AO110" s="847" t="str">
        <f t="shared" si="33"/>
        <v/>
      </c>
      <c r="IV110" s="534"/>
    </row>
    <row r="111" spans="1:256" s="54" customFormat="1" ht="30" customHeight="1">
      <c r="A111" s="1782"/>
      <c r="B111" s="998">
        <f t="shared" si="34"/>
        <v>42</v>
      </c>
      <c r="C111" s="237"/>
      <c r="D111" s="484" t="str">
        <f t="shared" si="21"/>
        <v/>
      </c>
      <c r="E111" s="1279"/>
      <c r="F111" s="1280"/>
      <c r="G111" s="238"/>
      <c r="H111" s="63"/>
      <c r="I111" s="501"/>
      <c r="J111" s="502"/>
      <c r="K111" s="503"/>
      <c r="L111" s="510"/>
      <c r="M111" s="501"/>
      <c r="N111" s="502"/>
      <c r="O111" s="503"/>
      <c r="P111" s="517"/>
      <c r="Q111" s="514"/>
      <c r="R111" s="502"/>
      <c r="S111" s="503"/>
      <c r="T111" s="510"/>
      <c r="U111" s="501"/>
      <c r="V111" s="502"/>
      <c r="W111" s="503"/>
      <c r="X111" s="510"/>
      <c r="Y111" s="552">
        <f t="shared" si="35"/>
        <v>0</v>
      </c>
      <c r="Z111" s="551">
        <f t="shared" si="35"/>
        <v>0</v>
      </c>
      <c r="AD111" s="849" t="str">
        <f t="shared" si="22"/>
        <v/>
      </c>
      <c r="AE111" s="849" t="str">
        <f t="shared" si="23"/>
        <v/>
      </c>
      <c r="AF111" s="849" t="str">
        <f t="shared" si="36"/>
        <v/>
      </c>
      <c r="AG111" s="849" t="str">
        <f t="shared" si="37"/>
        <v/>
      </c>
      <c r="AH111" s="849" t="str">
        <f t="shared" si="38"/>
        <v/>
      </c>
      <c r="AI111" s="849" t="str">
        <f t="shared" si="39"/>
        <v/>
      </c>
      <c r="AJ111" s="847" t="str">
        <f t="shared" si="28"/>
        <v/>
      </c>
      <c r="AK111" s="847" t="str">
        <f t="shared" si="29"/>
        <v/>
      </c>
      <c r="AL111" s="847" t="str">
        <f t="shared" si="30"/>
        <v/>
      </c>
      <c r="AM111" s="847" t="str">
        <f t="shared" si="31"/>
        <v/>
      </c>
      <c r="AN111" s="847" t="str">
        <f t="shared" si="32"/>
        <v/>
      </c>
      <c r="AO111" s="847" t="str">
        <f t="shared" si="33"/>
        <v/>
      </c>
      <c r="IV111" s="534"/>
    </row>
    <row r="112" spans="1:256" s="54" customFormat="1" ht="30" customHeight="1">
      <c r="A112" s="1782"/>
      <c r="B112" s="998">
        <f t="shared" si="34"/>
        <v>43</v>
      </c>
      <c r="C112" s="237"/>
      <c r="D112" s="484" t="str">
        <f t="shared" si="21"/>
        <v/>
      </c>
      <c r="E112" s="1279"/>
      <c r="F112" s="1280"/>
      <c r="G112" s="238"/>
      <c r="H112" s="63"/>
      <c r="I112" s="501"/>
      <c r="J112" s="502"/>
      <c r="K112" s="503"/>
      <c r="L112" s="510"/>
      <c r="M112" s="501"/>
      <c r="N112" s="502"/>
      <c r="O112" s="503"/>
      <c r="P112" s="517"/>
      <c r="Q112" s="514"/>
      <c r="R112" s="502"/>
      <c r="S112" s="503"/>
      <c r="T112" s="510"/>
      <c r="U112" s="501"/>
      <c r="V112" s="502"/>
      <c r="W112" s="503"/>
      <c r="X112" s="510"/>
      <c r="Y112" s="552">
        <f t="shared" si="35"/>
        <v>0</v>
      </c>
      <c r="Z112" s="551">
        <f t="shared" si="35"/>
        <v>0</v>
      </c>
      <c r="AD112" s="849" t="str">
        <f t="shared" si="22"/>
        <v/>
      </c>
      <c r="AE112" s="849" t="str">
        <f t="shared" si="23"/>
        <v/>
      </c>
      <c r="AF112" s="849" t="str">
        <f t="shared" si="36"/>
        <v/>
      </c>
      <c r="AG112" s="849" t="str">
        <f t="shared" si="37"/>
        <v/>
      </c>
      <c r="AH112" s="849" t="str">
        <f t="shared" si="38"/>
        <v/>
      </c>
      <c r="AI112" s="849" t="str">
        <f t="shared" si="39"/>
        <v/>
      </c>
      <c r="AJ112" s="847" t="str">
        <f t="shared" si="28"/>
        <v/>
      </c>
      <c r="AK112" s="847" t="str">
        <f t="shared" si="29"/>
        <v/>
      </c>
      <c r="AL112" s="847" t="str">
        <f t="shared" si="30"/>
        <v/>
      </c>
      <c r="AM112" s="847" t="str">
        <f t="shared" si="31"/>
        <v/>
      </c>
      <c r="AN112" s="847" t="str">
        <f t="shared" si="32"/>
        <v/>
      </c>
      <c r="AO112" s="847" t="str">
        <f t="shared" si="33"/>
        <v/>
      </c>
      <c r="IV112" s="534"/>
    </row>
    <row r="113" spans="1:256" s="54" customFormat="1" ht="30" customHeight="1">
      <c r="A113" s="1782"/>
      <c r="B113" s="998">
        <f t="shared" si="34"/>
        <v>44</v>
      </c>
      <c r="C113" s="237"/>
      <c r="D113" s="484" t="str">
        <f t="shared" si="21"/>
        <v/>
      </c>
      <c r="E113" s="1279"/>
      <c r="F113" s="1280"/>
      <c r="G113" s="238"/>
      <c r="H113" s="63"/>
      <c r="I113" s="501"/>
      <c r="J113" s="502"/>
      <c r="K113" s="503"/>
      <c r="L113" s="510"/>
      <c r="M113" s="501"/>
      <c r="N113" s="502"/>
      <c r="O113" s="503"/>
      <c r="P113" s="517"/>
      <c r="Q113" s="514"/>
      <c r="R113" s="502"/>
      <c r="S113" s="503"/>
      <c r="T113" s="510"/>
      <c r="U113" s="501"/>
      <c r="V113" s="502"/>
      <c r="W113" s="503"/>
      <c r="X113" s="510"/>
      <c r="Y113" s="552">
        <f t="shared" si="35"/>
        <v>0</v>
      </c>
      <c r="Z113" s="551">
        <f t="shared" si="35"/>
        <v>0</v>
      </c>
      <c r="AD113" s="849" t="str">
        <f t="shared" si="22"/>
        <v/>
      </c>
      <c r="AE113" s="849" t="str">
        <f t="shared" si="23"/>
        <v/>
      </c>
      <c r="AF113" s="849" t="str">
        <f t="shared" si="36"/>
        <v/>
      </c>
      <c r="AG113" s="849" t="str">
        <f t="shared" si="37"/>
        <v/>
      </c>
      <c r="AH113" s="849" t="str">
        <f t="shared" si="38"/>
        <v/>
      </c>
      <c r="AI113" s="849" t="str">
        <f t="shared" si="39"/>
        <v/>
      </c>
      <c r="AJ113" s="847" t="str">
        <f t="shared" si="28"/>
        <v/>
      </c>
      <c r="AK113" s="847" t="str">
        <f t="shared" si="29"/>
        <v/>
      </c>
      <c r="AL113" s="847" t="str">
        <f t="shared" si="30"/>
        <v/>
      </c>
      <c r="AM113" s="847" t="str">
        <f t="shared" si="31"/>
        <v/>
      </c>
      <c r="AN113" s="847" t="str">
        <f t="shared" si="32"/>
        <v/>
      </c>
      <c r="AO113" s="847" t="str">
        <f t="shared" si="33"/>
        <v/>
      </c>
      <c r="IV113" s="534"/>
    </row>
    <row r="114" spans="1:256" s="54" customFormat="1" ht="30" customHeight="1">
      <c r="A114" s="1782"/>
      <c r="B114" s="998">
        <f t="shared" si="34"/>
        <v>45</v>
      </c>
      <c r="C114" s="237"/>
      <c r="D114" s="484" t="str">
        <f t="shared" si="21"/>
        <v/>
      </c>
      <c r="E114" s="1279"/>
      <c r="F114" s="1280"/>
      <c r="G114" s="238"/>
      <c r="H114" s="63"/>
      <c r="I114" s="501"/>
      <c r="J114" s="502"/>
      <c r="K114" s="503"/>
      <c r="L114" s="510"/>
      <c r="M114" s="501"/>
      <c r="N114" s="502"/>
      <c r="O114" s="503"/>
      <c r="P114" s="517"/>
      <c r="Q114" s="514"/>
      <c r="R114" s="502"/>
      <c r="S114" s="503"/>
      <c r="T114" s="510"/>
      <c r="U114" s="501"/>
      <c r="V114" s="502"/>
      <c r="W114" s="503"/>
      <c r="X114" s="510"/>
      <c r="Y114" s="552">
        <f t="shared" si="35"/>
        <v>0</v>
      </c>
      <c r="Z114" s="551">
        <f t="shared" si="35"/>
        <v>0</v>
      </c>
      <c r="AD114" s="849" t="str">
        <f t="shared" si="22"/>
        <v/>
      </c>
      <c r="AE114" s="849" t="str">
        <f t="shared" si="23"/>
        <v/>
      </c>
      <c r="AF114" s="849" t="str">
        <f t="shared" si="36"/>
        <v/>
      </c>
      <c r="AG114" s="849" t="str">
        <f t="shared" si="37"/>
        <v/>
      </c>
      <c r="AH114" s="849" t="str">
        <f t="shared" si="38"/>
        <v/>
      </c>
      <c r="AI114" s="849" t="str">
        <f t="shared" si="39"/>
        <v/>
      </c>
      <c r="AJ114" s="847" t="str">
        <f t="shared" si="28"/>
        <v/>
      </c>
      <c r="AK114" s="847" t="str">
        <f t="shared" si="29"/>
        <v/>
      </c>
      <c r="AL114" s="847" t="str">
        <f t="shared" si="30"/>
        <v/>
      </c>
      <c r="AM114" s="847" t="str">
        <f t="shared" si="31"/>
        <v/>
      </c>
      <c r="AN114" s="847" t="str">
        <f t="shared" si="32"/>
        <v/>
      </c>
      <c r="AO114" s="847" t="str">
        <f t="shared" si="33"/>
        <v/>
      </c>
      <c r="IV114" s="534"/>
    </row>
    <row r="115" spans="1:256" s="54" customFormat="1" ht="30" customHeight="1">
      <c r="A115" s="1782"/>
      <c r="B115" s="998">
        <f t="shared" si="34"/>
        <v>46</v>
      </c>
      <c r="C115" s="237"/>
      <c r="D115" s="484" t="str">
        <f t="shared" si="21"/>
        <v/>
      </c>
      <c r="E115" s="1279"/>
      <c r="F115" s="1280"/>
      <c r="G115" s="238"/>
      <c r="H115" s="63"/>
      <c r="I115" s="501"/>
      <c r="J115" s="502"/>
      <c r="K115" s="503"/>
      <c r="L115" s="510"/>
      <c r="M115" s="501"/>
      <c r="N115" s="502"/>
      <c r="O115" s="503"/>
      <c r="P115" s="517"/>
      <c r="Q115" s="514"/>
      <c r="R115" s="502"/>
      <c r="S115" s="503"/>
      <c r="T115" s="510"/>
      <c r="U115" s="501"/>
      <c r="V115" s="502"/>
      <c r="W115" s="503"/>
      <c r="X115" s="510"/>
      <c r="Y115" s="552">
        <f t="shared" si="35"/>
        <v>0</v>
      </c>
      <c r="Z115" s="551">
        <f t="shared" si="35"/>
        <v>0</v>
      </c>
      <c r="AD115" s="849" t="str">
        <f t="shared" si="22"/>
        <v/>
      </c>
      <c r="AE115" s="849" t="str">
        <f t="shared" si="23"/>
        <v/>
      </c>
      <c r="AF115" s="849" t="str">
        <f t="shared" si="36"/>
        <v/>
      </c>
      <c r="AG115" s="849" t="str">
        <f t="shared" si="37"/>
        <v/>
      </c>
      <c r="AH115" s="849" t="str">
        <f t="shared" si="38"/>
        <v/>
      </c>
      <c r="AI115" s="849" t="str">
        <f t="shared" si="39"/>
        <v/>
      </c>
      <c r="AJ115" s="847" t="str">
        <f t="shared" si="28"/>
        <v/>
      </c>
      <c r="AK115" s="847" t="str">
        <f t="shared" si="29"/>
        <v/>
      </c>
      <c r="AL115" s="847" t="str">
        <f t="shared" si="30"/>
        <v/>
      </c>
      <c r="AM115" s="847" t="str">
        <f t="shared" si="31"/>
        <v/>
      </c>
      <c r="AN115" s="847" t="str">
        <f t="shared" si="32"/>
        <v/>
      </c>
      <c r="AO115" s="847" t="str">
        <f t="shared" si="33"/>
        <v/>
      </c>
      <c r="IV115" s="534"/>
    </row>
    <row r="116" spans="1:256" s="54" customFormat="1" ht="30" customHeight="1">
      <c r="A116" s="1782"/>
      <c r="B116" s="998">
        <f t="shared" si="34"/>
        <v>47</v>
      </c>
      <c r="C116" s="237"/>
      <c r="D116" s="484" t="str">
        <f t="shared" si="21"/>
        <v/>
      </c>
      <c r="E116" s="1279"/>
      <c r="F116" s="1280"/>
      <c r="G116" s="238"/>
      <c r="H116" s="63"/>
      <c r="I116" s="501"/>
      <c r="J116" s="502"/>
      <c r="K116" s="503"/>
      <c r="L116" s="510"/>
      <c r="M116" s="501"/>
      <c r="N116" s="502"/>
      <c r="O116" s="503"/>
      <c r="P116" s="517"/>
      <c r="Q116" s="514"/>
      <c r="R116" s="502"/>
      <c r="S116" s="503"/>
      <c r="T116" s="510"/>
      <c r="U116" s="501"/>
      <c r="V116" s="502"/>
      <c r="W116" s="503"/>
      <c r="X116" s="510"/>
      <c r="Y116" s="552">
        <f t="shared" si="35"/>
        <v>0</v>
      </c>
      <c r="Z116" s="551">
        <f t="shared" si="35"/>
        <v>0</v>
      </c>
      <c r="AD116" s="849" t="str">
        <f t="shared" si="22"/>
        <v/>
      </c>
      <c r="AE116" s="849" t="str">
        <f t="shared" si="23"/>
        <v/>
      </c>
      <c r="AF116" s="849" t="str">
        <f t="shared" si="36"/>
        <v/>
      </c>
      <c r="AG116" s="849" t="str">
        <f t="shared" si="37"/>
        <v/>
      </c>
      <c r="AH116" s="849" t="str">
        <f t="shared" si="38"/>
        <v/>
      </c>
      <c r="AI116" s="849" t="str">
        <f t="shared" si="39"/>
        <v/>
      </c>
      <c r="AJ116" s="847" t="str">
        <f t="shared" si="28"/>
        <v/>
      </c>
      <c r="AK116" s="847" t="str">
        <f t="shared" si="29"/>
        <v/>
      </c>
      <c r="AL116" s="847" t="str">
        <f t="shared" si="30"/>
        <v/>
      </c>
      <c r="AM116" s="847" t="str">
        <f t="shared" si="31"/>
        <v/>
      </c>
      <c r="AN116" s="847" t="str">
        <f t="shared" si="32"/>
        <v/>
      </c>
      <c r="AO116" s="847" t="str">
        <f t="shared" si="33"/>
        <v/>
      </c>
      <c r="IV116" s="534"/>
    </row>
    <row r="117" spans="1:256" s="54" customFormat="1" ht="30" customHeight="1">
      <c r="A117" s="1782"/>
      <c r="B117" s="998">
        <f t="shared" si="34"/>
        <v>48</v>
      </c>
      <c r="C117" s="237"/>
      <c r="D117" s="484" t="str">
        <f t="shared" si="21"/>
        <v/>
      </c>
      <c r="E117" s="1279"/>
      <c r="F117" s="1280"/>
      <c r="G117" s="238"/>
      <c r="H117" s="63"/>
      <c r="I117" s="501"/>
      <c r="J117" s="502"/>
      <c r="K117" s="503"/>
      <c r="L117" s="510"/>
      <c r="M117" s="501"/>
      <c r="N117" s="502"/>
      <c r="O117" s="503"/>
      <c r="P117" s="517"/>
      <c r="Q117" s="514"/>
      <c r="R117" s="502"/>
      <c r="S117" s="503"/>
      <c r="T117" s="510"/>
      <c r="U117" s="501"/>
      <c r="V117" s="502"/>
      <c r="W117" s="503"/>
      <c r="X117" s="510"/>
      <c r="Y117" s="552">
        <f t="shared" si="35"/>
        <v>0</v>
      </c>
      <c r="Z117" s="551">
        <f t="shared" si="35"/>
        <v>0</v>
      </c>
      <c r="AD117" s="849" t="str">
        <f t="shared" si="22"/>
        <v/>
      </c>
      <c r="AE117" s="849" t="str">
        <f t="shared" si="23"/>
        <v/>
      </c>
      <c r="AF117" s="849" t="str">
        <f t="shared" si="36"/>
        <v/>
      </c>
      <c r="AG117" s="849" t="str">
        <f t="shared" si="37"/>
        <v/>
      </c>
      <c r="AH117" s="849" t="str">
        <f t="shared" si="38"/>
        <v/>
      </c>
      <c r="AI117" s="849" t="str">
        <f t="shared" si="39"/>
        <v/>
      </c>
      <c r="AJ117" s="847" t="str">
        <f t="shared" si="28"/>
        <v/>
      </c>
      <c r="AK117" s="847" t="str">
        <f t="shared" si="29"/>
        <v/>
      </c>
      <c r="AL117" s="847" t="str">
        <f t="shared" si="30"/>
        <v/>
      </c>
      <c r="AM117" s="847" t="str">
        <f t="shared" si="31"/>
        <v/>
      </c>
      <c r="AN117" s="847" t="str">
        <f t="shared" si="32"/>
        <v/>
      </c>
      <c r="AO117" s="847" t="str">
        <f t="shared" si="33"/>
        <v/>
      </c>
      <c r="IV117" s="534"/>
    </row>
    <row r="118" spans="1:256" s="54" customFormat="1" ht="30" customHeight="1">
      <c r="A118" s="1782"/>
      <c r="B118" s="998">
        <f t="shared" si="34"/>
        <v>49</v>
      </c>
      <c r="C118" s="237"/>
      <c r="D118" s="484" t="str">
        <f t="shared" si="21"/>
        <v/>
      </c>
      <c r="E118" s="1279"/>
      <c r="F118" s="1280"/>
      <c r="G118" s="238"/>
      <c r="H118" s="63"/>
      <c r="I118" s="501"/>
      <c r="J118" s="502"/>
      <c r="K118" s="503"/>
      <c r="L118" s="510"/>
      <c r="M118" s="501"/>
      <c r="N118" s="502"/>
      <c r="O118" s="503"/>
      <c r="P118" s="517"/>
      <c r="Q118" s="514"/>
      <c r="R118" s="502"/>
      <c r="S118" s="503"/>
      <c r="T118" s="510"/>
      <c r="U118" s="501"/>
      <c r="V118" s="502"/>
      <c r="W118" s="503"/>
      <c r="X118" s="510"/>
      <c r="Y118" s="552">
        <f t="shared" si="35"/>
        <v>0</v>
      </c>
      <c r="Z118" s="551">
        <f t="shared" si="35"/>
        <v>0</v>
      </c>
      <c r="AD118" s="849" t="str">
        <f t="shared" si="22"/>
        <v/>
      </c>
      <c r="AE118" s="849" t="str">
        <f t="shared" si="23"/>
        <v/>
      </c>
      <c r="AF118" s="849" t="str">
        <f t="shared" si="36"/>
        <v/>
      </c>
      <c r="AG118" s="849" t="str">
        <f t="shared" si="37"/>
        <v/>
      </c>
      <c r="AH118" s="849" t="str">
        <f t="shared" si="38"/>
        <v/>
      </c>
      <c r="AI118" s="849" t="str">
        <f t="shared" si="39"/>
        <v/>
      </c>
      <c r="AJ118" s="847" t="str">
        <f t="shared" si="28"/>
        <v/>
      </c>
      <c r="AK118" s="847" t="str">
        <f t="shared" si="29"/>
        <v/>
      </c>
      <c r="AL118" s="847" t="str">
        <f t="shared" si="30"/>
        <v/>
      </c>
      <c r="AM118" s="847" t="str">
        <f t="shared" si="31"/>
        <v/>
      </c>
      <c r="AN118" s="847" t="str">
        <f t="shared" si="32"/>
        <v/>
      </c>
      <c r="AO118" s="847" t="str">
        <f t="shared" si="33"/>
        <v/>
      </c>
      <c r="IV118" s="534"/>
    </row>
    <row r="119" spans="1:256" s="54" customFormat="1" ht="30" customHeight="1" thickBot="1">
      <c r="A119" s="1783"/>
      <c r="B119" s="998">
        <f t="shared" si="34"/>
        <v>50</v>
      </c>
      <c r="C119" s="237"/>
      <c r="D119" s="484" t="str">
        <f t="shared" si="21"/>
        <v/>
      </c>
      <c r="E119" s="1279"/>
      <c r="F119" s="1280"/>
      <c r="G119" s="238"/>
      <c r="H119" s="63"/>
      <c r="I119" s="504"/>
      <c r="J119" s="505"/>
      <c r="K119" s="506"/>
      <c r="L119" s="511"/>
      <c r="M119" s="504"/>
      <c r="N119" s="505"/>
      <c r="O119" s="506"/>
      <c r="P119" s="518"/>
      <c r="Q119" s="515"/>
      <c r="R119" s="505"/>
      <c r="S119" s="506"/>
      <c r="T119" s="511"/>
      <c r="U119" s="504"/>
      <c r="V119" s="505"/>
      <c r="W119" s="506"/>
      <c r="X119" s="511"/>
      <c r="Y119" s="552">
        <f t="shared" si="35"/>
        <v>0</v>
      </c>
      <c r="Z119" s="551">
        <f t="shared" si="35"/>
        <v>0</v>
      </c>
      <c r="AD119" s="849" t="str">
        <f t="shared" si="22"/>
        <v/>
      </c>
      <c r="AE119" s="849" t="str">
        <f t="shared" si="23"/>
        <v/>
      </c>
      <c r="AF119" s="849" t="str">
        <f t="shared" si="36"/>
        <v/>
      </c>
      <c r="AG119" s="849" t="str">
        <f t="shared" si="37"/>
        <v/>
      </c>
      <c r="AH119" s="849" t="str">
        <f t="shared" si="38"/>
        <v/>
      </c>
      <c r="AI119" s="849" t="str">
        <f t="shared" si="39"/>
        <v/>
      </c>
      <c r="AJ119" s="847" t="str">
        <f t="shared" si="28"/>
        <v/>
      </c>
      <c r="AK119" s="847" t="str">
        <f t="shared" si="29"/>
        <v/>
      </c>
      <c r="AL119" s="847" t="str">
        <f t="shared" si="30"/>
        <v/>
      </c>
      <c r="AM119" s="847" t="str">
        <f t="shared" si="31"/>
        <v/>
      </c>
      <c r="AN119" s="847" t="str">
        <f t="shared" si="32"/>
        <v/>
      </c>
      <c r="AO119" s="847" t="str">
        <f t="shared" si="33"/>
        <v/>
      </c>
      <c r="IV119" s="534"/>
    </row>
    <row r="120" spans="1:256" s="54" customFormat="1" ht="30" customHeight="1">
      <c r="A120" s="952"/>
      <c r="B120" s="55"/>
      <c r="C120" s="212"/>
      <c r="D120" s="219"/>
      <c r="E120" s="195"/>
      <c r="F120" s="213"/>
      <c r="G120" s="535" t="str">
        <f>'1_一般事項'!C9+1&amp;"次下請負業者計"</f>
        <v>2次下請負業者計</v>
      </c>
      <c r="H120" s="536"/>
      <c r="I120" s="537">
        <f t="shared" ref="I120:Z120" si="40">SUM(I70:I119)</f>
        <v>0</v>
      </c>
      <c r="J120" s="538">
        <f t="shared" si="40"/>
        <v>0</v>
      </c>
      <c r="K120" s="539">
        <f t="shared" si="40"/>
        <v>0</v>
      </c>
      <c r="L120" s="540">
        <f t="shared" si="40"/>
        <v>0</v>
      </c>
      <c r="M120" s="537">
        <f t="shared" si="40"/>
        <v>0</v>
      </c>
      <c r="N120" s="538">
        <f t="shared" si="40"/>
        <v>0</v>
      </c>
      <c r="O120" s="539">
        <f t="shared" si="40"/>
        <v>0</v>
      </c>
      <c r="P120" s="540">
        <f t="shared" si="40"/>
        <v>0</v>
      </c>
      <c r="Q120" s="537">
        <f t="shared" si="40"/>
        <v>0</v>
      </c>
      <c r="R120" s="538">
        <f t="shared" si="40"/>
        <v>0</v>
      </c>
      <c r="S120" s="539">
        <f t="shared" si="40"/>
        <v>0</v>
      </c>
      <c r="T120" s="540">
        <f t="shared" si="40"/>
        <v>0</v>
      </c>
      <c r="U120" s="537">
        <f t="shared" si="40"/>
        <v>0</v>
      </c>
      <c r="V120" s="538">
        <f t="shared" si="40"/>
        <v>0</v>
      </c>
      <c r="W120" s="539">
        <f t="shared" si="40"/>
        <v>0</v>
      </c>
      <c r="X120" s="540">
        <f t="shared" si="40"/>
        <v>0</v>
      </c>
      <c r="Y120" s="499">
        <f t="shared" si="40"/>
        <v>0</v>
      </c>
      <c r="Z120" s="553">
        <f t="shared" si="40"/>
        <v>0</v>
      </c>
      <c r="AD120" s="889"/>
      <c r="AE120" s="889"/>
      <c r="AF120" s="889"/>
      <c r="AG120" s="889"/>
      <c r="AH120" s="889"/>
      <c r="AI120" s="889"/>
      <c r="AJ120" s="557"/>
    </row>
    <row r="121" spans="1:256" s="54" customFormat="1" ht="30.6" customHeight="1">
      <c r="A121" s="541"/>
      <c r="B121" s="542"/>
      <c r="C121" s="542"/>
      <c r="D121" s="543"/>
      <c r="E121" s="211"/>
      <c r="F121" s="211"/>
      <c r="G121" s="198" t="s">
        <v>73</v>
      </c>
      <c r="H121" s="199"/>
      <c r="I121" s="494">
        <f>I69+I120</f>
        <v>0</v>
      </c>
      <c r="J121" s="495">
        <f>J69+J120</f>
        <v>0</v>
      </c>
      <c r="M121" s="494">
        <f>M69+M120</f>
        <v>0</v>
      </c>
      <c r="N121" s="495">
        <f>N69+N120</f>
        <v>0</v>
      </c>
      <c r="Q121" s="494">
        <f>Q69+Q120</f>
        <v>0</v>
      </c>
      <c r="R121" s="495">
        <f>R69+R120</f>
        <v>0</v>
      </c>
      <c r="U121" s="494">
        <f>U69+U120</f>
        <v>0</v>
      </c>
      <c r="V121" s="495">
        <f>V69+V120</f>
        <v>0</v>
      </c>
      <c r="Y121" s="494">
        <f>Y69+Y120</f>
        <v>0</v>
      </c>
      <c r="Z121" s="495">
        <f>Z69+Z120</f>
        <v>0</v>
      </c>
      <c r="AD121" s="924"/>
      <c r="AE121" s="924"/>
      <c r="AF121" s="924"/>
      <c r="AG121" s="924"/>
      <c r="AH121" s="924"/>
      <c r="AI121" s="924"/>
      <c r="AJ121" s="925"/>
    </row>
    <row r="122" spans="1:256" ht="21">
      <c r="B122" s="473"/>
      <c r="E122" s="58"/>
      <c r="F122" s="58"/>
      <c r="G122" s="25"/>
      <c r="H122" s="25"/>
      <c r="O122" s="54"/>
      <c r="P122" s="54"/>
      <c r="AD122" s="886"/>
      <c r="AE122" s="886"/>
      <c r="AF122" s="886"/>
      <c r="AG122" s="886"/>
      <c r="AH122" s="886"/>
      <c r="AI122" s="886"/>
      <c r="AJ122" s="488"/>
    </row>
    <row r="123" spans="1:256" ht="20.100000000000001" customHeight="1">
      <c r="A123" s="190" t="s">
        <v>221</v>
      </c>
      <c r="D123" s="26"/>
      <c r="E123" s="26"/>
      <c r="F123" s="26"/>
      <c r="G123" s="298"/>
      <c r="H123" s="26"/>
      <c r="I123" s="26"/>
      <c r="J123" s="26"/>
      <c r="K123" s="26"/>
      <c r="L123" s="26"/>
      <c r="M123" s="26"/>
      <c r="N123" s="26"/>
      <c r="O123" s="26"/>
      <c r="P123" s="26"/>
      <c r="Q123" s="26"/>
      <c r="R123" s="26"/>
      <c r="S123" s="26"/>
      <c r="T123" s="26"/>
      <c r="U123" s="26"/>
      <c r="V123" s="26"/>
      <c r="W123" s="26"/>
      <c r="X123" s="26"/>
      <c r="Y123" s="26"/>
      <c r="Z123" s="26"/>
      <c r="AA123" s="26"/>
      <c r="AB123" s="26"/>
      <c r="AC123" s="26"/>
      <c r="AD123" s="886"/>
      <c r="AE123" s="886"/>
      <c r="AF123" s="886"/>
      <c r="AG123" s="886"/>
      <c r="AH123" s="886"/>
      <c r="AI123" s="886"/>
      <c r="AJ123" s="488"/>
    </row>
    <row r="124" spans="1:256" ht="20.100000000000001" customHeight="1">
      <c r="A124" s="190" t="s">
        <v>1144</v>
      </c>
      <c r="D124" s="26"/>
      <c r="E124" s="26"/>
      <c r="F124" s="26"/>
      <c r="G124" s="298"/>
      <c r="H124" s="26"/>
      <c r="I124" s="26"/>
      <c r="J124" s="26"/>
      <c r="K124" s="26"/>
      <c r="L124" s="26"/>
      <c r="M124" s="26"/>
      <c r="N124" s="26"/>
      <c r="O124" s="26"/>
      <c r="P124" s="26"/>
      <c r="Q124" s="26"/>
      <c r="R124" s="26"/>
      <c r="S124" s="26"/>
      <c r="T124" s="26"/>
      <c r="U124" s="26"/>
      <c r="V124" s="26"/>
      <c r="W124" s="26"/>
      <c r="X124" s="26"/>
      <c r="Y124" s="26"/>
      <c r="Z124" s="26"/>
      <c r="AA124" s="26"/>
      <c r="AB124" s="26"/>
      <c r="AC124" s="26"/>
      <c r="AD124" s="886"/>
      <c r="AE124" s="886"/>
      <c r="AF124" s="886"/>
      <c r="AG124" s="886"/>
      <c r="AH124" s="886"/>
      <c r="AI124" s="886"/>
      <c r="AJ124" s="488"/>
    </row>
    <row r="125" spans="1:256" ht="20.100000000000001" hidden="1" customHeight="1">
      <c r="A125" s="926"/>
      <c r="B125" s="927"/>
      <c r="D125" s="26"/>
      <c r="E125" s="26"/>
      <c r="F125" s="26"/>
      <c r="G125" s="298"/>
      <c r="H125" s="26"/>
      <c r="I125" s="26"/>
      <c r="J125" s="26"/>
      <c r="K125" s="26"/>
      <c r="L125" s="26"/>
      <c r="M125" s="26"/>
      <c r="N125" s="26"/>
      <c r="O125" s="26"/>
      <c r="P125" s="26"/>
      <c r="Q125" s="26"/>
      <c r="R125" s="26"/>
      <c r="S125" s="26"/>
      <c r="T125" s="26"/>
      <c r="U125" s="26"/>
      <c r="V125" s="26"/>
      <c r="W125" s="26"/>
      <c r="X125" s="26"/>
      <c r="Y125" s="26"/>
      <c r="Z125" s="26"/>
      <c r="AA125" s="26"/>
      <c r="AB125" s="26"/>
      <c r="AC125" s="26"/>
      <c r="AD125" s="886"/>
      <c r="AE125" s="886"/>
      <c r="AF125" s="886"/>
      <c r="AG125" s="886"/>
      <c r="AH125" s="886"/>
      <c r="AI125" s="886"/>
      <c r="AJ125" s="488"/>
    </row>
    <row r="126" spans="1:256" ht="20.100000000000001" hidden="1" customHeight="1">
      <c r="A126" s="928"/>
      <c r="B126" s="927"/>
      <c r="D126" s="26"/>
      <c r="E126" s="26"/>
      <c r="F126" s="26"/>
      <c r="G126" s="569"/>
      <c r="H126" s="26"/>
      <c r="I126" s="26"/>
      <c r="J126" s="26"/>
      <c r="K126" s="26"/>
      <c r="L126" s="26"/>
      <c r="M126" s="26"/>
      <c r="N126" s="26"/>
      <c r="O126" s="26"/>
      <c r="P126" s="26"/>
      <c r="Q126" s="26"/>
      <c r="R126" s="26"/>
      <c r="S126" s="26"/>
      <c r="T126" s="26"/>
      <c r="U126" s="26"/>
      <c r="V126" s="26"/>
      <c r="W126" s="26"/>
      <c r="X126" s="26"/>
      <c r="Y126" s="26"/>
      <c r="Z126" s="26"/>
      <c r="AA126" s="26"/>
      <c r="AB126" s="26"/>
      <c r="AC126" s="26"/>
      <c r="AD126" s="886"/>
      <c r="AE126" s="886"/>
      <c r="AF126" s="886"/>
      <c r="AG126" s="886"/>
      <c r="AH126" s="886"/>
      <c r="AI126" s="886"/>
      <c r="AJ126" s="488"/>
      <c r="IV126" s="477"/>
    </row>
    <row r="127" spans="1:256" ht="20.100000000000001" hidden="1" customHeight="1">
      <c r="A127" s="926"/>
      <c r="B127" s="927"/>
      <c r="D127" s="26"/>
      <c r="E127" s="26"/>
      <c r="F127" s="26"/>
      <c r="G127" s="298"/>
      <c r="H127" s="26"/>
      <c r="I127" s="26"/>
      <c r="J127" s="26"/>
      <c r="K127" s="26"/>
      <c r="L127" s="26"/>
      <c r="M127" s="26"/>
      <c r="N127" s="26"/>
      <c r="O127" s="26"/>
      <c r="P127" s="26"/>
      <c r="Q127" s="26"/>
      <c r="R127" s="26"/>
      <c r="S127" s="26"/>
      <c r="T127" s="26"/>
      <c r="U127" s="26"/>
      <c r="V127" s="26"/>
      <c r="W127" s="26"/>
      <c r="X127" s="26"/>
      <c r="Y127" s="26"/>
      <c r="Z127" s="26"/>
      <c r="AA127" s="26"/>
      <c r="AB127" s="26"/>
      <c r="AC127" s="26"/>
      <c r="AD127" s="886"/>
      <c r="AE127" s="886"/>
      <c r="AF127" s="886"/>
      <c r="AG127" s="886"/>
      <c r="AH127" s="886"/>
      <c r="AI127" s="886"/>
      <c r="AJ127" s="488"/>
      <c r="IV127" s="477"/>
    </row>
    <row r="128" spans="1:256" ht="20.100000000000001" hidden="1" customHeight="1">
      <c r="A128" s="926"/>
      <c r="B128" s="927"/>
      <c r="D128" s="26"/>
      <c r="E128" s="26"/>
      <c r="F128" s="26"/>
      <c r="G128" s="298"/>
      <c r="H128" s="26"/>
      <c r="I128" s="26"/>
      <c r="J128" s="26"/>
      <c r="K128" s="26"/>
      <c r="L128" s="26"/>
      <c r="M128" s="26"/>
      <c r="N128" s="26"/>
      <c r="O128" s="26"/>
      <c r="P128" s="26"/>
      <c r="Q128" s="26"/>
      <c r="R128" s="26"/>
      <c r="S128" s="26"/>
      <c r="T128" s="26"/>
      <c r="U128" s="26"/>
      <c r="V128" s="26"/>
      <c r="W128" s="26"/>
      <c r="X128" s="26"/>
      <c r="Y128" s="26"/>
      <c r="Z128" s="26"/>
      <c r="AA128" s="26"/>
      <c r="AB128" s="26"/>
      <c r="AC128" s="26"/>
      <c r="AD128" s="886"/>
      <c r="AE128" s="886"/>
      <c r="AF128" s="886"/>
      <c r="AG128" s="886"/>
      <c r="AH128" s="886"/>
      <c r="AI128" s="886"/>
      <c r="AJ128" s="488"/>
      <c r="IV128" s="477"/>
    </row>
    <row r="129" spans="1:256" ht="20.100000000000001" hidden="1" customHeight="1">
      <c r="A129" s="926"/>
      <c r="B129" s="927"/>
      <c r="D129" s="26"/>
      <c r="E129" s="26"/>
      <c r="F129" s="26"/>
      <c r="G129" s="298"/>
      <c r="H129" s="26"/>
      <c r="I129" s="26"/>
      <c r="J129" s="26"/>
      <c r="K129" s="26"/>
      <c r="L129" s="26"/>
      <c r="M129" s="26"/>
      <c r="N129" s="26"/>
      <c r="O129" s="26"/>
      <c r="P129" s="26"/>
      <c r="Q129" s="26"/>
      <c r="R129" s="26"/>
      <c r="S129" s="26"/>
      <c r="T129" s="26"/>
      <c r="U129" s="26"/>
      <c r="V129" s="26"/>
      <c r="W129" s="26"/>
      <c r="X129" s="26"/>
      <c r="Y129" s="26"/>
      <c r="Z129" s="26"/>
      <c r="AA129" s="26"/>
      <c r="AB129" s="26"/>
      <c r="AC129" s="26"/>
      <c r="AD129" s="886"/>
      <c r="AE129" s="886"/>
      <c r="AF129" s="886"/>
      <c r="AG129" s="886"/>
      <c r="AH129" s="886"/>
      <c r="AI129" s="886"/>
      <c r="AJ129" s="488"/>
      <c r="IV129" s="477"/>
    </row>
    <row r="130" spans="1:256" ht="20.100000000000001" hidden="1" customHeight="1">
      <c r="A130" s="926"/>
      <c r="B130" s="927"/>
      <c r="D130" s="26"/>
      <c r="E130" s="26"/>
      <c r="F130" s="26"/>
      <c r="G130" s="298"/>
      <c r="H130" s="26"/>
      <c r="I130" s="26"/>
      <c r="J130" s="26"/>
      <c r="K130" s="26"/>
      <c r="L130" s="26"/>
      <c r="M130" s="26"/>
      <c r="N130" s="26"/>
      <c r="O130" s="26"/>
      <c r="P130" s="26"/>
      <c r="Q130" s="26"/>
      <c r="R130" s="26"/>
      <c r="S130" s="26"/>
      <c r="T130" s="26"/>
      <c r="U130" s="26"/>
      <c r="V130" s="26"/>
      <c r="W130" s="26"/>
      <c r="X130" s="26"/>
      <c r="Y130" s="26"/>
      <c r="Z130" s="26"/>
      <c r="AA130" s="26"/>
      <c r="AB130" s="26"/>
      <c r="AC130" s="26"/>
      <c r="AD130" s="887"/>
      <c r="AE130" s="887"/>
      <c r="AF130" s="887"/>
      <c r="AG130" s="887"/>
      <c r="AH130" s="887"/>
      <c r="AI130" s="887"/>
      <c r="AJ130" s="888"/>
      <c r="IV130" s="477"/>
    </row>
    <row r="131" spans="1:256" s="18" customFormat="1" ht="27.75" customHeight="1">
      <c r="A131" s="1764" t="s">
        <v>591</v>
      </c>
      <c r="B131" s="1765"/>
      <c r="C131" s="1765"/>
      <c r="D131" s="1766"/>
      <c r="E131" s="192" t="s">
        <v>152</v>
      </c>
      <c r="F131" s="208"/>
      <c r="G131" s="193"/>
      <c r="H131" s="1770" t="s">
        <v>952</v>
      </c>
      <c r="I131" s="1772" t="s">
        <v>113</v>
      </c>
      <c r="J131" s="1762"/>
      <c r="K131" s="1762"/>
      <c r="L131" s="1762"/>
      <c r="M131" s="1772" t="s">
        <v>953</v>
      </c>
      <c r="N131" s="1762"/>
      <c r="O131" s="1762"/>
      <c r="P131" s="1763"/>
      <c r="Q131" s="1762" t="s">
        <v>71</v>
      </c>
      <c r="R131" s="1762"/>
      <c r="S131" s="1762"/>
      <c r="T131" s="1762"/>
      <c r="U131" s="1772" t="s">
        <v>72</v>
      </c>
      <c r="V131" s="1762"/>
      <c r="W131" s="1762"/>
      <c r="X131" s="1763"/>
      <c r="Y131" s="1762" t="s">
        <v>74</v>
      </c>
      <c r="Z131" s="1763"/>
      <c r="AD131" s="920" t="s">
        <v>1089</v>
      </c>
      <c r="AE131" s="920"/>
      <c r="AF131" s="920"/>
      <c r="AG131" s="920"/>
      <c r="AH131" s="920"/>
      <c r="AI131" s="920"/>
      <c r="AJ131" s="920"/>
      <c r="AK131" s="920"/>
      <c r="AL131" s="920"/>
      <c r="AM131" s="920"/>
      <c r="AN131" s="920"/>
      <c r="AO131" s="920"/>
    </row>
    <row r="132" spans="1:256" s="18" customFormat="1" ht="30" customHeight="1" thickBot="1">
      <c r="A132" s="1767"/>
      <c r="B132" s="1768"/>
      <c r="C132" s="1768"/>
      <c r="D132" s="1769"/>
      <c r="E132" s="1773" t="s">
        <v>1640</v>
      </c>
      <c r="F132" s="1774"/>
      <c r="G132" s="879" t="s">
        <v>521</v>
      </c>
      <c r="H132" s="1771"/>
      <c r="I132" s="489" t="s">
        <v>853</v>
      </c>
      <c r="J132" s="491" t="s">
        <v>114</v>
      </c>
      <c r="K132" s="492" t="s">
        <v>111</v>
      </c>
      <c r="L132" s="508" t="s">
        <v>112</v>
      </c>
      <c r="M132" s="489" t="s">
        <v>853</v>
      </c>
      <c r="N132" s="493" t="s">
        <v>114</v>
      </c>
      <c r="O132" s="492" t="s">
        <v>111</v>
      </c>
      <c r="P132" s="490" t="s">
        <v>112</v>
      </c>
      <c r="Q132" s="512" t="s">
        <v>853</v>
      </c>
      <c r="R132" s="493" t="s">
        <v>114</v>
      </c>
      <c r="S132" s="492" t="s">
        <v>111</v>
      </c>
      <c r="T132" s="508" t="s">
        <v>112</v>
      </c>
      <c r="U132" s="489" t="s">
        <v>853</v>
      </c>
      <c r="V132" s="493" t="s">
        <v>114</v>
      </c>
      <c r="W132" s="492" t="s">
        <v>111</v>
      </c>
      <c r="X132" s="490" t="s">
        <v>112</v>
      </c>
      <c r="Y132" s="512" t="s">
        <v>853</v>
      </c>
      <c r="Z132" s="550" t="s">
        <v>114</v>
      </c>
      <c r="AD132" s="848" t="s">
        <v>1090</v>
      </c>
      <c r="AE132" s="848" t="s">
        <v>1091</v>
      </c>
      <c r="AF132" s="848" t="s">
        <v>1092</v>
      </c>
      <c r="AG132" s="850" t="s">
        <v>1095</v>
      </c>
      <c r="AH132" s="848" t="s">
        <v>1093</v>
      </c>
      <c r="AI132" s="848" t="s">
        <v>1094</v>
      </c>
      <c r="AJ132" s="921" t="s">
        <v>1295</v>
      </c>
      <c r="AK132" s="921" t="s">
        <v>1296</v>
      </c>
      <c r="AL132" s="921" t="s">
        <v>1297</v>
      </c>
      <c r="AM132" s="921" t="s">
        <v>1298</v>
      </c>
      <c r="AN132" s="921" t="s">
        <v>1299</v>
      </c>
      <c r="AO132" s="921" t="s">
        <v>1300</v>
      </c>
    </row>
    <row r="133" spans="1:256" s="54" customFormat="1" ht="30" customHeight="1">
      <c r="A133" s="1778" t="str">
        <f>'1_一般事項'!$C$9&amp;"次下請"</f>
        <v>1次下請</v>
      </c>
      <c r="B133" s="214">
        <v>1</v>
      </c>
      <c r="C133" s="217" t="str">
        <f>IF('1_一般事項'!$C$8="","",'1_一般事項'!$C$8)</f>
        <v/>
      </c>
      <c r="D133" s="484" t="str">
        <f t="shared" ref="D133:D182" si="41">AJ133&amp;AK133&amp;AL133&amp;AM133&amp;AN133&amp;AO133</f>
        <v/>
      </c>
      <c r="E133" s="1277"/>
      <c r="F133" s="1278"/>
      <c r="G133" s="209"/>
      <c r="H133" s="194"/>
      <c r="I133" s="522"/>
      <c r="J133" s="523"/>
      <c r="K133" s="524"/>
      <c r="L133" s="525"/>
      <c r="M133" s="507"/>
      <c r="N133" s="496"/>
      <c r="O133" s="497"/>
      <c r="P133" s="516"/>
      <c r="Q133" s="513"/>
      <c r="R133" s="496"/>
      <c r="S133" s="497"/>
      <c r="T133" s="509"/>
      <c r="U133" s="507"/>
      <c r="V133" s="496"/>
      <c r="W133" s="497"/>
      <c r="X133" s="509"/>
      <c r="Y133" s="552">
        <f>SUM(I133,M133,Q133,U133)</f>
        <v>0</v>
      </c>
      <c r="Z133" s="551">
        <f>SUM(J133,N133,R133,V133)</f>
        <v>0</v>
      </c>
      <c r="AB133" s="18"/>
      <c r="AC133" s="18"/>
      <c r="AD133" s="849" t="str">
        <f>IF(E133&lt;&gt;"",IF(G133&lt;&gt;"","","×"),"")</f>
        <v/>
      </c>
      <c r="AE133" s="849" t="str">
        <f>IF(E133&lt;&gt;"",IF(H133&lt;&gt;"","","×"),"")</f>
        <v/>
      </c>
      <c r="AF133" s="849" t="str">
        <f t="shared" ref="AF133:AF164" si="42">IF(E133&lt;&gt;"",IF(AND(I133="",M133="",Q133="",U133=""),"×",""),"")</f>
        <v/>
      </c>
      <c r="AG133" s="849" t="str">
        <f t="shared" ref="AG133:AG164" si="43">IF(E133&lt;&gt;"",IF(AND(J133="",N133="",R133="",V133=""),"×",""),"")</f>
        <v/>
      </c>
      <c r="AH133" s="849" t="str">
        <f t="shared" ref="AH133:AH164" si="44">IF(E133&lt;&gt;"",IF(AND(K133="",O133="",S133="",W133=""),"×",""),"")</f>
        <v/>
      </c>
      <c r="AI133" s="849" t="str">
        <f t="shared" ref="AI133:AI164" si="45">IF(E133&lt;&gt;"",IF(AND(L133="",P133="",T133="",X133=""),"×",""),"")</f>
        <v/>
      </c>
      <c r="AJ133" s="847" t="str">
        <f>IF(AD133="×","規格を入力してください","")</f>
        <v/>
      </c>
      <c r="AK133" s="847" t="str">
        <f>IF(AND(AJ133="",AE133="×"),"機械本体重量を入力してください","")</f>
        <v/>
      </c>
      <c r="AL133" s="847" t="str">
        <f>IF(AND(AJ133&amp;AK133="",AF133="×"),"運搬費を入力してください","")</f>
        <v/>
      </c>
      <c r="AM133" s="847" t="str">
        <f>IF(AND(AJ133&amp;AK133&amp;AL133="",AG133="×"),"内分解組立費を入力してください","")</f>
        <v/>
      </c>
      <c r="AN133" s="847" t="str">
        <f>IF(AND(AJ133&amp;AK133&amp;AL133&amp;AM133="",AH133="×"),"運搬距離を入力してください","")</f>
        <v/>
      </c>
      <c r="AO133" s="847" t="str">
        <f>IF(AND(AJ133&amp;AK133&amp;AL133&amp;AM133&amp;AN133="",AI133="×"),"運搬回数を入力してください","")</f>
        <v/>
      </c>
    </row>
    <row r="134" spans="1:256" s="54" customFormat="1" ht="30" customHeight="1">
      <c r="A134" s="1779"/>
      <c r="B134" s="215">
        <f t="shared" ref="B134:B182" si="46">B133+1</f>
        <v>2</v>
      </c>
      <c r="C134" s="217" t="str">
        <f>IF('1_一般事項'!$C$8="","",'1_一般事項'!$C$8)</f>
        <v/>
      </c>
      <c r="D134" s="484" t="str">
        <f t="shared" si="41"/>
        <v/>
      </c>
      <c r="E134" s="1279"/>
      <c r="F134" s="1280"/>
      <c r="G134" s="210"/>
      <c r="H134" s="62"/>
      <c r="I134" s="526"/>
      <c r="J134" s="527"/>
      <c r="K134" s="528"/>
      <c r="L134" s="529"/>
      <c r="M134" s="501"/>
      <c r="N134" s="502"/>
      <c r="O134" s="503"/>
      <c r="P134" s="517"/>
      <c r="Q134" s="514"/>
      <c r="R134" s="502"/>
      <c r="S134" s="503"/>
      <c r="T134" s="510"/>
      <c r="U134" s="501"/>
      <c r="V134" s="502"/>
      <c r="W134" s="503"/>
      <c r="X134" s="510"/>
      <c r="Y134" s="552">
        <f t="shared" ref="Y134:Z182" si="47">SUM(I134,M134,Q134,U134)</f>
        <v>0</v>
      </c>
      <c r="Z134" s="551">
        <f t="shared" si="47"/>
        <v>0</v>
      </c>
      <c r="AB134" s="18"/>
      <c r="AC134" s="18"/>
      <c r="AD134" s="849" t="str">
        <f t="shared" ref="AD134:AD182" si="48">IF(E134&lt;&gt;"",IF(G134&lt;&gt;"","","×"),"")</f>
        <v/>
      </c>
      <c r="AE134" s="849" t="str">
        <f t="shared" ref="AE134:AE182" si="49">IF(E134&lt;&gt;"",IF(H134&lt;&gt;"","","×"),"")</f>
        <v/>
      </c>
      <c r="AF134" s="849" t="str">
        <f t="shared" si="42"/>
        <v/>
      </c>
      <c r="AG134" s="849" t="str">
        <f t="shared" si="43"/>
        <v/>
      </c>
      <c r="AH134" s="849" t="str">
        <f t="shared" si="44"/>
        <v/>
      </c>
      <c r="AI134" s="849" t="str">
        <f t="shared" si="45"/>
        <v/>
      </c>
      <c r="AJ134" s="847" t="str">
        <f t="shared" ref="AJ134:AJ182" si="50">IF(AD134="×","規格を入力してください","")</f>
        <v/>
      </c>
      <c r="AK134" s="847" t="str">
        <f t="shared" ref="AK134:AK182" si="51">IF(AND(AJ134="",AE134="×"),"機械本体重量を入力してください","")</f>
        <v/>
      </c>
      <c r="AL134" s="847" t="str">
        <f t="shared" ref="AL134:AL182" si="52">IF(AND(AJ134&amp;AK134="",AF134="×"),"運搬費を入力してください","")</f>
        <v/>
      </c>
      <c r="AM134" s="847" t="str">
        <f t="shared" ref="AM134:AM182" si="53">IF(AND(AJ134&amp;AK134&amp;AL134="",AG134="×"),"内分解組立費を入力してください","")</f>
        <v/>
      </c>
      <c r="AN134" s="847" t="str">
        <f t="shared" ref="AN134:AN182" si="54">IF(AND(AJ134&amp;AK134&amp;AL134&amp;AM134="",AH134="×"),"運搬距離を入力してください","")</f>
        <v/>
      </c>
      <c r="AO134" s="847" t="str">
        <f t="shared" ref="AO134:AO182" si="55">IF(AND(AJ134&amp;AK134&amp;AL134&amp;AM134&amp;AN134="",AI134="×"),"運搬回数を入力してください","")</f>
        <v/>
      </c>
    </row>
    <row r="135" spans="1:256" s="54" customFormat="1" ht="30" customHeight="1">
      <c r="A135" s="1779"/>
      <c r="B135" s="215">
        <f t="shared" si="46"/>
        <v>3</v>
      </c>
      <c r="C135" s="217" t="str">
        <f>IF('1_一般事項'!$C$8="","",'1_一般事項'!$C$8)</f>
        <v/>
      </c>
      <c r="D135" s="484" t="str">
        <f t="shared" si="41"/>
        <v/>
      </c>
      <c r="E135" s="1279"/>
      <c r="F135" s="1280"/>
      <c r="G135" s="210"/>
      <c r="H135" s="62"/>
      <c r="I135" s="526"/>
      <c r="J135" s="527"/>
      <c r="K135" s="528"/>
      <c r="L135" s="529"/>
      <c r="M135" s="501"/>
      <c r="N135" s="502"/>
      <c r="O135" s="503"/>
      <c r="P135" s="517"/>
      <c r="Q135" s="514"/>
      <c r="R135" s="502"/>
      <c r="S135" s="503"/>
      <c r="T135" s="510"/>
      <c r="U135" s="501"/>
      <c r="V135" s="502"/>
      <c r="W135" s="503"/>
      <c r="X135" s="510"/>
      <c r="Y135" s="552">
        <f t="shared" si="47"/>
        <v>0</v>
      </c>
      <c r="Z135" s="551">
        <f t="shared" si="47"/>
        <v>0</v>
      </c>
      <c r="AB135" s="3"/>
      <c r="AC135" s="3"/>
      <c r="AD135" s="849" t="str">
        <f t="shared" si="48"/>
        <v/>
      </c>
      <c r="AE135" s="849" t="str">
        <f t="shared" si="49"/>
        <v/>
      </c>
      <c r="AF135" s="849" t="str">
        <f t="shared" si="42"/>
        <v/>
      </c>
      <c r="AG135" s="849" t="str">
        <f t="shared" si="43"/>
        <v/>
      </c>
      <c r="AH135" s="849" t="str">
        <f t="shared" si="44"/>
        <v/>
      </c>
      <c r="AI135" s="849" t="str">
        <f t="shared" si="45"/>
        <v/>
      </c>
      <c r="AJ135" s="847" t="str">
        <f t="shared" si="50"/>
        <v/>
      </c>
      <c r="AK135" s="847" t="str">
        <f t="shared" si="51"/>
        <v/>
      </c>
      <c r="AL135" s="847" t="str">
        <f t="shared" si="52"/>
        <v/>
      </c>
      <c r="AM135" s="847" t="str">
        <f t="shared" si="53"/>
        <v/>
      </c>
      <c r="AN135" s="847" t="str">
        <f t="shared" si="54"/>
        <v/>
      </c>
      <c r="AO135" s="847" t="str">
        <f t="shared" si="55"/>
        <v/>
      </c>
    </row>
    <row r="136" spans="1:256" s="54" customFormat="1" ht="30" customHeight="1">
      <c r="A136" s="1779"/>
      <c r="B136" s="215">
        <f t="shared" si="46"/>
        <v>4</v>
      </c>
      <c r="C136" s="217" t="str">
        <f>IF('1_一般事項'!$C$8="","",'1_一般事項'!$C$8)</f>
        <v/>
      </c>
      <c r="D136" s="484" t="str">
        <f t="shared" si="41"/>
        <v/>
      </c>
      <c r="E136" s="1279"/>
      <c r="F136" s="1280"/>
      <c r="G136" s="210"/>
      <c r="H136" s="62"/>
      <c r="I136" s="526"/>
      <c r="J136" s="527"/>
      <c r="K136" s="528"/>
      <c r="L136" s="529"/>
      <c r="M136" s="501"/>
      <c r="N136" s="502"/>
      <c r="O136" s="503"/>
      <c r="P136" s="517"/>
      <c r="Q136" s="514"/>
      <c r="R136" s="502"/>
      <c r="S136" s="503"/>
      <c r="T136" s="510"/>
      <c r="U136" s="501"/>
      <c r="V136" s="502"/>
      <c r="W136" s="503"/>
      <c r="X136" s="510"/>
      <c r="Y136" s="552">
        <f t="shared" si="47"/>
        <v>0</v>
      </c>
      <c r="Z136" s="551">
        <f t="shared" si="47"/>
        <v>0</v>
      </c>
      <c r="AB136" s="3"/>
      <c r="AC136" s="3"/>
      <c r="AD136" s="849" t="str">
        <f t="shared" si="48"/>
        <v/>
      </c>
      <c r="AE136" s="849" t="str">
        <f t="shared" si="49"/>
        <v/>
      </c>
      <c r="AF136" s="849" t="str">
        <f t="shared" si="42"/>
        <v/>
      </c>
      <c r="AG136" s="849" t="str">
        <f t="shared" si="43"/>
        <v/>
      </c>
      <c r="AH136" s="849" t="str">
        <f t="shared" si="44"/>
        <v/>
      </c>
      <c r="AI136" s="849" t="str">
        <f t="shared" si="45"/>
        <v/>
      </c>
      <c r="AJ136" s="847" t="str">
        <f t="shared" si="50"/>
        <v/>
      </c>
      <c r="AK136" s="847" t="str">
        <f t="shared" si="51"/>
        <v/>
      </c>
      <c r="AL136" s="847" t="str">
        <f t="shared" si="52"/>
        <v/>
      </c>
      <c r="AM136" s="847" t="str">
        <f t="shared" si="53"/>
        <v/>
      </c>
      <c r="AN136" s="847" t="str">
        <f t="shared" si="54"/>
        <v/>
      </c>
      <c r="AO136" s="847" t="str">
        <f t="shared" si="55"/>
        <v/>
      </c>
      <c r="IV136" s="534"/>
    </row>
    <row r="137" spans="1:256" s="54" customFormat="1" ht="30" customHeight="1">
      <c r="A137" s="1779"/>
      <c r="B137" s="215">
        <f t="shared" si="46"/>
        <v>5</v>
      </c>
      <c r="C137" s="217" t="str">
        <f>IF('1_一般事項'!$C$8="","",'1_一般事項'!$C$8)</f>
        <v/>
      </c>
      <c r="D137" s="484" t="str">
        <f t="shared" si="41"/>
        <v/>
      </c>
      <c r="E137" s="1279"/>
      <c r="F137" s="1280"/>
      <c r="G137" s="210"/>
      <c r="H137" s="62"/>
      <c r="I137" s="526"/>
      <c r="J137" s="527"/>
      <c r="K137" s="528"/>
      <c r="L137" s="529"/>
      <c r="M137" s="501"/>
      <c r="N137" s="502"/>
      <c r="O137" s="503"/>
      <c r="P137" s="517"/>
      <c r="Q137" s="514"/>
      <c r="R137" s="502"/>
      <c r="S137" s="503"/>
      <c r="T137" s="510"/>
      <c r="U137" s="501"/>
      <c r="V137" s="502"/>
      <c r="W137" s="503"/>
      <c r="X137" s="510"/>
      <c r="Y137" s="552">
        <f t="shared" si="47"/>
        <v>0</v>
      </c>
      <c r="Z137" s="551">
        <f t="shared" si="47"/>
        <v>0</v>
      </c>
      <c r="AB137" s="3"/>
      <c r="AC137" s="3"/>
      <c r="AD137" s="849" t="str">
        <f t="shared" si="48"/>
        <v/>
      </c>
      <c r="AE137" s="849" t="str">
        <f t="shared" si="49"/>
        <v/>
      </c>
      <c r="AF137" s="849" t="str">
        <f t="shared" si="42"/>
        <v/>
      </c>
      <c r="AG137" s="849" t="str">
        <f t="shared" si="43"/>
        <v/>
      </c>
      <c r="AH137" s="849" t="str">
        <f t="shared" si="44"/>
        <v/>
      </c>
      <c r="AI137" s="849" t="str">
        <f t="shared" si="45"/>
        <v/>
      </c>
      <c r="AJ137" s="847" t="str">
        <f t="shared" si="50"/>
        <v/>
      </c>
      <c r="AK137" s="847" t="str">
        <f t="shared" si="51"/>
        <v/>
      </c>
      <c r="AL137" s="847" t="str">
        <f t="shared" si="52"/>
        <v/>
      </c>
      <c r="AM137" s="847" t="str">
        <f t="shared" si="53"/>
        <v/>
      </c>
      <c r="AN137" s="847" t="str">
        <f t="shared" si="54"/>
        <v/>
      </c>
      <c r="AO137" s="847" t="str">
        <f t="shared" si="55"/>
        <v/>
      </c>
      <c r="IV137" s="534"/>
    </row>
    <row r="138" spans="1:256" s="54" customFormat="1" ht="30" customHeight="1">
      <c r="A138" s="1779"/>
      <c r="B138" s="215">
        <f t="shared" si="46"/>
        <v>6</v>
      </c>
      <c r="C138" s="217" t="str">
        <f>IF('1_一般事項'!$C$8="","",'1_一般事項'!$C$8)</f>
        <v/>
      </c>
      <c r="D138" s="484" t="str">
        <f t="shared" si="41"/>
        <v/>
      </c>
      <c r="E138" s="1279"/>
      <c r="F138" s="1280"/>
      <c r="G138" s="210"/>
      <c r="H138" s="62"/>
      <c r="I138" s="526"/>
      <c r="J138" s="527"/>
      <c r="K138" s="528"/>
      <c r="L138" s="529"/>
      <c r="M138" s="501"/>
      <c r="N138" s="502"/>
      <c r="O138" s="503"/>
      <c r="P138" s="517"/>
      <c r="Q138" s="514"/>
      <c r="R138" s="502"/>
      <c r="S138" s="503"/>
      <c r="T138" s="510"/>
      <c r="U138" s="501"/>
      <c r="V138" s="502"/>
      <c r="W138" s="503"/>
      <c r="X138" s="510"/>
      <c r="Y138" s="552">
        <f t="shared" si="47"/>
        <v>0</v>
      </c>
      <c r="Z138" s="551">
        <f t="shared" si="47"/>
        <v>0</v>
      </c>
      <c r="AB138" s="3"/>
      <c r="AC138" s="3"/>
      <c r="AD138" s="849" t="str">
        <f t="shared" si="48"/>
        <v/>
      </c>
      <c r="AE138" s="849" t="str">
        <f t="shared" si="49"/>
        <v/>
      </c>
      <c r="AF138" s="849" t="str">
        <f t="shared" si="42"/>
        <v/>
      </c>
      <c r="AG138" s="849" t="str">
        <f t="shared" si="43"/>
        <v/>
      </c>
      <c r="AH138" s="849" t="str">
        <f t="shared" si="44"/>
        <v/>
      </c>
      <c r="AI138" s="849" t="str">
        <f t="shared" si="45"/>
        <v/>
      </c>
      <c r="AJ138" s="847" t="str">
        <f t="shared" si="50"/>
        <v/>
      </c>
      <c r="AK138" s="847" t="str">
        <f t="shared" si="51"/>
        <v/>
      </c>
      <c r="AL138" s="847" t="str">
        <f t="shared" si="52"/>
        <v/>
      </c>
      <c r="AM138" s="847" t="str">
        <f t="shared" si="53"/>
        <v/>
      </c>
      <c r="AN138" s="847" t="str">
        <f t="shared" si="54"/>
        <v/>
      </c>
      <c r="AO138" s="847" t="str">
        <f t="shared" si="55"/>
        <v/>
      </c>
      <c r="IV138" s="534"/>
    </row>
    <row r="139" spans="1:256" s="54" customFormat="1" ht="30" customHeight="1">
      <c r="A139" s="1779"/>
      <c r="B139" s="215">
        <f t="shared" si="46"/>
        <v>7</v>
      </c>
      <c r="C139" s="217" t="str">
        <f>IF('1_一般事項'!$C$8="","",'1_一般事項'!$C$8)</f>
        <v/>
      </c>
      <c r="D139" s="484" t="str">
        <f t="shared" si="41"/>
        <v/>
      </c>
      <c r="E139" s="1279"/>
      <c r="F139" s="1280"/>
      <c r="G139" s="210"/>
      <c r="H139" s="62"/>
      <c r="I139" s="526"/>
      <c r="J139" s="527"/>
      <c r="K139" s="528"/>
      <c r="L139" s="529"/>
      <c r="M139" s="501"/>
      <c r="N139" s="502"/>
      <c r="O139" s="503"/>
      <c r="P139" s="517"/>
      <c r="Q139" s="514"/>
      <c r="R139" s="502"/>
      <c r="S139" s="503"/>
      <c r="T139" s="510"/>
      <c r="U139" s="501"/>
      <c r="V139" s="502"/>
      <c r="W139" s="503"/>
      <c r="X139" s="510"/>
      <c r="Y139" s="552">
        <f t="shared" si="47"/>
        <v>0</v>
      </c>
      <c r="Z139" s="551">
        <f t="shared" si="47"/>
        <v>0</v>
      </c>
      <c r="AB139" s="3"/>
      <c r="AC139" s="3"/>
      <c r="AD139" s="849" t="str">
        <f t="shared" si="48"/>
        <v/>
      </c>
      <c r="AE139" s="849" t="str">
        <f t="shared" si="49"/>
        <v/>
      </c>
      <c r="AF139" s="849" t="str">
        <f t="shared" si="42"/>
        <v/>
      </c>
      <c r="AG139" s="849" t="str">
        <f t="shared" si="43"/>
        <v/>
      </c>
      <c r="AH139" s="849" t="str">
        <f t="shared" si="44"/>
        <v/>
      </c>
      <c r="AI139" s="849" t="str">
        <f t="shared" si="45"/>
        <v/>
      </c>
      <c r="AJ139" s="847" t="str">
        <f t="shared" si="50"/>
        <v/>
      </c>
      <c r="AK139" s="847" t="str">
        <f t="shared" si="51"/>
        <v/>
      </c>
      <c r="AL139" s="847" t="str">
        <f t="shared" si="52"/>
        <v/>
      </c>
      <c r="AM139" s="847" t="str">
        <f t="shared" si="53"/>
        <v/>
      </c>
      <c r="AN139" s="847" t="str">
        <f t="shared" si="54"/>
        <v/>
      </c>
      <c r="AO139" s="847" t="str">
        <f t="shared" si="55"/>
        <v/>
      </c>
      <c r="IV139" s="534"/>
    </row>
    <row r="140" spans="1:256" s="54" customFormat="1" ht="30" customHeight="1">
      <c r="A140" s="1779"/>
      <c r="B140" s="215">
        <f t="shared" si="46"/>
        <v>8</v>
      </c>
      <c r="C140" s="217" t="str">
        <f>IF('1_一般事項'!$C$8="","",'1_一般事項'!$C$8)</f>
        <v/>
      </c>
      <c r="D140" s="484" t="str">
        <f t="shared" si="41"/>
        <v/>
      </c>
      <c r="E140" s="1279"/>
      <c r="F140" s="1280"/>
      <c r="G140" s="210"/>
      <c r="H140" s="62"/>
      <c r="I140" s="526"/>
      <c r="J140" s="527"/>
      <c r="K140" s="528"/>
      <c r="L140" s="529"/>
      <c r="M140" s="501"/>
      <c r="N140" s="502"/>
      <c r="O140" s="503"/>
      <c r="P140" s="517"/>
      <c r="Q140" s="514"/>
      <c r="R140" s="502"/>
      <c r="S140" s="503"/>
      <c r="T140" s="510"/>
      <c r="U140" s="501"/>
      <c r="V140" s="502"/>
      <c r="W140" s="503"/>
      <c r="X140" s="510"/>
      <c r="Y140" s="552">
        <f t="shared" si="47"/>
        <v>0</v>
      </c>
      <c r="Z140" s="551">
        <f t="shared" si="47"/>
        <v>0</v>
      </c>
      <c r="AB140" s="3"/>
      <c r="AC140" s="47"/>
      <c r="AD140" s="849" t="str">
        <f t="shared" si="48"/>
        <v/>
      </c>
      <c r="AE140" s="849" t="str">
        <f t="shared" si="49"/>
        <v/>
      </c>
      <c r="AF140" s="849" t="str">
        <f t="shared" si="42"/>
        <v/>
      </c>
      <c r="AG140" s="849" t="str">
        <f t="shared" si="43"/>
        <v/>
      </c>
      <c r="AH140" s="849" t="str">
        <f t="shared" si="44"/>
        <v/>
      </c>
      <c r="AI140" s="849" t="str">
        <f t="shared" si="45"/>
        <v/>
      </c>
      <c r="AJ140" s="847" t="str">
        <f t="shared" si="50"/>
        <v/>
      </c>
      <c r="AK140" s="847" t="str">
        <f t="shared" si="51"/>
        <v/>
      </c>
      <c r="AL140" s="847" t="str">
        <f t="shared" si="52"/>
        <v/>
      </c>
      <c r="AM140" s="847" t="str">
        <f t="shared" si="53"/>
        <v/>
      </c>
      <c r="AN140" s="847" t="str">
        <f t="shared" si="54"/>
        <v/>
      </c>
      <c r="AO140" s="847" t="str">
        <f t="shared" si="55"/>
        <v/>
      </c>
      <c r="IV140" s="534"/>
    </row>
    <row r="141" spans="1:256" s="54" customFormat="1" ht="30" customHeight="1">
      <c r="A141" s="1779"/>
      <c r="B141" s="215">
        <f t="shared" si="46"/>
        <v>9</v>
      </c>
      <c r="C141" s="217" t="str">
        <f>IF('1_一般事項'!$C$8="","",'1_一般事項'!$C$8)</f>
        <v/>
      </c>
      <c r="D141" s="484" t="str">
        <f t="shared" si="41"/>
        <v/>
      </c>
      <c r="E141" s="1279"/>
      <c r="F141" s="1280"/>
      <c r="G141" s="210"/>
      <c r="H141" s="62"/>
      <c r="I141" s="526"/>
      <c r="J141" s="527"/>
      <c r="K141" s="528"/>
      <c r="L141" s="529"/>
      <c r="M141" s="501"/>
      <c r="N141" s="502"/>
      <c r="O141" s="503"/>
      <c r="P141" s="517"/>
      <c r="Q141" s="514"/>
      <c r="R141" s="502"/>
      <c r="S141" s="503"/>
      <c r="T141" s="510"/>
      <c r="U141" s="501"/>
      <c r="V141" s="502"/>
      <c r="W141" s="503"/>
      <c r="X141" s="510"/>
      <c r="Y141" s="552">
        <f t="shared" si="47"/>
        <v>0</v>
      </c>
      <c r="Z141" s="551">
        <f t="shared" si="47"/>
        <v>0</v>
      </c>
      <c r="AB141" s="47"/>
      <c r="AC141" s="47"/>
      <c r="AD141" s="849" t="str">
        <f t="shared" si="48"/>
        <v/>
      </c>
      <c r="AE141" s="849" t="str">
        <f t="shared" si="49"/>
        <v/>
      </c>
      <c r="AF141" s="849" t="str">
        <f t="shared" si="42"/>
        <v/>
      </c>
      <c r="AG141" s="849" t="str">
        <f t="shared" si="43"/>
        <v/>
      </c>
      <c r="AH141" s="849" t="str">
        <f t="shared" si="44"/>
        <v/>
      </c>
      <c r="AI141" s="849" t="str">
        <f t="shared" si="45"/>
        <v/>
      </c>
      <c r="AJ141" s="847" t="str">
        <f t="shared" si="50"/>
        <v/>
      </c>
      <c r="AK141" s="847" t="str">
        <f t="shared" si="51"/>
        <v/>
      </c>
      <c r="AL141" s="847" t="str">
        <f t="shared" si="52"/>
        <v/>
      </c>
      <c r="AM141" s="847" t="str">
        <f t="shared" si="53"/>
        <v/>
      </c>
      <c r="AN141" s="847" t="str">
        <f t="shared" si="54"/>
        <v/>
      </c>
      <c r="AO141" s="847" t="str">
        <f t="shared" si="55"/>
        <v/>
      </c>
      <c r="IV141" s="534"/>
    </row>
    <row r="142" spans="1:256" s="54" customFormat="1" ht="30" customHeight="1">
      <c r="A142" s="1779"/>
      <c r="B142" s="215">
        <f t="shared" si="46"/>
        <v>10</v>
      </c>
      <c r="C142" s="217" t="str">
        <f>IF('1_一般事項'!$C$8="","",'1_一般事項'!$C$8)</f>
        <v/>
      </c>
      <c r="D142" s="484" t="str">
        <f t="shared" si="41"/>
        <v/>
      </c>
      <c r="E142" s="1279"/>
      <c r="F142" s="1280"/>
      <c r="G142" s="210"/>
      <c r="H142" s="62"/>
      <c r="I142" s="526"/>
      <c r="J142" s="527"/>
      <c r="K142" s="528"/>
      <c r="L142" s="529"/>
      <c r="M142" s="501"/>
      <c r="N142" s="502"/>
      <c r="O142" s="503"/>
      <c r="P142" s="517"/>
      <c r="Q142" s="514"/>
      <c r="R142" s="502"/>
      <c r="S142" s="503"/>
      <c r="T142" s="510"/>
      <c r="U142" s="501"/>
      <c r="V142" s="502"/>
      <c r="W142" s="503"/>
      <c r="X142" s="510"/>
      <c r="Y142" s="552">
        <f t="shared" si="47"/>
        <v>0</v>
      </c>
      <c r="Z142" s="551">
        <f t="shared" si="47"/>
        <v>0</v>
      </c>
      <c r="AB142" s="47"/>
      <c r="AC142" s="47"/>
      <c r="AD142" s="849" t="str">
        <f t="shared" si="48"/>
        <v/>
      </c>
      <c r="AE142" s="849" t="str">
        <f t="shared" si="49"/>
        <v/>
      </c>
      <c r="AF142" s="849" t="str">
        <f t="shared" si="42"/>
        <v/>
      </c>
      <c r="AG142" s="849" t="str">
        <f t="shared" si="43"/>
        <v/>
      </c>
      <c r="AH142" s="849" t="str">
        <f t="shared" si="44"/>
        <v/>
      </c>
      <c r="AI142" s="849" t="str">
        <f t="shared" si="45"/>
        <v/>
      </c>
      <c r="AJ142" s="847" t="str">
        <f t="shared" si="50"/>
        <v/>
      </c>
      <c r="AK142" s="847" t="str">
        <f t="shared" si="51"/>
        <v/>
      </c>
      <c r="AL142" s="847" t="str">
        <f t="shared" si="52"/>
        <v/>
      </c>
      <c r="AM142" s="847" t="str">
        <f t="shared" si="53"/>
        <v/>
      </c>
      <c r="AN142" s="847" t="str">
        <f t="shared" si="54"/>
        <v/>
      </c>
      <c r="AO142" s="847" t="str">
        <f t="shared" si="55"/>
        <v/>
      </c>
      <c r="IV142" s="534"/>
    </row>
    <row r="143" spans="1:256" s="54" customFormat="1" ht="30" customHeight="1">
      <c r="A143" s="1779"/>
      <c r="B143" s="215">
        <f t="shared" si="46"/>
        <v>11</v>
      </c>
      <c r="C143" s="217" t="str">
        <f>IF('1_一般事項'!$C$8="","",'1_一般事項'!$C$8)</f>
        <v/>
      </c>
      <c r="D143" s="484" t="str">
        <f t="shared" si="41"/>
        <v/>
      </c>
      <c r="E143" s="1279"/>
      <c r="F143" s="1280"/>
      <c r="G143" s="210"/>
      <c r="H143" s="62"/>
      <c r="I143" s="526"/>
      <c r="J143" s="527"/>
      <c r="K143" s="528"/>
      <c r="L143" s="529"/>
      <c r="M143" s="501"/>
      <c r="N143" s="502"/>
      <c r="O143" s="503"/>
      <c r="P143" s="517"/>
      <c r="Q143" s="514"/>
      <c r="R143" s="502"/>
      <c r="S143" s="503"/>
      <c r="T143" s="510"/>
      <c r="U143" s="501"/>
      <c r="V143" s="502"/>
      <c r="W143" s="503"/>
      <c r="X143" s="510"/>
      <c r="Y143" s="552">
        <f t="shared" si="47"/>
        <v>0</v>
      </c>
      <c r="Z143" s="551">
        <f t="shared" si="47"/>
        <v>0</v>
      </c>
      <c r="AB143" s="3"/>
      <c r="AC143" s="47"/>
      <c r="AD143" s="849" t="str">
        <f t="shared" si="48"/>
        <v/>
      </c>
      <c r="AE143" s="849" t="str">
        <f t="shared" si="49"/>
        <v/>
      </c>
      <c r="AF143" s="849" t="str">
        <f t="shared" si="42"/>
        <v/>
      </c>
      <c r="AG143" s="849" t="str">
        <f t="shared" si="43"/>
        <v/>
      </c>
      <c r="AH143" s="849" t="str">
        <f t="shared" si="44"/>
        <v/>
      </c>
      <c r="AI143" s="849" t="str">
        <f t="shared" si="45"/>
        <v/>
      </c>
      <c r="AJ143" s="847" t="str">
        <f t="shared" si="50"/>
        <v/>
      </c>
      <c r="AK143" s="847" t="str">
        <f t="shared" si="51"/>
        <v/>
      </c>
      <c r="AL143" s="847" t="str">
        <f t="shared" si="52"/>
        <v/>
      </c>
      <c r="AM143" s="847" t="str">
        <f t="shared" si="53"/>
        <v/>
      </c>
      <c r="AN143" s="847" t="str">
        <f t="shared" si="54"/>
        <v/>
      </c>
      <c r="AO143" s="847" t="str">
        <f t="shared" si="55"/>
        <v/>
      </c>
      <c r="IV143" s="534"/>
    </row>
    <row r="144" spans="1:256" s="54" customFormat="1" ht="30" customHeight="1">
      <c r="A144" s="1779"/>
      <c r="B144" s="215">
        <f t="shared" si="46"/>
        <v>12</v>
      </c>
      <c r="C144" s="217" t="str">
        <f>IF('1_一般事項'!$C$8="","",'1_一般事項'!$C$8)</f>
        <v/>
      </c>
      <c r="D144" s="484" t="str">
        <f t="shared" si="41"/>
        <v/>
      </c>
      <c r="E144" s="1279"/>
      <c r="F144" s="1280"/>
      <c r="G144" s="210"/>
      <c r="H144" s="62"/>
      <c r="I144" s="526"/>
      <c r="J144" s="527"/>
      <c r="K144" s="528"/>
      <c r="L144" s="529"/>
      <c r="M144" s="501"/>
      <c r="N144" s="502"/>
      <c r="O144" s="503"/>
      <c r="P144" s="517"/>
      <c r="Q144" s="514"/>
      <c r="R144" s="502"/>
      <c r="S144" s="503"/>
      <c r="T144" s="510"/>
      <c r="U144" s="501"/>
      <c r="V144" s="502"/>
      <c r="W144" s="503"/>
      <c r="X144" s="510"/>
      <c r="Y144" s="552">
        <f t="shared" si="47"/>
        <v>0</v>
      </c>
      <c r="Z144" s="551">
        <f t="shared" si="47"/>
        <v>0</v>
      </c>
      <c r="AB144" s="47"/>
      <c r="AC144" s="47"/>
      <c r="AD144" s="849" t="str">
        <f t="shared" si="48"/>
        <v/>
      </c>
      <c r="AE144" s="849" t="str">
        <f t="shared" si="49"/>
        <v/>
      </c>
      <c r="AF144" s="849" t="str">
        <f t="shared" si="42"/>
        <v/>
      </c>
      <c r="AG144" s="849" t="str">
        <f t="shared" si="43"/>
        <v/>
      </c>
      <c r="AH144" s="849" t="str">
        <f t="shared" si="44"/>
        <v/>
      </c>
      <c r="AI144" s="849" t="str">
        <f t="shared" si="45"/>
        <v/>
      </c>
      <c r="AJ144" s="847" t="str">
        <f t="shared" si="50"/>
        <v/>
      </c>
      <c r="AK144" s="847" t="str">
        <f t="shared" si="51"/>
        <v/>
      </c>
      <c r="AL144" s="847" t="str">
        <f t="shared" si="52"/>
        <v/>
      </c>
      <c r="AM144" s="847" t="str">
        <f t="shared" si="53"/>
        <v/>
      </c>
      <c r="AN144" s="847" t="str">
        <f t="shared" si="54"/>
        <v/>
      </c>
      <c r="AO144" s="847" t="str">
        <f t="shared" si="55"/>
        <v/>
      </c>
      <c r="IV144" s="534"/>
    </row>
    <row r="145" spans="1:256" s="54" customFormat="1" ht="30" customHeight="1">
      <c r="A145" s="1779"/>
      <c r="B145" s="215">
        <f t="shared" si="46"/>
        <v>13</v>
      </c>
      <c r="C145" s="217" t="str">
        <f>IF('1_一般事項'!$C$8="","",'1_一般事項'!$C$8)</f>
        <v/>
      </c>
      <c r="D145" s="484" t="str">
        <f t="shared" si="41"/>
        <v/>
      </c>
      <c r="E145" s="1279"/>
      <c r="F145" s="1280"/>
      <c r="G145" s="210"/>
      <c r="H145" s="62"/>
      <c r="I145" s="526"/>
      <c r="J145" s="527"/>
      <c r="K145" s="528"/>
      <c r="L145" s="529"/>
      <c r="M145" s="501"/>
      <c r="N145" s="502"/>
      <c r="O145" s="503"/>
      <c r="P145" s="517"/>
      <c r="Q145" s="514"/>
      <c r="R145" s="502"/>
      <c r="S145" s="503"/>
      <c r="T145" s="510"/>
      <c r="U145" s="501"/>
      <c r="V145" s="502"/>
      <c r="W145" s="503"/>
      <c r="X145" s="510"/>
      <c r="Y145" s="552">
        <f t="shared" si="47"/>
        <v>0</v>
      </c>
      <c r="Z145" s="551">
        <f t="shared" si="47"/>
        <v>0</v>
      </c>
      <c r="AB145" s="47"/>
      <c r="AC145" s="47"/>
      <c r="AD145" s="849" t="str">
        <f t="shared" si="48"/>
        <v/>
      </c>
      <c r="AE145" s="849" t="str">
        <f t="shared" si="49"/>
        <v/>
      </c>
      <c r="AF145" s="849" t="str">
        <f t="shared" si="42"/>
        <v/>
      </c>
      <c r="AG145" s="849" t="str">
        <f t="shared" si="43"/>
        <v/>
      </c>
      <c r="AH145" s="849" t="str">
        <f t="shared" si="44"/>
        <v/>
      </c>
      <c r="AI145" s="849" t="str">
        <f t="shared" si="45"/>
        <v/>
      </c>
      <c r="AJ145" s="847" t="str">
        <f t="shared" si="50"/>
        <v/>
      </c>
      <c r="AK145" s="847" t="str">
        <f t="shared" si="51"/>
        <v/>
      </c>
      <c r="AL145" s="847" t="str">
        <f t="shared" si="52"/>
        <v/>
      </c>
      <c r="AM145" s="847" t="str">
        <f t="shared" si="53"/>
        <v/>
      </c>
      <c r="AN145" s="847" t="str">
        <f t="shared" si="54"/>
        <v/>
      </c>
      <c r="AO145" s="847" t="str">
        <f t="shared" si="55"/>
        <v/>
      </c>
      <c r="IV145" s="534"/>
    </row>
    <row r="146" spans="1:256" s="54" customFormat="1" ht="30" customHeight="1">
      <c r="A146" s="1779"/>
      <c r="B146" s="215">
        <f t="shared" si="46"/>
        <v>14</v>
      </c>
      <c r="C146" s="217" t="str">
        <f>IF('1_一般事項'!$C$8="","",'1_一般事項'!$C$8)</f>
        <v/>
      </c>
      <c r="D146" s="484" t="str">
        <f t="shared" si="41"/>
        <v/>
      </c>
      <c r="E146" s="1279"/>
      <c r="F146" s="1280"/>
      <c r="G146" s="210"/>
      <c r="H146" s="62"/>
      <c r="I146" s="526"/>
      <c r="J146" s="527"/>
      <c r="K146" s="528"/>
      <c r="L146" s="529"/>
      <c r="M146" s="501"/>
      <c r="N146" s="502"/>
      <c r="O146" s="503"/>
      <c r="P146" s="517"/>
      <c r="Q146" s="514"/>
      <c r="R146" s="502"/>
      <c r="S146" s="503"/>
      <c r="T146" s="510"/>
      <c r="U146" s="501"/>
      <c r="V146" s="502"/>
      <c r="W146" s="503"/>
      <c r="X146" s="510"/>
      <c r="Y146" s="552">
        <f t="shared" si="47"/>
        <v>0</v>
      </c>
      <c r="Z146" s="551">
        <f t="shared" si="47"/>
        <v>0</v>
      </c>
      <c r="AB146" s="3"/>
      <c r="AC146" s="47"/>
      <c r="AD146" s="849" t="str">
        <f t="shared" si="48"/>
        <v/>
      </c>
      <c r="AE146" s="849" t="str">
        <f t="shared" si="49"/>
        <v/>
      </c>
      <c r="AF146" s="849" t="str">
        <f t="shared" si="42"/>
        <v/>
      </c>
      <c r="AG146" s="849" t="str">
        <f t="shared" si="43"/>
        <v/>
      </c>
      <c r="AH146" s="849" t="str">
        <f t="shared" si="44"/>
        <v/>
      </c>
      <c r="AI146" s="849" t="str">
        <f t="shared" si="45"/>
        <v/>
      </c>
      <c r="AJ146" s="847" t="str">
        <f t="shared" si="50"/>
        <v/>
      </c>
      <c r="AK146" s="847" t="str">
        <f t="shared" si="51"/>
        <v/>
      </c>
      <c r="AL146" s="847" t="str">
        <f t="shared" si="52"/>
        <v/>
      </c>
      <c r="AM146" s="847" t="str">
        <f t="shared" si="53"/>
        <v/>
      </c>
      <c r="AN146" s="847" t="str">
        <f t="shared" si="54"/>
        <v/>
      </c>
      <c r="AO146" s="847" t="str">
        <f t="shared" si="55"/>
        <v/>
      </c>
      <c r="IV146" s="534"/>
    </row>
    <row r="147" spans="1:256" s="54" customFormat="1" ht="30" customHeight="1">
      <c r="A147" s="1779"/>
      <c r="B147" s="215">
        <f t="shared" si="46"/>
        <v>15</v>
      </c>
      <c r="C147" s="217" t="str">
        <f>IF('1_一般事項'!$C$8="","",'1_一般事項'!$C$8)</f>
        <v/>
      </c>
      <c r="D147" s="484" t="str">
        <f t="shared" si="41"/>
        <v/>
      </c>
      <c r="E147" s="1279"/>
      <c r="F147" s="1280"/>
      <c r="G147" s="210"/>
      <c r="H147" s="62"/>
      <c r="I147" s="526"/>
      <c r="J147" s="527"/>
      <c r="K147" s="528"/>
      <c r="L147" s="529"/>
      <c r="M147" s="501"/>
      <c r="N147" s="502"/>
      <c r="O147" s="503"/>
      <c r="P147" s="517"/>
      <c r="Q147" s="514"/>
      <c r="R147" s="502"/>
      <c r="S147" s="503"/>
      <c r="T147" s="510"/>
      <c r="U147" s="501"/>
      <c r="V147" s="502"/>
      <c r="W147" s="503"/>
      <c r="X147" s="510"/>
      <c r="Y147" s="552">
        <f t="shared" si="47"/>
        <v>0</v>
      </c>
      <c r="Z147" s="551">
        <f t="shared" si="47"/>
        <v>0</v>
      </c>
      <c r="AB147" s="47"/>
      <c r="AC147" s="47"/>
      <c r="AD147" s="849" t="str">
        <f t="shared" si="48"/>
        <v/>
      </c>
      <c r="AE147" s="849" t="str">
        <f t="shared" si="49"/>
        <v/>
      </c>
      <c r="AF147" s="849" t="str">
        <f t="shared" si="42"/>
        <v/>
      </c>
      <c r="AG147" s="849" t="str">
        <f t="shared" si="43"/>
        <v/>
      </c>
      <c r="AH147" s="849" t="str">
        <f t="shared" si="44"/>
        <v/>
      </c>
      <c r="AI147" s="849" t="str">
        <f t="shared" si="45"/>
        <v/>
      </c>
      <c r="AJ147" s="847" t="str">
        <f t="shared" si="50"/>
        <v/>
      </c>
      <c r="AK147" s="847" t="str">
        <f t="shared" si="51"/>
        <v/>
      </c>
      <c r="AL147" s="847" t="str">
        <f t="shared" si="52"/>
        <v/>
      </c>
      <c r="AM147" s="847" t="str">
        <f t="shared" si="53"/>
        <v/>
      </c>
      <c r="AN147" s="847" t="str">
        <f t="shared" si="54"/>
        <v/>
      </c>
      <c r="AO147" s="847" t="str">
        <f t="shared" si="55"/>
        <v/>
      </c>
      <c r="IV147" s="534"/>
    </row>
    <row r="148" spans="1:256" s="54" customFormat="1" ht="30" customHeight="1">
      <c r="A148" s="1779"/>
      <c r="B148" s="215">
        <f t="shared" si="46"/>
        <v>16</v>
      </c>
      <c r="C148" s="217" t="str">
        <f>IF('1_一般事項'!$C$8="","",'1_一般事項'!$C$8)</f>
        <v/>
      </c>
      <c r="D148" s="484" t="str">
        <f t="shared" si="41"/>
        <v/>
      </c>
      <c r="E148" s="1279"/>
      <c r="F148" s="1280"/>
      <c r="G148" s="210"/>
      <c r="H148" s="62"/>
      <c r="I148" s="526"/>
      <c r="J148" s="527"/>
      <c r="K148" s="528"/>
      <c r="L148" s="529"/>
      <c r="M148" s="501"/>
      <c r="N148" s="502"/>
      <c r="O148" s="503"/>
      <c r="P148" s="517"/>
      <c r="Q148" s="514"/>
      <c r="R148" s="502"/>
      <c r="S148" s="503"/>
      <c r="T148" s="510"/>
      <c r="U148" s="501"/>
      <c r="V148" s="502"/>
      <c r="W148" s="503"/>
      <c r="X148" s="510"/>
      <c r="Y148" s="552">
        <f t="shared" si="47"/>
        <v>0</v>
      </c>
      <c r="Z148" s="551">
        <f t="shared" si="47"/>
        <v>0</v>
      </c>
      <c r="AB148" s="3"/>
      <c r="AC148" s="47"/>
      <c r="AD148" s="849" t="str">
        <f t="shared" si="48"/>
        <v/>
      </c>
      <c r="AE148" s="849" t="str">
        <f t="shared" si="49"/>
        <v/>
      </c>
      <c r="AF148" s="849" t="str">
        <f t="shared" si="42"/>
        <v/>
      </c>
      <c r="AG148" s="849" t="str">
        <f t="shared" si="43"/>
        <v/>
      </c>
      <c r="AH148" s="849" t="str">
        <f t="shared" si="44"/>
        <v/>
      </c>
      <c r="AI148" s="849" t="str">
        <f t="shared" si="45"/>
        <v/>
      </c>
      <c r="AJ148" s="847" t="str">
        <f t="shared" si="50"/>
        <v/>
      </c>
      <c r="AK148" s="847" t="str">
        <f t="shared" si="51"/>
        <v/>
      </c>
      <c r="AL148" s="847" t="str">
        <f t="shared" si="52"/>
        <v/>
      </c>
      <c r="AM148" s="847" t="str">
        <f t="shared" si="53"/>
        <v/>
      </c>
      <c r="AN148" s="847" t="str">
        <f t="shared" si="54"/>
        <v/>
      </c>
      <c r="AO148" s="847" t="str">
        <f t="shared" si="55"/>
        <v/>
      </c>
      <c r="IV148" s="534"/>
    </row>
    <row r="149" spans="1:256" s="54" customFormat="1" ht="30" customHeight="1">
      <c r="A149" s="1779"/>
      <c r="B149" s="215">
        <f t="shared" si="46"/>
        <v>17</v>
      </c>
      <c r="C149" s="217" t="str">
        <f>IF('1_一般事項'!$C$8="","",'1_一般事項'!$C$8)</f>
        <v/>
      </c>
      <c r="D149" s="484" t="str">
        <f t="shared" si="41"/>
        <v/>
      </c>
      <c r="E149" s="1279"/>
      <c r="F149" s="1280"/>
      <c r="G149" s="210"/>
      <c r="H149" s="62"/>
      <c r="I149" s="526"/>
      <c r="J149" s="527"/>
      <c r="K149" s="528"/>
      <c r="L149" s="529"/>
      <c r="M149" s="501"/>
      <c r="N149" s="502"/>
      <c r="O149" s="503"/>
      <c r="P149" s="517"/>
      <c r="Q149" s="514"/>
      <c r="R149" s="502"/>
      <c r="S149" s="503"/>
      <c r="T149" s="510"/>
      <c r="U149" s="501"/>
      <c r="V149" s="502"/>
      <c r="W149" s="503"/>
      <c r="X149" s="510"/>
      <c r="Y149" s="552">
        <f t="shared" si="47"/>
        <v>0</v>
      </c>
      <c r="Z149" s="551">
        <f t="shared" si="47"/>
        <v>0</v>
      </c>
      <c r="AB149" s="47"/>
      <c r="AC149" s="47"/>
      <c r="AD149" s="849" t="str">
        <f t="shared" si="48"/>
        <v/>
      </c>
      <c r="AE149" s="849" t="str">
        <f t="shared" si="49"/>
        <v/>
      </c>
      <c r="AF149" s="849" t="str">
        <f t="shared" si="42"/>
        <v/>
      </c>
      <c r="AG149" s="849" t="str">
        <f t="shared" si="43"/>
        <v/>
      </c>
      <c r="AH149" s="849" t="str">
        <f t="shared" si="44"/>
        <v/>
      </c>
      <c r="AI149" s="849" t="str">
        <f t="shared" si="45"/>
        <v/>
      </c>
      <c r="AJ149" s="847" t="str">
        <f t="shared" si="50"/>
        <v/>
      </c>
      <c r="AK149" s="847" t="str">
        <f t="shared" si="51"/>
        <v/>
      </c>
      <c r="AL149" s="847" t="str">
        <f t="shared" si="52"/>
        <v/>
      </c>
      <c r="AM149" s="847" t="str">
        <f t="shared" si="53"/>
        <v/>
      </c>
      <c r="AN149" s="847" t="str">
        <f t="shared" si="54"/>
        <v/>
      </c>
      <c r="AO149" s="847" t="str">
        <f t="shared" si="55"/>
        <v/>
      </c>
      <c r="IV149" s="534"/>
    </row>
    <row r="150" spans="1:256" s="54" customFormat="1" ht="30" customHeight="1">
      <c r="A150" s="1779"/>
      <c r="B150" s="215">
        <f t="shared" si="46"/>
        <v>18</v>
      </c>
      <c r="C150" s="217" t="str">
        <f>IF('1_一般事項'!$C$8="","",'1_一般事項'!$C$8)</f>
        <v/>
      </c>
      <c r="D150" s="484" t="str">
        <f t="shared" si="41"/>
        <v/>
      </c>
      <c r="E150" s="1279"/>
      <c r="F150" s="1280"/>
      <c r="G150" s="210"/>
      <c r="H150" s="62"/>
      <c r="I150" s="526"/>
      <c r="J150" s="527"/>
      <c r="K150" s="528"/>
      <c r="L150" s="529"/>
      <c r="M150" s="501"/>
      <c r="N150" s="502"/>
      <c r="O150" s="503"/>
      <c r="P150" s="517"/>
      <c r="Q150" s="514"/>
      <c r="R150" s="502"/>
      <c r="S150" s="503"/>
      <c r="T150" s="510"/>
      <c r="U150" s="501"/>
      <c r="V150" s="502"/>
      <c r="W150" s="503"/>
      <c r="X150" s="510"/>
      <c r="Y150" s="552">
        <f t="shared" si="47"/>
        <v>0</v>
      </c>
      <c r="Z150" s="551">
        <f t="shared" si="47"/>
        <v>0</v>
      </c>
      <c r="AB150" s="47"/>
      <c r="AC150" s="47"/>
      <c r="AD150" s="849" t="str">
        <f t="shared" si="48"/>
        <v/>
      </c>
      <c r="AE150" s="849" t="str">
        <f t="shared" si="49"/>
        <v/>
      </c>
      <c r="AF150" s="849" t="str">
        <f t="shared" si="42"/>
        <v/>
      </c>
      <c r="AG150" s="849" t="str">
        <f t="shared" si="43"/>
        <v/>
      </c>
      <c r="AH150" s="849" t="str">
        <f t="shared" si="44"/>
        <v/>
      </c>
      <c r="AI150" s="849" t="str">
        <f t="shared" si="45"/>
        <v/>
      </c>
      <c r="AJ150" s="847" t="str">
        <f t="shared" si="50"/>
        <v/>
      </c>
      <c r="AK150" s="847" t="str">
        <f t="shared" si="51"/>
        <v/>
      </c>
      <c r="AL150" s="847" t="str">
        <f t="shared" si="52"/>
        <v/>
      </c>
      <c r="AM150" s="847" t="str">
        <f t="shared" si="53"/>
        <v/>
      </c>
      <c r="AN150" s="847" t="str">
        <f t="shared" si="54"/>
        <v/>
      </c>
      <c r="AO150" s="847" t="str">
        <f t="shared" si="55"/>
        <v/>
      </c>
      <c r="IV150" s="534"/>
    </row>
    <row r="151" spans="1:256" s="54" customFormat="1" ht="30" customHeight="1">
      <c r="A151" s="1779"/>
      <c r="B151" s="215">
        <f t="shared" si="46"/>
        <v>19</v>
      </c>
      <c r="C151" s="217" t="str">
        <f>IF('1_一般事項'!$C$8="","",'1_一般事項'!$C$8)</f>
        <v/>
      </c>
      <c r="D151" s="484" t="str">
        <f t="shared" si="41"/>
        <v/>
      </c>
      <c r="E151" s="1279"/>
      <c r="F151" s="1280"/>
      <c r="G151" s="210"/>
      <c r="H151" s="62"/>
      <c r="I151" s="526"/>
      <c r="J151" s="527"/>
      <c r="K151" s="528"/>
      <c r="L151" s="529"/>
      <c r="M151" s="501"/>
      <c r="N151" s="502"/>
      <c r="O151" s="503"/>
      <c r="P151" s="517"/>
      <c r="Q151" s="514"/>
      <c r="R151" s="502"/>
      <c r="S151" s="503"/>
      <c r="T151" s="510"/>
      <c r="U151" s="501"/>
      <c r="V151" s="502"/>
      <c r="W151" s="503"/>
      <c r="X151" s="510"/>
      <c r="Y151" s="552">
        <f t="shared" si="47"/>
        <v>0</v>
      </c>
      <c r="Z151" s="551">
        <f t="shared" si="47"/>
        <v>0</v>
      </c>
      <c r="AB151" s="3"/>
      <c r="AC151" s="47"/>
      <c r="AD151" s="849" t="str">
        <f t="shared" si="48"/>
        <v/>
      </c>
      <c r="AE151" s="849" t="str">
        <f t="shared" si="49"/>
        <v/>
      </c>
      <c r="AF151" s="849" t="str">
        <f t="shared" si="42"/>
        <v/>
      </c>
      <c r="AG151" s="849" t="str">
        <f t="shared" si="43"/>
        <v/>
      </c>
      <c r="AH151" s="849" t="str">
        <f t="shared" si="44"/>
        <v/>
      </c>
      <c r="AI151" s="849" t="str">
        <f t="shared" si="45"/>
        <v/>
      </c>
      <c r="AJ151" s="847" t="str">
        <f t="shared" si="50"/>
        <v/>
      </c>
      <c r="AK151" s="847" t="str">
        <f t="shared" si="51"/>
        <v/>
      </c>
      <c r="AL151" s="847" t="str">
        <f t="shared" si="52"/>
        <v/>
      </c>
      <c r="AM151" s="847" t="str">
        <f t="shared" si="53"/>
        <v/>
      </c>
      <c r="AN151" s="847" t="str">
        <f t="shared" si="54"/>
        <v/>
      </c>
      <c r="AO151" s="847" t="str">
        <f t="shared" si="55"/>
        <v/>
      </c>
      <c r="IV151" s="534"/>
    </row>
    <row r="152" spans="1:256" s="54" customFormat="1" ht="30" customHeight="1">
      <c r="A152" s="1779"/>
      <c r="B152" s="215">
        <f t="shared" si="46"/>
        <v>20</v>
      </c>
      <c r="C152" s="217" t="str">
        <f>IF('1_一般事項'!$C$8="","",'1_一般事項'!$C$8)</f>
        <v/>
      </c>
      <c r="D152" s="484" t="str">
        <f t="shared" si="41"/>
        <v/>
      </c>
      <c r="E152" s="1279"/>
      <c r="F152" s="1280"/>
      <c r="G152" s="210"/>
      <c r="H152" s="62"/>
      <c r="I152" s="526"/>
      <c r="J152" s="527"/>
      <c r="K152" s="528"/>
      <c r="L152" s="529"/>
      <c r="M152" s="501"/>
      <c r="N152" s="502"/>
      <c r="O152" s="503"/>
      <c r="P152" s="517"/>
      <c r="Q152" s="514"/>
      <c r="R152" s="502"/>
      <c r="S152" s="503"/>
      <c r="T152" s="510"/>
      <c r="U152" s="501"/>
      <c r="V152" s="502"/>
      <c r="W152" s="503"/>
      <c r="X152" s="510"/>
      <c r="Y152" s="552">
        <f t="shared" si="47"/>
        <v>0</v>
      </c>
      <c r="Z152" s="551">
        <f t="shared" si="47"/>
        <v>0</v>
      </c>
      <c r="AB152" s="47"/>
      <c r="AC152" s="47"/>
      <c r="AD152" s="849" t="str">
        <f t="shared" si="48"/>
        <v/>
      </c>
      <c r="AE152" s="849" t="str">
        <f t="shared" si="49"/>
        <v/>
      </c>
      <c r="AF152" s="849" t="str">
        <f t="shared" si="42"/>
        <v/>
      </c>
      <c r="AG152" s="849" t="str">
        <f t="shared" si="43"/>
        <v/>
      </c>
      <c r="AH152" s="849" t="str">
        <f t="shared" si="44"/>
        <v/>
      </c>
      <c r="AI152" s="849" t="str">
        <f t="shared" si="45"/>
        <v/>
      </c>
      <c r="AJ152" s="847" t="str">
        <f t="shared" si="50"/>
        <v/>
      </c>
      <c r="AK152" s="847" t="str">
        <f t="shared" si="51"/>
        <v/>
      </c>
      <c r="AL152" s="847" t="str">
        <f t="shared" si="52"/>
        <v/>
      </c>
      <c r="AM152" s="847" t="str">
        <f t="shared" si="53"/>
        <v/>
      </c>
      <c r="AN152" s="847" t="str">
        <f t="shared" si="54"/>
        <v/>
      </c>
      <c r="AO152" s="847" t="str">
        <f t="shared" si="55"/>
        <v/>
      </c>
      <c r="IV152" s="534"/>
    </row>
    <row r="153" spans="1:256" s="54" customFormat="1" ht="30" customHeight="1">
      <c r="A153" s="1779"/>
      <c r="B153" s="215">
        <f t="shared" si="46"/>
        <v>21</v>
      </c>
      <c r="C153" s="217" t="str">
        <f>IF('1_一般事項'!$C$8="","",'1_一般事項'!$C$8)</f>
        <v/>
      </c>
      <c r="D153" s="484" t="str">
        <f t="shared" si="41"/>
        <v/>
      </c>
      <c r="E153" s="1279"/>
      <c r="F153" s="1280"/>
      <c r="G153" s="210"/>
      <c r="H153" s="62"/>
      <c r="I153" s="526"/>
      <c r="J153" s="527"/>
      <c r="K153" s="528"/>
      <c r="L153" s="529"/>
      <c r="M153" s="501"/>
      <c r="N153" s="502"/>
      <c r="O153" s="503"/>
      <c r="P153" s="517"/>
      <c r="Q153" s="514"/>
      <c r="R153" s="502"/>
      <c r="S153" s="503"/>
      <c r="T153" s="510"/>
      <c r="U153" s="501"/>
      <c r="V153" s="502"/>
      <c r="W153" s="503"/>
      <c r="X153" s="510"/>
      <c r="Y153" s="552">
        <f t="shared" si="47"/>
        <v>0</v>
      </c>
      <c r="Z153" s="551">
        <f t="shared" si="47"/>
        <v>0</v>
      </c>
      <c r="AB153" s="47"/>
      <c r="AC153" s="47"/>
      <c r="AD153" s="849" t="str">
        <f t="shared" si="48"/>
        <v/>
      </c>
      <c r="AE153" s="849" t="str">
        <f t="shared" si="49"/>
        <v/>
      </c>
      <c r="AF153" s="849" t="str">
        <f t="shared" si="42"/>
        <v/>
      </c>
      <c r="AG153" s="849" t="str">
        <f t="shared" si="43"/>
        <v/>
      </c>
      <c r="AH153" s="849" t="str">
        <f t="shared" si="44"/>
        <v/>
      </c>
      <c r="AI153" s="849" t="str">
        <f t="shared" si="45"/>
        <v/>
      </c>
      <c r="AJ153" s="847" t="str">
        <f t="shared" si="50"/>
        <v/>
      </c>
      <c r="AK153" s="847" t="str">
        <f t="shared" si="51"/>
        <v/>
      </c>
      <c r="AL153" s="847" t="str">
        <f t="shared" si="52"/>
        <v/>
      </c>
      <c r="AM153" s="847" t="str">
        <f t="shared" si="53"/>
        <v/>
      </c>
      <c r="AN153" s="847" t="str">
        <f t="shared" si="54"/>
        <v/>
      </c>
      <c r="AO153" s="847" t="str">
        <f t="shared" si="55"/>
        <v/>
      </c>
      <c r="IV153" s="534"/>
    </row>
    <row r="154" spans="1:256" s="54" customFormat="1" ht="30" customHeight="1">
      <c r="A154" s="1779"/>
      <c r="B154" s="215">
        <f t="shared" si="46"/>
        <v>22</v>
      </c>
      <c r="C154" s="217" t="str">
        <f>IF('1_一般事項'!$C$8="","",'1_一般事項'!$C$8)</f>
        <v/>
      </c>
      <c r="D154" s="484" t="str">
        <f t="shared" si="41"/>
        <v/>
      </c>
      <c r="E154" s="1279"/>
      <c r="F154" s="1280"/>
      <c r="G154" s="210"/>
      <c r="H154" s="62"/>
      <c r="I154" s="526"/>
      <c r="J154" s="527"/>
      <c r="K154" s="528"/>
      <c r="L154" s="529"/>
      <c r="M154" s="501"/>
      <c r="N154" s="502"/>
      <c r="O154" s="503"/>
      <c r="P154" s="517"/>
      <c r="Q154" s="514"/>
      <c r="R154" s="502"/>
      <c r="S154" s="503"/>
      <c r="T154" s="510"/>
      <c r="U154" s="501"/>
      <c r="V154" s="502"/>
      <c r="W154" s="503"/>
      <c r="X154" s="510"/>
      <c r="Y154" s="552">
        <f t="shared" si="47"/>
        <v>0</v>
      </c>
      <c r="Z154" s="551">
        <f t="shared" si="47"/>
        <v>0</v>
      </c>
      <c r="AB154" s="3"/>
      <c r="AC154" s="47"/>
      <c r="AD154" s="849" t="str">
        <f t="shared" si="48"/>
        <v/>
      </c>
      <c r="AE154" s="849" t="str">
        <f t="shared" si="49"/>
        <v/>
      </c>
      <c r="AF154" s="849" t="str">
        <f t="shared" si="42"/>
        <v/>
      </c>
      <c r="AG154" s="849" t="str">
        <f t="shared" si="43"/>
        <v/>
      </c>
      <c r="AH154" s="849" t="str">
        <f t="shared" si="44"/>
        <v/>
      </c>
      <c r="AI154" s="849" t="str">
        <f t="shared" si="45"/>
        <v/>
      </c>
      <c r="AJ154" s="847" t="str">
        <f t="shared" si="50"/>
        <v/>
      </c>
      <c r="AK154" s="847" t="str">
        <f t="shared" si="51"/>
        <v/>
      </c>
      <c r="AL154" s="847" t="str">
        <f t="shared" si="52"/>
        <v/>
      </c>
      <c r="AM154" s="847" t="str">
        <f t="shared" si="53"/>
        <v/>
      </c>
      <c r="AN154" s="847" t="str">
        <f t="shared" si="54"/>
        <v/>
      </c>
      <c r="AO154" s="847" t="str">
        <f t="shared" si="55"/>
        <v/>
      </c>
      <c r="IV154" s="534"/>
    </row>
    <row r="155" spans="1:256" s="54" customFormat="1" ht="30" customHeight="1">
      <c r="A155" s="1779"/>
      <c r="B155" s="215">
        <f t="shared" si="46"/>
        <v>23</v>
      </c>
      <c r="C155" s="217" t="str">
        <f>IF('1_一般事項'!$C$8="","",'1_一般事項'!$C$8)</f>
        <v/>
      </c>
      <c r="D155" s="484" t="str">
        <f t="shared" si="41"/>
        <v/>
      </c>
      <c r="E155" s="1279"/>
      <c r="F155" s="1280"/>
      <c r="G155" s="210"/>
      <c r="H155" s="62"/>
      <c r="I155" s="526"/>
      <c r="J155" s="527"/>
      <c r="K155" s="528"/>
      <c r="L155" s="529"/>
      <c r="M155" s="501"/>
      <c r="N155" s="502"/>
      <c r="O155" s="503"/>
      <c r="P155" s="517"/>
      <c r="Q155" s="514"/>
      <c r="R155" s="502"/>
      <c r="S155" s="503"/>
      <c r="T155" s="510"/>
      <c r="U155" s="501"/>
      <c r="V155" s="502"/>
      <c r="W155" s="503"/>
      <c r="X155" s="510"/>
      <c r="Y155" s="552">
        <f t="shared" si="47"/>
        <v>0</v>
      </c>
      <c r="Z155" s="551">
        <f t="shared" si="47"/>
        <v>0</v>
      </c>
      <c r="AB155" s="47"/>
      <c r="AC155" s="47"/>
      <c r="AD155" s="849" t="str">
        <f t="shared" si="48"/>
        <v/>
      </c>
      <c r="AE155" s="849" t="str">
        <f t="shared" si="49"/>
        <v/>
      </c>
      <c r="AF155" s="849" t="str">
        <f t="shared" si="42"/>
        <v/>
      </c>
      <c r="AG155" s="849" t="str">
        <f t="shared" si="43"/>
        <v/>
      </c>
      <c r="AH155" s="849" t="str">
        <f t="shared" si="44"/>
        <v/>
      </c>
      <c r="AI155" s="849" t="str">
        <f t="shared" si="45"/>
        <v/>
      </c>
      <c r="AJ155" s="847" t="str">
        <f t="shared" si="50"/>
        <v/>
      </c>
      <c r="AK155" s="847" t="str">
        <f t="shared" si="51"/>
        <v/>
      </c>
      <c r="AL155" s="847" t="str">
        <f t="shared" si="52"/>
        <v/>
      </c>
      <c r="AM155" s="847" t="str">
        <f t="shared" si="53"/>
        <v/>
      </c>
      <c r="AN155" s="847" t="str">
        <f t="shared" si="54"/>
        <v/>
      </c>
      <c r="AO155" s="847" t="str">
        <f t="shared" si="55"/>
        <v/>
      </c>
      <c r="IV155" s="534"/>
    </row>
    <row r="156" spans="1:256" s="54" customFormat="1" ht="30" customHeight="1">
      <c r="A156" s="1779"/>
      <c r="B156" s="215">
        <f t="shared" si="46"/>
        <v>24</v>
      </c>
      <c r="C156" s="217" t="str">
        <f>IF('1_一般事項'!$C$8="","",'1_一般事項'!$C$8)</f>
        <v/>
      </c>
      <c r="D156" s="484" t="str">
        <f t="shared" si="41"/>
        <v/>
      </c>
      <c r="E156" s="1279"/>
      <c r="F156" s="1280"/>
      <c r="G156" s="210"/>
      <c r="H156" s="62"/>
      <c r="I156" s="526"/>
      <c r="J156" s="527"/>
      <c r="K156" s="528"/>
      <c r="L156" s="529"/>
      <c r="M156" s="501"/>
      <c r="N156" s="502"/>
      <c r="O156" s="503"/>
      <c r="P156" s="517"/>
      <c r="Q156" s="514"/>
      <c r="R156" s="502"/>
      <c r="S156" s="503"/>
      <c r="T156" s="510"/>
      <c r="U156" s="501"/>
      <c r="V156" s="502"/>
      <c r="W156" s="503"/>
      <c r="X156" s="510"/>
      <c r="Y156" s="552">
        <f t="shared" si="47"/>
        <v>0</v>
      </c>
      <c r="Z156" s="551">
        <f t="shared" si="47"/>
        <v>0</v>
      </c>
      <c r="AB156" s="47"/>
      <c r="AC156" s="47"/>
      <c r="AD156" s="849" t="str">
        <f t="shared" si="48"/>
        <v/>
      </c>
      <c r="AE156" s="849" t="str">
        <f t="shared" si="49"/>
        <v/>
      </c>
      <c r="AF156" s="849" t="str">
        <f t="shared" si="42"/>
        <v/>
      </c>
      <c r="AG156" s="849" t="str">
        <f t="shared" si="43"/>
        <v/>
      </c>
      <c r="AH156" s="849" t="str">
        <f t="shared" si="44"/>
        <v/>
      </c>
      <c r="AI156" s="849" t="str">
        <f t="shared" si="45"/>
        <v/>
      </c>
      <c r="AJ156" s="847" t="str">
        <f t="shared" si="50"/>
        <v/>
      </c>
      <c r="AK156" s="847" t="str">
        <f t="shared" si="51"/>
        <v/>
      </c>
      <c r="AL156" s="847" t="str">
        <f t="shared" si="52"/>
        <v/>
      </c>
      <c r="AM156" s="847" t="str">
        <f t="shared" si="53"/>
        <v/>
      </c>
      <c r="AN156" s="847" t="str">
        <f t="shared" si="54"/>
        <v/>
      </c>
      <c r="AO156" s="847" t="str">
        <f t="shared" si="55"/>
        <v/>
      </c>
      <c r="IV156" s="534"/>
    </row>
    <row r="157" spans="1:256" s="54" customFormat="1" ht="30" customHeight="1">
      <c r="A157" s="1779"/>
      <c r="B157" s="215">
        <f t="shared" si="46"/>
        <v>25</v>
      </c>
      <c r="C157" s="217" t="str">
        <f>IF('1_一般事項'!$C$8="","",'1_一般事項'!$C$8)</f>
        <v/>
      </c>
      <c r="D157" s="484" t="str">
        <f t="shared" si="41"/>
        <v/>
      </c>
      <c r="E157" s="1279"/>
      <c r="F157" s="1280"/>
      <c r="G157" s="210"/>
      <c r="H157" s="62"/>
      <c r="I157" s="526"/>
      <c r="J157" s="527"/>
      <c r="K157" s="528"/>
      <c r="L157" s="529"/>
      <c r="M157" s="501"/>
      <c r="N157" s="502"/>
      <c r="O157" s="503"/>
      <c r="P157" s="517"/>
      <c r="Q157" s="514"/>
      <c r="R157" s="502"/>
      <c r="S157" s="503"/>
      <c r="T157" s="510"/>
      <c r="U157" s="501"/>
      <c r="V157" s="502"/>
      <c r="W157" s="503"/>
      <c r="X157" s="510"/>
      <c r="Y157" s="552">
        <f t="shared" si="47"/>
        <v>0</v>
      </c>
      <c r="Z157" s="551">
        <f t="shared" si="47"/>
        <v>0</v>
      </c>
      <c r="AB157" s="3"/>
      <c r="AC157" s="47"/>
      <c r="AD157" s="849" t="str">
        <f t="shared" si="48"/>
        <v/>
      </c>
      <c r="AE157" s="849" t="str">
        <f t="shared" si="49"/>
        <v/>
      </c>
      <c r="AF157" s="849" t="str">
        <f t="shared" si="42"/>
        <v/>
      </c>
      <c r="AG157" s="849" t="str">
        <f t="shared" si="43"/>
        <v/>
      </c>
      <c r="AH157" s="849" t="str">
        <f t="shared" si="44"/>
        <v/>
      </c>
      <c r="AI157" s="849" t="str">
        <f t="shared" si="45"/>
        <v/>
      </c>
      <c r="AJ157" s="847" t="str">
        <f t="shared" si="50"/>
        <v/>
      </c>
      <c r="AK157" s="847" t="str">
        <f t="shared" si="51"/>
        <v/>
      </c>
      <c r="AL157" s="847" t="str">
        <f t="shared" si="52"/>
        <v/>
      </c>
      <c r="AM157" s="847" t="str">
        <f t="shared" si="53"/>
        <v/>
      </c>
      <c r="AN157" s="847" t="str">
        <f t="shared" si="54"/>
        <v/>
      </c>
      <c r="AO157" s="847" t="str">
        <f t="shared" si="55"/>
        <v/>
      </c>
      <c r="IV157" s="534"/>
    </row>
    <row r="158" spans="1:256" s="54" customFormat="1" ht="30" customHeight="1">
      <c r="A158" s="1779"/>
      <c r="B158" s="215">
        <f t="shared" si="46"/>
        <v>26</v>
      </c>
      <c r="C158" s="217" t="str">
        <f>IF('1_一般事項'!$C$8="","",'1_一般事項'!$C$8)</f>
        <v/>
      </c>
      <c r="D158" s="484" t="str">
        <f t="shared" si="41"/>
        <v/>
      </c>
      <c r="E158" s="1279"/>
      <c r="F158" s="1280"/>
      <c r="G158" s="210"/>
      <c r="H158" s="62"/>
      <c r="I158" s="526"/>
      <c r="J158" s="527"/>
      <c r="K158" s="528"/>
      <c r="L158" s="529"/>
      <c r="M158" s="501"/>
      <c r="N158" s="502"/>
      <c r="O158" s="503"/>
      <c r="P158" s="517"/>
      <c r="Q158" s="514"/>
      <c r="R158" s="502"/>
      <c r="S158" s="503"/>
      <c r="T158" s="510"/>
      <c r="U158" s="501"/>
      <c r="V158" s="502"/>
      <c r="W158" s="503"/>
      <c r="X158" s="510"/>
      <c r="Y158" s="552">
        <f t="shared" si="47"/>
        <v>0</v>
      </c>
      <c r="Z158" s="551">
        <f t="shared" si="47"/>
        <v>0</v>
      </c>
      <c r="AB158" s="47"/>
      <c r="AC158" s="47"/>
      <c r="AD158" s="849" t="str">
        <f t="shared" si="48"/>
        <v/>
      </c>
      <c r="AE158" s="849" t="str">
        <f t="shared" si="49"/>
        <v/>
      </c>
      <c r="AF158" s="849" t="str">
        <f t="shared" si="42"/>
        <v/>
      </c>
      <c r="AG158" s="849" t="str">
        <f t="shared" si="43"/>
        <v/>
      </c>
      <c r="AH158" s="849" t="str">
        <f t="shared" si="44"/>
        <v/>
      </c>
      <c r="AI158" s="849" t="str">
        <f t="shared" si="45"/>
        <v/>
      </c>
      <c r="AJ158" s="847" t="str">
        <f t="shared" si="50"/>
        <v/>
      </c>
      <c r="AK158" s="847" t="str">
        <f t="shared" si="51"/>
        <v/>
      </c>
      <c r="AL158" s="847" t="str">
        <f t="shared" si="52"/>
        <v/>
      </c>
      <c r="AM158" s="847" t="str">
        <f t="shared" si="53"/>
        <v/>
      </c>
      <c r="AN158" s="847" t="str">
        <f t="shared" si="54"/>
        <v/>
      </c>
      <c r="AO158" s="847" t="str">
        <f t="shared" si="55"/>
        <v/>
      </c>
      <c r="IV158" s="534"/>
    </row>
    <row r="159" spans="1:256" s="54" customFormat="1" ht="30" customHeight="1">
      <c r="A159" s="1779"/>
      <c r="B159" s="215">
        <f t="shared" si="46"/>
        <v>27</v>
      </c>
      <c r="C159" s="217" t="str">
        <f>IF('1_一般事項'!$C$8="","",'1_一般事項'!$C$8)</f>
        <v/>
      </c>
      <c r="D159" s="484" t="str">
        <f t="shared" si="41"/>
        <v/>
      </c>
      <c r="E159" s="1279"/>
      <c r="F159" s="1280"/>
      <c r="G159" s="210"/>
      <c r="H159" s="62"/>
      <c r="I159" s="526"/>
      <c r="J159" s="527"/>
      <c r="K159" s="528"/>
      <c r="L159" s="529"/>
      <c r="M159" s="501"/>
      <c r="N159" s="502"/>
      <c r="O159" s="503"/>
      <c r="P159" s="517"/>
      <c r="Q159" s="514"/>
      <c r="R159" s="502"/>
      <c r="S159" s="503"/>
      <c r="T159" s="510"/>
      <c r="U159" s="501"/>
      <c r="V159" s="502"/>
      <c r="W159" s="503"/>
      <c r="X159" s="510"/>
      <c r="Y159" s="552">
        <f t="shared" si="47"/>
        <v>0</v>
      </c>
      <c r="Z159" s="551">
        <f t="shared" si="47"/>
        <v>0</v>
      </c>
      <c r="AB159" s="3"/>
      <c r="AC159" s="47"/>
      <c r="AD159" s="849" t="str">
        <f t="shared" si="48"/>
        <v/>
      </c>
      <c r="AE159" s="849" t="str">
        <f t="shared" si="49"/>
        <v/>
      </c>
      <c r="AF159" s="849" t="str">
        <f t="shared" si="42"/>
        <v/>
      </c>
      <c r="AG159" s="849" t="str">
        <f t="shared" si="43"/>
        <v/>
      </c>
      <c r="AH159" s="849" t="str">
        <f t="shared" si="44"/>
        <v/>
      </c>
      <c r="AI159" s="849" t="str">
        <f t="shared" si="45"/>
        <v/>
      </c>
      <c r="AJ159" s="847" t="str">
        <f t="shared" si="50"/>
        <v/>
      </c>
      <c r="AK159" s="847" t="str">
        <f t="shared" si="51"/>
        <v/>
      </c>
      <c r="AL159" s="847" t="str">
        <f t="shared" si="52"/>
        <v/>
      </c>
      <c r="AM159" s="847" t="str">
        <f t="shared" si="53"/>
        <v/>
      </c>
      <c r="AN159" s="847" t="str">
        <f t="shared" si="54"/>
        <v/>
      </c>
      <c r="AO159" s="847" t="str">
        <f t="shared" si="55"/>
        <v/>
      </c>
      <c r="IV159" s="534"/>
    </row>
    <row r="160" spans="1:256" s="54" customFormat="1" ht="30" customHeight="1">
      <c r="A160" s="1779"/>
      <c r="B160" s="215">
        <f t="shared" si="46"/>
        <v>28</v>
      </c>
      <c r="C160" s="217" t="str">
        <f>IF('1_一般事項'!$C$8="","",'1_一般事項'!$C$8)</f>
        <v/>
      </c>
      <c r="D160" s="484" t="str">
        <f t="shared" si="41"/>
        <v/>
      </c>
      <c r="E160" s="1279"/>
      <c r="F160" s="1280"/>
      <c r="G160" s="210"/>
      <c r="H160" s="62"/>
      <c r="I160" s="526"/>
      <c r="J160" s="527"/>
      <c r="K160" s="528"/>
      <c r="L160" s="529"/>
      <c r="M160" s="501"/>
      <c r="N160" s="502"/>
      <c r="O160" s="503"/>
      <c r="P160" s="517"/>
      <c r="Q160" s="514"/>
      <c r="R160" s="502"/>
      <c r="S160" s="503"/>
      <c r="T160" s="510"/>
      <c r="U160" s="501"/>
      <c r="V160" s="502"/>
      <c r="W160" s="503"/>
      <c r="X160" s="510"/>
      <c r="Y160" s="552">
        <f t="shared" si="47"/>
        <v>0</v>
      </c>
      <c r="Z160" s="551">
        <f t="shared" si="47"/>
        <v>0</v>
      </c>
      <c r="AB160" s="47"/>
      <c r="AC160" s="47"/>
      <c r="AD160" s="849" t="str">
        <f t="shared" si="48"/>
        <v/>
      </c>
      <c r="AE160" s="849" t="str">
        <f t="shared" si="49"/>
        <v/>
      </c>
      <c r="AF160" s="849" t="str">
        <f t="shared" si="42"/>
        <v/>
      </c>
      <c r="AG160" s="849" t="str">
        <f t="shared" si="43"/>
        <v/>
      </c>
      <c r="AH160" s="849" t="str">
        <f t="shared" si="44"/>
        <v/>
      </c>
      <c r="AI160" s="849" t="str">
        <f t="shared" si="45"/>
        <v/>
      </c>
      <c r="AJ160" s="847" t="str">
        <f t="shared" si="50"/>
        <v/>
      </c>
      <c r="AK160" s="847" t="str">
        <f t="shared" si="51"/>
        <v/>
      </c>
      <c r="AL160" s="847" t="str">
        <f t="shared" si="52"/>
        <v/>
      </c>
      <c r="AM160" s="847" t="str">
        <f t="shared" si="53"/>
        <v/>
      </c>
      <c r="AN160" s="847" t="str">
        <f t="shared" si="54"/>
        <v/>
      </c>
      <c r="AO160" s="847" t="str">
        <f t="shared" si="55"/>
        <v/>
      </c>
      <c r="IV160" s="534"/>
    </row>
    <row r="161" spans="1:256" s="54" customFormat="1" ht="30" customHeight="1">
      <c r="A161" s="1779"/>
      <c r="B161" s="215">
        <f t="shared" si="46"/>
        <v>29</v>
      </c>
      <c r="C161" s="217" t="str">
        <f>IF('1_一般事項'!$C$8="","",'1_一般事項'!$C$8)</f>
        <v/>
      </c>
      <c r="D161" s="484" t="str">
        <f t="shared" si="41"/>
        <v/>
      </c>
      <c r="E161" s="1279"/>
      <c r="F161" s="1280"/>
      <c r="G161" s="210"/>
      <c r="H161" s="62"/>
      <c r="I161" s="526"/>
      <c r="J161" s="527"/>
      <c r="K161" s="528"/>
      <c r="L161" s="529"/>
      <c r="M161" s="501"/>
      <c r="N161" s="502"/>
      <c r="O161" s="503"/>
      <c r="P161" s="517"/>
      <c r="Q161" s="514"/>
      <c r="R161" s="502"/>
      <c r="S161" s="503"/>
      <c r="T161" s="510"/>
      <c r="U161" s="501"/>
      <c r="V161" s="502"/>
      <c r="W161" s="503"/>
      <c r="X161" s="510"/>
      <c r="Y161" s="552">
        <f t="shared" si="47"/>
        <v>0</v>
      </c>
      <c r="Z161" s="551">
        <f t="shared" si="47"/>
        <v>0</v>
      </c>
      <c r="AB161" s="47"/>
      <c r="AC161" s="47"/>
      <c r="AD161" s="849" t="str">
        <f t="shared" si="48"/>
        <v/>
      </c>
      <c r="AE161" s="849" t="str">
        <f t="shared" si="49"/>
        <v/>
      </c>
      <c r="AF161" s="849" t="str">
        <f t="shared" si="42"/>
        <v/>
      </c>
      <c r="AG161" s="849" t="str">
        <f t="shared" si="43"/>
        <v/>
      </c>
      <c r="AH161" s="849" t="str">
        <f t="shared" si="44"/>
        <v/>
      </c>
      <c r="AI161" s="849" t="str">
        <f t="shared" si="45"/>
        <v/>
      </c>
      <c r="AJ161" s="847" t="str">
        <f t="shared" si="50"/>
        <v/>
      </c>
      <c r="AK161" s="847" t="str">
        <f t="shared" si="51"/>
        <v/>
      </c>
      <c r="AL161" s="847" t="str">
        <f t="shared" si="52"/>
        <v/>
      </c>
      <c r="AM161" s="847" t="str">
        <f t="shared" si="53"/>
        <v/>
      </c>
      <c r="AN161" s="847" t="str">
        <f t="shared" si="54"/>
        <v/>
      </c>
      <c r="AO161" s="847" t="str">
        <f t="shared" si="55"/>
        <v/>
      </c>
      <c r="IV161" s="534"/>
    </row>
    <row r="162" spans="1:256" s="54" customFormat="1" ht="30" customHeight="1">
      <c r="A162" s="1779"/>
      <c r="B162" s="215">
        <f t="shared" si="46"/>
        <v>30</v>
      </c>
      <c r="C162" s="217" t="str">
        <f>IF('1_一般事項'!$C$8="","",'1_一般事項'!$C$8)</f>
        <v/>
      </c>
      <c r="D162" s="484" t="str">
        <f t="shared" si="41"/>
        <v/>
      </c>
      <c r="E162" s="1279"/>
      <c r="F162" s="1280"/>
      <c r="G162" s="210"/>
      <c r="H162" s="62"/>
      <c r="I162" s="526"/>
      <c r="J162" s="527"/>
      <c r="K162" s="528"/>
      <c r="L162" s="529"/>
      <c r="M162" s="501"/>
      <c r="N162" s="502"/>
      <c r="O162" s="503"/>
      <c r="P162" s="517"/>
      <c r="Q162" s="514"/>
      <c r="R162" s="502"/>
      <c r="S162" s="503"/>
      <c r="T162" s="510"/>
      <c r="U162" s="501"/>
      <c r="V162" s="502"/>
      <c r="W162" s="503"/>
      <c r="X162" s="510"/>
      <c r="Y162" s="552">
        <f t="shared" si="47"/>
        <v>0</v>
      </c>
      <c r="Z162" s="551">
        <f t="shared" si="47"/>
        <v>0</v>
      </c>
      <c r="AB162" s="3"/>
      <c r="AC162" s="47"/>
      <c r="AD162" s="849" t="str">
        <f t="shared" si="48"/>
        <v/>
      </c>
      <c r="AE162" s="849" t="str">
        <f t="shared" si="49"/>
        <v/>
      </c>
      <c r="AF162" s="849" t="str">
        <f t="shared" si="42"/>
        <v/>
      </c>
      <c r="AG162" s="849" t="str">
        <f t="shared" si="43"/>
        <v/>
      </c>
      <c r="AH162" s="849" t="str">
        <f t="shared" si="44"/>
        <v/>
      </c>
      <c r="AI162" s="849" t="str">
        <f t="shared" si="45"/>
        <v/>
      </c>
      <c r="AJ162" s="847" t="str">
        <f t="shared" si="50"/>
        <v/>
      </c>
      <c r="AK162" s="847" t="str">
        <f t="shared" si="51"/>
        <v/>
      </c>
      <c r="AL162" s="847" t="str">
        <f t="shared" si="52"/>
        <v/>
      </c>
      <c r="AM162" s="847" t="str">
        <f t="shared" si="53"/>
        <v/>
      </c>
      <c r="AN162" s="847" t="str">
        <f t="shared" si="54"/>
        <v/>
      </c>
      <c r="AO162" s="847" t="str">
        <f t="shared" si="55"/>
        <v/>
      </c>
      <c r="IV162" s="534"/>
    </row>
    <row r="163" spans="1:256" s="54" customFormat="1" ht="30" customHeight="1">
      <c r="A163" s="1779"/>
      <c r="B163" s="215">
        <f t="shared" si="46"/>
        <v>31</v>
      </c>
      <c r="C163" s="217" t="str">
        <f>IF('1_一般事項'!$C$8="","",'1_一般事項'!$C$8)</f>
        <v/>
      </c>
      <c r="D163" s="484" t="str">
        <f t="shared" si="41"/>
        <v/>
      </c>
      <c r="E163" s="1279"/>
      <c r="F163" s="1280"/>
      <c r="G163" s="210"/>
      <c r="H163" s="62"/>
      <c r="I163" s="526"/>
      <c r="J163" s="527"/>
      <c r="K163" s="528"/>
      <c r="L163" s="529"/>
      <c r="M163" s="501"/>
      <c r="N163" s="502"/>
      <c r="O163" s="503"/>
      <c r="P163" s="517"/>
      <c r="Q163" s="514"/>
      <c r="R163" s="502"/>
      <c r="S163" s="503"/>
      <c r="T163" s="510"/>
      <c r="U163" s="501"/>
      <c r="V163" s="502"/>
      <c r="W163" s="503"/>
      <c r="X163" s="510"/>
      <c r="Y163" s="552">
        <f t="shared" si="47"/>
        <v>0</v>
      </c>
      <c r="Z163" s="551">
        <f t="shared" si="47"/>
        <v>0</v>
      </c>
      <c r="AB163" s="47"/>
      <c r="AC163" s="47"/>
      <c r="AD163" s="849" t="str">
        <f t="shared" si="48"/>
        <v/>
      </c>
      <c r="AE163" s="849" t="str">
        <f t="shared" si="49"/>
        <v/>
      </c>
      <c r="AF163" s="849" t="str">
        <f t="shared" si="42"/>
        <v/>
      </c>
      <c r="AG163" s="849" t="str">
        <f t="shared" si="43"/>
        <v/>
      </c>
      <c r="AH163" s="849" t="str">
        <f t="shared" si="44"/>
        <v/>
      </c>
      <c r="AI163" s="849" t="str">
        <f t="shared" si="45"/>
        <v/>
      </c>
      <c r="AJ163" s="847" t="str">
        <f t="shared" si="50"/>
        <v/>
      </c>
      <c r="AK163" s="847" t="str">
        <f t="shared" si="51"/>
        <v/>
      </c>
      <c r="AL163" s="847" t="str">
        <f t="shared" si="52"/>
        <v/>
      </c>
      <c r="AM163" s="847" t="str">
        <f t="shared" si="53"/>
        <v/>
      </c>
      <c r="AN163" s="847" t="str">
        <f t="shared" si="54"/>
        <v/>
      </c>
      <c r="AO163" s="847" t="str">
        <f t="shared" si="55"/>
        <v/>
      </c>
      <c r="IV163" s="534"/>
    </row>
    <row r="164" spans="1:256" s="54" customFormat="1" ht="30" customHeight="1">
      <c r="A164" s="1779"/>
      <c r="B164" s="215">
        <f t="shared" si="46"/>
        <v>32</v>
      </c>
      <c r="C164" s="217" t="str">
        <f>IF('1_一般事項'!$C$8="","",'1_一般事項'!$C$8)</f>
        <v/>
      </c>
      <c r="D164" s="484" t="str">
        <f t="shared" si="41"/>
        <v/>
      </c>
      <c r="E164" s="1279"/>
      <c r="F164" s="1280"/>
      <c r="G164" s="210"/>
      <c r="H164" s="62"/>
      <c r="I164" s="526"/>
      <c r="J164" s="527"/>
      <c r="K164" s="528"/>
      <c r="L164" s="529"/>
      <c r="M164" s="501"/>
      <c r="N164" s="502"/>
      <c r="O164" s="503"/>
      <c r="P164" s="517"/>
      <c r="Q164" s="514"/>
      <c r="R164" s="502"/>
      <c r="S164" s="503"/>
      <c r="T164" s="510"/>
      <c r="U164" s="501"/>
      <c r="V164" s="502"/>
      <c r="W164" s="503"/>
      <c r="X164" s="510"/>
      <c r="Y164" s="552">
        <f t="shared" si="47"/>
        <v>0</v>
      </c>
      <c r="Z164" s="551">
        <f t="shared" si="47"/>
        <v>0</v>
      </c>
      <c r="AB164" s="47"/>
      <c r="AC164" s="47"/>
      <c r="AD164" s="849" t="str">
        <f t="shared" si="48"/>
        <v/>
      </c>
      <c r="AE164" s="849" t="str">
        <f t="shared" si="49"/>
        <v/>
      </c>
      <c r="AF164" s="849" t="str">
        <f t="shared" si="42"/>
        <v/>
      </c>
      <c r="AG164" s="849" t="str">
        <f t="shared" si="43"/>
        <v/>
      </c>
      <c r="AH164" s="849" t="str">
        <f t="shared" si="44"/>
        <v/>
      </c>
      <c r="AI164" s="849" t="str">
        <f t="shared" si="45"/>
        <v/>
      </c>
      <c r="AJ164" s="847" t="str">
        <f t="shared" si="50"/>
        <v/>
      </c>
      <c r="AK164" s="847" t="str">
        <f t="shared" si="51"/>
        <v/>
      </c>
      <c r="AL164" s="847" t="str">
        <f t="shared" si="52"/>
        <v/>
      </c>
      <c r="AM164" s="847" t="str">
        <f t="shared" si="53"/>
        <v/>
      </c>
      <c r="AN164" s="847" t="str">
        <f t="shared" si="54"/>
        <v/>
      </c>
      <c r="AO164" s="847" t="str">
        <f t="shared" si="55"/>
        <v/>
      </c>
      <c r="IV164" s="534"/>
    </row>
    <row r="165" spans="1:256" s="54" customFormat="1" ht="30" customHeight="1">
      <c r="A165" s="1779"/>
      <c r="B165" s="215">
        <f t="shared" si="46"/>
        <v>33</v>
      </c>
      <c r="C165" s="217" t="str">
        <f>IF('1_一般事項'!$C$8="","",'1_一般事項'!$C$8)</f>
        <v/>
      </c>
      <c r="D165" s="484" t="str">
        <f t="shared" si="41"/>
        <v/>
      </c>
      <c r="E165" s="1279"/>
      <c r="F165" s="1280"/>
      <c r="G165" s="210"/>
      <c r="H165" s="62"/>
      <c r="I165" s="526"/>
      <c r="J165" s="527"/>
      <c r="K165" s="528"/>
      <c r="L165" s="529"/>
      <c r="M165" s="501"/>
      <c r="N165" s="502"/>
      <c r="O165" s="503"/>
      <c r="P165" s="517"/>
      <c r="Q165" s="514"/>
      <c r="R165" s="502"/>
      <c r="S165" s="503"/>
      <c r="T165" s="510"/>
      <c r="U165" s="501"/>
      <c r="V165" s="502"/>
      <c r="W165" s="503"/>
      <c r="X165" s="510"/>
      <c r="Y165" s="552">
        <f t="shared" si="47"/>
        <v>0</v>
      </c>
      <c r="Z165" s="551">
        <f t="shared" si="47"/>
        <v>0</v>
      </c>
      <c r="AB165" s="3"/>
      <c r="AC165" s="47"/>
      <c r="AD165" s="849" t="str">
        <f t="shared" si="48"/>
        <v/>
      </c>
      <c r="AE165" s="849" t="str">
        <f t="shared" si="49"/>
        <v/>
      </c>
      <c r="AF165" s="849" t="str">
        <f t="shared" ref="AF165:AF182" si="56">IF(E165&lt;&gt;"",IF(AND(I165="",M165="",Q165="",U165=""),"×",""),"")</f>
        <v/>
      </c>
      <c r="AG165" s="849" t="str">
        <f t="shared" ref="AG165:AG182" si="57">IF(E165&lt;&gt;"",IF(AND(J165="",N165="",R165="",V165=""),"×",""),"")</f>
        <v/>
      </c>
      <c r="AH165" s="849" t="str">
        <f t="shared" ref="AH165:AH182" si="58">IF(E165&lt;&gt;"",IF(AND(K165="",O165="",S165="",W165=""),"×",""),"")</f>
        <v/>
      </c>
      <c r="AI165" s="849" t="str">
        <f t="shared" ref="AI165:AI182" si="59">IF(E165&lt;&gt;"",IF(AND(L165="",P165="",T165="",X165=""),"×",""),"")</f>
        <v/>
      </c>
      <c r="AJ165" s="847" t="str">
        <f t="shared" si="50"/>
        <v/>
      </c>
      <c r="AK165" s="847" t="str">
        <f t="shared" si="51"/>
        <v/>
      </c>
      <c r="AL165" s="847" t="str">
        <f t="shared" si="52"/>
        <v/>
      </c>
      <c r="AM165" s="847" t="str">
        <f t="shared" si="53"/>
        <v/>
      </c>
      <c r="AN165" s="847" t="str">
        <f t="shared" si="54"/>
        <v/>
      </c>
      <c r="AO165" s="847" t="str">
        <f t="shared" si="55"/>
        <v/>
      </c>
      <c r="IV165" s="534"/>
    </row>
    <row r="166" spans="1:256" s="54" customFormat="1" ht="30" customHeight="1">
      <c r="A166" s="1779"/>
      <c r="B166" s="215">
        <f t="shared" si="46"/>
        <v>34</v>
      </c>
      <c r="C166" s="217" t="str">
        <f>IF('1_一般事項'!$C$8="","",'1_一般事項'!$C$8)</f>
        <v/>
      </c>
      <c r="D166" s="484" t="str">
        <f t="shared" si="41"/>
        <v/>
      </c>
      <c r="E166" s="1279"/>
      <c r="F166" s="1280"/>
      <c r="G166" s="210"/>
      <c r="H166" s="62"/>
      <c r="I166" s="526"/>
      <c r="J166" s="527"/>
      <c r="K166" s="528"/>
      <c r="L166" s="529"/>
      <c r="M166" s="501"/>
      <c r="N166" s="502"/>
      <c r="O166" s="503"/>
      <c r="P166" s="517"/>
      <c r="Q166" s="514"/>
      <c r="R166" s="502"/>
      <c r="S166" s="503"/>
      <c r="T166" s="510"/>
      <c r="U166" s="501"/>
      <c r="V166" s="502"/>
      <c r="W166" s="503"/>
      <c r="X166" s="510"/>
      <c r="Y166" s="552">
        <f t="shared" si="47"/>
        <v>0</v>
      </c>
      <c r="Z166" s="551">
        <f t="shared" si="47"/>
        <v>0</v>
      </c>
      <c r="AB166" s="47"/>
      <c r="AC166" s="47"/>
      <c r="AD166" s="849" t="str">
        <f t="shared" si="48"/>
        <v/>
      </c>
      <c r="AE166" s="849" t="str">
        <f t="shared" si="49"/>
        <v/>
      </c>
      <c r="AF166" s="849" t="str">
        <f t="shared" si="56"/>
        <v/>
      </c>
      <c r="AG166" s="849" t="str">
        <f t="shared" si="57"/>
        <v/>
      </c>
      <c r="AH166" s="849" t="str">
        <f t="shared" si="58"/>
        <v/>
      </c>
      <c r="AI166" s="849" t="str">
        <f t="shared" si="59"/>
        <v/>
      </c>
      <c r="AJ166" s="847" t="str">
        <f t="shared" si="50"/>
        <v/>
      </c>
      <c r="AK166" s="847" t="str">
        <f t="shared" si="51"/>
        <v/>
      </c>
      <c r="AL166" s="847" t="str">
        <f t="shared" si="52"/>
        <v/>
      </c>
      <c r="AM166" s="847" t="str">
        <f t="shared" si="53"/>
        <v/>
      </c>
      <c r="AN166" s="847" t="str">
        <f t="shared" si="54"/>
        <v/>
      </c>
      <c r="AO166" s="847" t="str">
        <f t="shared" si="55"/>
        <v/>
      </c>
      <c r="IV166" s="534"/>
    </row>
    <row r="167" spans="1:256" s="54" customFormat="1" ht="30" customHeight="1">
      <c r="A167" s="1779"/>
      <c r="B167" s="215">
        <f t="shared" si="46"/>
        <v>35</v>
      </c>
      <c r="C167" s="217" t="str">
        <f>IF('1_一般事項'!$C$8="","",'1_一般事項'!$C$8)</f>
        <v/>
      </c>
      <c r="D167" s="484" t="str">
        <f t="shared" si="41"/>
        <v/>
      </c>
      <c r="E167" s="1279"/>
      <c r="F167" s="1280"/>
      <c r="G167" s="210"/>
      <c r="H167" s="62"/>
      <c r="I167" s="526"/>
      <c r="J167" s="527"/>
      <c r="K167" s="528"/>
      <c r="L167" s="529"/>
      <c r="M167" s="501"/>
      <c r="N167" s="502"/>
      <c r="O167" s="503"/>
      <c r="P167" s="517"/>
      <c r="Q167" s="514"/>
      <c r="R167" s="502"/>
      <c r="S167" s="503"/>
      <c r="T167" s="510"/>
      <c r="U167" s="501"/>
      <c r="V167" s="502"/>
      <c r="W167" s="503"/>
      <c r="X167" s="510"/>
      <c r="Y167" s="552">
        <f t="shared" si="47"/>
        <v>0</v>
      </c>
      <c r="Z167" s="551">
        <f t="shared" si="47"/>
        <v>0</v>
      </c>
      <c r="AB167" s="47"/>
      <c r="AC167" s="47"/>
      <c r="AD167" s="849" t="str">
        <f t="shared" si="48"/>
        <v/>
      </c>
      <c r="AE167" s="849" t="str">
        <f t="shared" si="49"/>
        <v/>
      </c>
      <c r="AF167" s="849" t="str">
        <f t="shared" si="56"/>
        <v/>
      </c>
      <c r="AG167" s="849" t="str">
        <f t="shared" si="57"/>
        <v/>
      </c>
      <c r="AH167" s="849" t="str">
        <f t="shared" si="58"/>
        <v/>
      </c>
      <c r="AI167" s="849" t="str">
        <f t="shared" si="59"/>
        <v/>
      </c>
      <c r="AJ167" s="847" t="str">
        <f t="shared" si="50"/>
        <v/>
      </c>
      <c r="AK167" s="847" t="str">
        <f t="shared" si="51"/>
        <v/>
      </c>
      <c r="AL167" s="847" t="str">
        <f t="shared" si="52"/>
        <v/>
      </c>
      <c r="AM167" s="847" t="str">
        <f t="shared" si="53"/>
        <v/>
      </c>
      <c r="AN167" s="847" t="str">
        <f t="shared" si="54"/>
        <v/>
      </c>
      <c r="AO167" s="847" t="str">
        <f t="shared" si="55"/>
        <v/>
      </c>
      <c r="IV167" s="534"/>
    </row>
    <row r="168" spans="1:256" s="54" customFormat="1" ht="30" customHeight="1">
      <c r="A168" s="1779"/>
      <c r="B168" s="215">
        <f t="shared" si="46"/>
        <v>36</v>
      </c>
      <c r="C168" s="217" t="str">
        <f>IF('1_一般事項'!$C$8="","",'1_一般事項'!$C$8)</f>
        <v/>
      </c>
      <c r="D168" s="484" t="str">
        <f t="shared" si="41"/>
        <v/>
      </c>
      <c r="E168" s="1279"/>
      <c r="F168" s="1280"/>
      <c r="G168" s="210"/>
      <c r="H168" s="62"/>
      <c r="I168" s="526"/>
      <c r="J168" s="527"/>
      <c r="K168" s="528"/>
      <c r="L168" s="529"/>
      <c r="M168" s="501"/>
      <c r="N168" s="502"/>
      <c r="O168" s="503"/>
      <c r="P168" s="517"/>
      <c r="Q168" s="514"/>
      <c r="R168" s="502"/>
      <c r="S168" s="503"/>
      <c r="T168" s="510"/>
      <c r="U168" s="501"/>
      <c r="V168" s="502"/>
      <c r="W168" s="503"/>
      <c r="X168" s="510"/>
      <c r="Y168" s="552">
        <f t="shared" si="47"/>
        <v>0</v>
      </c>
      <c r="Z168" s="551">
        <f t="shared" si="47"/>
        <v>0</v>
      </c>
      <c r="AB168" s="3"/>
      <c r="AC168" s="47"/>
      <c r="AD168" s="849" t="str">
        <f t="shared" si="48"/>
        <v/>
      </c>
      <c r="AE168" s="849" t="str">
        <f t="shared" si="49"/>
        <v/>
      </c>
      <c r="AF168" s="849" t="str">
        <f t="shared" si="56"/>
        <v/>
      </c>
      <c r="AG168" s="849" t="str">
        <f t="shared" si="57"/>
        <v/>
      </c>
      <c r="AH168" s="849" t="str">
        <f t="shared" si="58"/>
        <v/>
      </c>
      <c r="AI168" s="849" t="str">
        <f t="shared" si="59"/>
        <v/>
      </c>
      <c r="AJ168" s="847" t="str">
        <f t="shared" si="50"/>
        <v/>
      </c>
      <c r="AK168" s="847" t="str">
        <f t="shared" si="51"/>
        <v/>
      </c>
      <c r="AL168" s="847" t="str">
        <f t="shared" si="52"/>
        <v/>
      </c>
      <c r="AM168" s="847" t="str">
        <f t="shared" si="53"/>
        <v/>
      </c>
      <c r="AN168" s="847" t="str">
        <f t="shared" si="54"/>
        <v/>
      </c>
      <c r="AO168" s="847" t="str">
        <f t="shared" si="55"/>
        <v/>
      </c>
      <c r="IV168" s="534"/>
    </row>
    <row r="169" spans="1:256" s="54" customFormat="1" ht="30" customHeight="1">
      <c r="A169" s="1779"/>
      <c r="B169" s="215">
        <f t="shared" si="46"/>
        <v>37</v>
      </c>
      <c r="C169" s="217" t="str">
        <f>IF('1_一般事項'!$C$8="","",'1_一般事項'!$C$8)</f>
        <v/>
      </c>
      <c r="D169" s="484" t="str">
        <f t="shared" si="41"/>
        <v/>
      </c>
      <c r="E169" s="1279"/>
      <c r="F169" s="1280"/>
      <c r="G169" s="210"/>
      <c r="H169" s="62"/>
      <c r="I169" s="526"/>
      <c r="J169" s="527"/>
      <c r="K169" s="528"/>
      <c r="L169" s="529"/>
      <c r="M169" s="501"/>
      <c r="N169" s="502"/>
      <c r="O169" s="503"/>
      <c r="P169" s="517"/>
      <c r="Q169" s="514"/>
      <c r="R169" s="502"/>
      <c r="S169" s="503"/>
      <c r="T169" s="510"/>
      <c r="U169" s="501"/>
      <c r="V169" s="502"/>
      <c r="W169" s="503"/>
      <c r="X169" s="510"/>
      <c r="Y169" s="552">
        <f t="shared" si="47"/>
        <v>0</v>
      </c>
      <c r="Z169" s="551">
        <f t="shared" si="47"/>
        <v>0</v>
      </c>
      <c r="AB169" s="47"/>
      <c r="AC169" s="47"/>
      <c r="AD169" s="849" t="str">
        <f t="shared" si="48"/>
        <v/>
      </c>
      <c r="AE169" s="849" t="str">
        <f t="shared" si="49"/>
        <v/>
      </c>
      <c r="AF169" s="849" t="str">
        <f t="shared" si="56"/>
        <v/>
      </c>
      <c r="AG169" s="849" t="str">
        <f t="shared" si="57"/>
        <v/>
      </c>
      <c r="AH169" s="849" t="str">
        <f t="shared" si="58"/>
        <v/>
      </c>
      <c r="AI169" s="849" t="str">
        <f t="shared" si="59"/>
        <v/>
      </c>
      <c r="AJ169" s="847" t="str">
        <f t="shared" si="50"/>
        <v/>
      </c>
      <c r="AK169" s="847" t="str">
        <f t="shared" si="51"/>
        <v/>
      </c>
      <c r="AL169" s="847" t="str">
        <f t="shared" si="52"/>
        <v/>
      </c>
      <c r="AM169" s="847" t="str">
        <f t="shared" si="53"/>
        <v/>
      </c>
      <c r="AN169" s="847" t="str">
        <f t="shared" si="54"/>
        <v/>
      </c>
      <c r="AO169" s="847" t="str">
        <f t="shared" si="55"/>
        <v/>
      </c>
      <c r="IV169" s="534"/>
    </row>
    <row r="170" spans="1:256" s="54" customFormat="1" ht="30" customHeight="1">
      <c r="A170" s="1779"/>
      <c r="B170" s="215">
        <f t="shared" si="46"/>
        <v>38</v>
      </c>
      <c r="C170" s="217" t="str">
        <f>IF('1_一般事項'!$C$8="","",'1_一般事項'!$C$8)</f>
        <v/>
      </c>
      <c r="D170" s="484" t="str">
        <f t="shared" si="41"/>
        <v/>
      </c>
      <c r="E170" s="1279"/>
      <c r="F170" s="1280"/>
      <c r="G170" s="210"/>
      <c r="H170" s="62"/>
      <c r="I170" s="526"/>
      <c r="J170" s="527"/>
      <c r="K170" s="528"/>
      <c r="L170" s="529"/>
      <c r="M170" s="501"/>
      <c r="N170" s="502"/>
      <c r="O170" s="503"/>
      <c r="P170" s="517"/>
      <c r="Q170" s="514"/>
      <c r="R170" s="502"/>
      <c r="S170" s="503"/>
      <c r="T170" s="510"/>
      <c r="U170" s="501"/>
      <c r="V170" s="502"/>
      <c r="W170" s="503"/>
      <c r="X170" s="510"/>
      <c r="Y170" s="552">
        <f t="shared" si="47"/>
        <v>0</v>
      </c>
      <c r="Z170" s="551">
        <f t="shared" si="47"/>
        <v>0</v>
      </c>
      <c r="AB170" s="3"/>
      <c r="AC170" s="47"/>
      <c r="AD170" s="849" t="str">
        <f t="shared" si="48"/>
        <v/>
      </c>
      <c r="AE170" s="849" t="str">
        <f t="shared" si="49"/>
        <v/>
      </c>
      <c r="AF170" s="849" t="str">
        <f t="shared" si="56"/>
        <v/>
      </c>
      <c r="AG170" s="849" t="str">
        <f t="shared" si="57"/>
        <v/>
      </c>
      <c r="AH170" s="849" t="str">
        <f t="shared" si="58"/>
        <v/>
      </c>
      <c r="AI170" s="849" t="str">
        <f t="shared" si="59"/>
        <v/>
      </c>
      <c r="AJ170" s="847" t="str">
        <f t="shared" si="50"/>
        <v/>
      </c>
      <c r="AK170" s="847" t="str">
        <f t="shared" si="51"/>
        <v/>
      </c>
      <c r="AL170" s="847" t="str">
        <f t="shared" si="52"/>
        <v/>
      </c>
      <c r="AM170" s="847" t="str">
        <f t="shared" si="53"/>
        <v/>
      </c>
      <c r="AN170" s="847" t="str">
        <f t="shared" si="54"/>
        <v/>
      </c>
      <c r="AO170" s="847" t="str">
        <f t="shared" si="55"/>
        <v/>
      </c>
      <c r="IV170" s="534"/>
    </row>
    <row r="171" spans="1:256" s="54" customFormat="1" ht="30" customHeight="1">
      <c r="A171" s="1779"/>
      <c r="B171" s="215">
        <f t="shared" si="46"/>
        <v>39</v>
      </c>
      <c r="C171" s="217" t="str">
        <f>IF('1_一般事項'!$C$8="","",'1_一般事項'!$C$8)</f>
        <v/>
      </c>
      <c r="D171" s="484" t="str">
        <f t="shared" si="41"/>
        <v/>
      </c>
      <c r="E171" s="1279"/>
      <c r="F171" s="1280"/>
      <c r="G171" s="210"/>
      <c r="H171" s="62"/>
      <c r="I171" s="526"/>
      <c r="J171" s="527"/>
      <c r="K171" s="528"/>
      <c r="L171" s="529"/>
      <c r="M171" s="501"/>
      <c r="N171" s="502"/>
      <c r="O171" s="503"/>
      <c r="P171" s="517"/>
      <c r="Q171" s="514"/>
      <c r="R171" s="502"/>
      <c r="S171" s="503"/>
      <c r="T171" s="510"/>
      <c r="U171" s="501"/>
      <c r="V171" s="502"/>
      <c r="W171" s="503"/>
      <c r="X171" s="510"/>
      <c r="Y171" s="552">
        <f t="shared" si="47"/>
        <v>0</v>
      </c>
      <c r="Z171" s="551">
        <f t="shared" si="47"/>
        <v>0</v>
      </c>
      <c r="AB171" s="47"/>
      <c r="AC171" s="47"/>
      <c r="AD171" s="849" t="str">
        <f t="shared" si="48"/>
        <v/>
      </c>
      <c r="AE171" s="849" t="str">
        <f t="shared" si="49"/>
        <v/>
      </c>
      <c r="AF171" s="849" t="str">
        <f t="shared" si="56"/>
        <v/>
      </c>
      <c r="AG171" s="849" t="str">
        <f t="shared" si="57"/>
        <v/>
      </c>
      <c r="AH171" s="849" t="str">
        <f t="shared" si="58"/>
        <v/>
      </c>
      <c r="AI171" s="849" t="str">
        <f t="shared" si="59"/>
        <v/>
      </c>
      <c r="AJ171" s="847" t="str">
        <f t="shared" si="50"/>
        <v/>
      </c>
      <c r="AK171" s="847" t="str">
        <f t="shared" si="51"/>
        <v/>
      </c>
      <c r="AL171" s="847" t="str">
        <f t="shared" si="52"/>
        <v/>
      </c>
      <c r="AM171" s="847" t="str">
        <f t="shared" si="53"/>
        <v/>
      </c>
      <c r="AN171" s="847" t="str">
        <f t="shared" si="54"/>
        <v/>
      </c>
      <c r="AO171" s="847" t="str">
        <f t="shared" si="55"/>
        <v/>
      </c>
      <c r="IV171" s="534"/>
    </row>
    <row r="172" spans="1:256" s="54" customFormat="1" ht="30" customHeight="1">
      <c r="A172" s="1779"/>
      <c r="B172" s="215">
        <f t="shared" si="46"/>
        <v>40</v>
      </c>
      <c r="C172" s="217" t="str">
        <f>IF('1_一般事項'!$C$8="","",'1_一般事項'!$C$8)</f>
        <v/>
      </c>
      <c r="D172" s="484" t="str">
        <f t="shared" si="41"/>
        <v/>
      </c>
      <c r="E172" s="1279"/>
      <c r="F172" s="1280"/>
      <c r="G172" s="210"/>
      <c r="H172" s="62"/>
      <c r="I172" s="526"/>
      <c r="J172" s="527"/>
      <c r="K172" s="528"/>
      <c r="L172" s="529"/>
      <c r="M172" s="501"/>
      <c r="N172" s="502"/>
      <c r="O172" s="503"/>
      <c r="P172" s="517"/>
      <c r="Q172" s="514"/>
      <c r="R172" s="502"/>
      <c r="S172" s="503"/>
      <c r="T172" s="510"/>
      <c r="U172" s="501"/>
      <c r="V172" s="502"/>
      <c r="W172" s="503"/>
      <c r="X172" s="510"/>
      <c r="Y172" s="552">
        <f t="shared" si="47"/>
        <v>0</v>
      </c>
      <c r="Z172" s="551">
        <f t="shared" si="47"/>
        <v>0</v>
      </c>
      <c r="AB172" s="47"/>
      <c r="AC172" s="47"/>
      <c r="AD172" s="849" t="str">
        <f t="shared" si="48"/>
        <v/>
      </c>
      <c r="AE172" s="849" t="str">
        <f t="shared" si="49"/>
        <v/>
      </c>
      <c r="AF172" s="849" t="str">
        <f t="shared" si="56"/>
        <v/>
      </c>
      <c r="AG172" s="849" t="str">
        <f t="shared" si="57"/>
        <v/>
      </c>
      <c r="AH172" s="849" t="str">
        <f t="shared" si="58"/>
        <v/>
      </c>
      <c r="AI172" s="849" t="str">
        <f t="shared" si="59"/>
        <v/>
      </c>
      <c r="AJ172" s="847" t="str">
        <f t="shared" si="50"/>
        <v/>
      </c>
      <c r="AK172" s="847" t="str">
        <f t="shared" si="51"/>
        <v/>
      </c>
      <c r="AL172" s="847" t="str">
        <f t="shared" si="52"/>
        <v/>
      </c>
      <c r="AM172" s="847" t="str">
        <f t="shared" si="53"/>
        <v/>
      </c>
      <c r="AN172" s="847" t="str">
        <f t="shared" si="54"/>
        <v/>
      </c>
      <c r="AO172" s="847" t="str">
        <f t="shared" si="55"/>
        <v/>
      </c>
      <c r="IV172" s="534"/>
    </row>
    <row r="173" spans="1:256" s="54" customFormat="1" ht="30" customHeight="1">
      <c r="A173" s="1779"/>
      <c r="B173" s="215">
        <f t="shared" si="46"/>
        <v>41</v>
      </c>
      <c r="C173" s="217" t="str">
        <f>IF('1_一般事項'!$C$8="","",'1_一般事項'!$C$8)</f>
        <v/>
      </c>
      <c r="D173" s="484" t="str">
        <f t="shared" si="41"/>
        <v/>
      </c>
      <c r="E173" s="1279"/>
      <c r="F173" s="1280"/>
      <c r="G173" s="210"/>
      <c r="H173" s="62"/>
      <c r="I173" s="526"/>
      <c r="J173" s="527"/>
      <c r="K173" s="528"/>
      <c r="L173" s="529"/>
      <c r="M173" s="501"/>
      <c r="N173" s="502"/>
      <c r="O173" s="503"/>
      <c r="P173" s="517"/>
      <c r="Q173" s="514"/>
      <c r="R173" s="502"/>
      <c r="S173" s="503"/>
      <c r="T173" s="510"/>
      <c r="U173" s="501"/>
      <c r="V173" s="502"/>
      <c r="W173" s="503"/>
      <c r="X173" s="510"/>
      <c r="Y173" s="552">
        <f t="shared" si="47"/>
        <v>0</v>
      </c>
      <c r="Z173" s="551">
        <f t="shared" si="47"/>
        <v>0</v>
      </c>
      <c r="AB173" s="3"/>
      <c r="AC173" s="47"/>
      <c r="AD173" s="849" t="str">
        <f t="shared" si="48"/>
        <v/>
      </c>
      <c r="AE173" s="849" t="str">
        <f t="shared" si="49"/>
        <v/>
      </c>
      <c r="AF173" s="849" t="str">
        <f t="shared" si="56"/>
        <v/>
      </c>
      <c r="AG173" s="849" t="str">
        <f t="shared" si="57"/>
        <v/>
      </c>
      <c r="AH173" s="849" t="str">
        <f t="shared" si="58"/>
        <v/>
      </c>
      <c r="AI173" s="849" t="str">
        <f t="shared" si="59"/>
        <v/>
      </c>
      <c r="AJ173" s="847" t="str">
        <f t="shared" si="50"/>
        <v/>
      </c>
      <c r="AK173" s="847" t="str">
        <f t="shared" si="51"/>
        <v/>
      </c>
      <c r="AL173" s="847" t="str">
        <f t="shared" si="52"/>
        <v/>
      </c>
      <c r="AM173" s="847" t="str">
        <f t="shared" si="53"/>
        <v/>
      </c>
      <c r="AN173" s="847" t="str">
        <f t="shared" si="54"/>
        <v/>
      </c>
      <c r="AO173" s="847" t="str">
        <f t="shared" si="55"/>
        <v/>
      </c>
      <c r="IV173" s="534"/>
    </row>
    <row r="174" spans="1:256" s="54" customFormat="1" ht="30" customHeight="1">
      <c r="A174" s="1779"/>
      <c r="B174" s="215">
        <f t="shared" si="46"/>
        <v>42</v>
      </c>
      <c r="C174" s="217" t="str">
        <f>IF('1_一般事項'!$C$8="","",'1_一般事項'!$C$8)</f>
        <v/>
      </c>
      <c r="D174" s="484" t="str">
        <f t="shared" si="41"/>
        <v/>
      </c>
      <c r="E174" s="1279"/>
      <c r="F174" s="1280"/>
      <c r="G174" s="210"/>
      <c r="H174" s="62"/>
      <c r="I174" s="526"/>
      <c r="J174" s="527"/>
      <c r="K174" s="528"/>
      <c r="L174" s="529"/>
      <c r="M174" s="501"/>
      <c r="N174" s="502"/>
      <c r="O174" s="503"/>
      <c r="P174" s="517"/>
      <c r="Q174" s="514"/>
      <c r="R174" s="502"/>
      <c r="S174" s="503"/>
      <c r="T174" s="510"/>
      <c r="U174" s="501"/>
      <c r="V174" s="502"/>
      <c r="W174" s="503"/>
      <c r="X174" s="510"/>
      <c r="Y174" s="552">
        <f t="shared" si="47"/>
        <v>0</v>
      </c>
      <c r="Z174" s="551">
        <f t="shared" si="47"/>
        <v>0</v>
      </c>
      <c r="AB174" s="47"/>
      <c r="AC174" s="47"/>
      <c r="AD174" s="849" t="str">
        <f t="shared" si="48"/>
        <v/>
      </c>
      <c r="AE174" s="849" t="str">
        <f t="shared" si="49"/>
        <v/>
      </c>
      <c r="AF174" s="849" t="str">
        <f t="shared" si="56"/>
        <v/>
      </c>
      <c r="AG174" s="849" t="str">
        <f t="shared" si="57"/>
        <v/>
      </c>
      <c r="AH174" s="849" t="str">
        <f t="shared" si="58"/>
        <v/>
      </c>
      <c r="AI174" s="849" t="str">
        <f t="shared" si="59"/>
        <v/>
      </c>
      <c r="AJ174" s="847" t="str">
        <f t="shared" si="50"/>
        <v/>
      </c>
      <c r="AK174" s="847" t="str">
        <f t="shared" si="51"/>
        <v/>
      </c>
      <c r="AL174" s="847" t="str">
        <f t="shared" si="52"/>
        <v/>
      </c>
      <c r="AM174" s="847" t="str">
        <f t="shared" si="53"/>
        <v/>
      </c>
      <c r="AN174" s="847" t="str">
        <f t="shared" si="54"/>
        <v/>
      </c>
      <c r="AO174" s="847" t="str">
        <f t="shared" si="55"/>
        <v/>
      </c>
      <c r="IV174" s="534"/>
    </row>
    <row r="175" spans="1:256" s="54" customFormat="1" ht="30" customHeight="1">
      <c r="A175" s="1779"/>
      <c r="B175" s="215">
        <f t="shared" si="46"/>
        <v>43</v>
      </c>
      <c r="C175" s="217" t="str">
        <f>IF('1_一般事項'!$C$8="","",'1_一般事項'!$C$8)</f>
        <v/>
      </c>
      <c r="D175" s="484" t="str">
        <f t="shared" si="41"/>
        <v/>
      </c>
      <c r="E175" s="1279"/>
      <c r="F175" s="1280"/>
      <c r="G175" s="210"/>
      <c r="H175" s="62"/>
      <c r="I175" s="526"/>
      <c r="J175" s="527"/>
      <c r="K175" s="528"/>
      <c r="L175" s="529"/>
      <c r="M175" s="501"/>
      <c r="N175" s="502"/>
      <c r="O175" s="503"/>
      <c r="P175" s="517"/>
      <c r="Q175" s="514"/>
      <c r="R175" s="502"/>
      <c r="S175" s="503"/>
      <c r="T175" s="510"/>
      <c r="U175" s="501"/>
      <c r="V175" s="502"/>
      <c r="W175" s="503"/>
      <c r="X175" s="510"/>
      <c r="Y175" s="552">
        <f t="shared" si="47"/>
        <v>0</v>
      </c>
      <c r="Z175" s="551">
        <f t="shared" si="47"/>
        <v>0</v>
      </c>
      <c r="AB175" s="47"/>
      <c r="AC175" s="47"/>
      <c r="AD175" s="849" t="str">
        <f t="shared" si="48"/>
        <v/>
      </c>
      <c r="AE175" s="849" t="str">
        <f t="shared" si="49"/>
        <v/>
      </c>
      <c r="AF175" s="849" t="str">
        <f t="shared" si="56"/>
        <v/>
      </c>
      <c r="AG175" s="849" t="str">
        <f t="shared" si="57"/>
        <v/>
      </c>
      <c r="AH175" s="849" t="str">
        <f t="shared" si="58"/>
        <v/>
      </c>
      <c r="AI175" s="849" t="str">
        <f t="shared" si="59"/>
        <v/>
      </c>
      <c r="AJ175" s="847" t="str">
        <f t="shared" si="50"/>
        <v/>
      </c>
      <c r="AK175" s="847" t="str">
        <f t="shared" si="51"/>
        <v/>
      </c>
      <c r="AL175" s="847" t="str">
        <f t="shared" si="52"/>
        <v/>
      </c>
      <c r="AM175" s="847" t="str">
        <f t="shared" si="53"/>
        <v/>
      </c>
      <c r="AN175" s="847" t="str">
        <f t="shared" si="54"/>
        <v/>
      </c>
      <c r="AO175" s="847" t="str">
        <f t="shared" si="55"/>
        <v/>
      </c>
      <c r="IV175" s="534"/>
    </row>
    <row r="176" spans="1:256" s="54" customFormat="1" ht="30" customHeight="1">
      <c r="A176" s="1779"/>
      <c r="B176" s="215">
        <f t="shared" si="46"/>
        <v>44</v>
      </c>
      <c r="C176" s="217" t="str">
        <f>IF('1_一般事項'!$C$8="","",'1_一般事項'!$C$8)</f>
        <v/>
      </c>
      <c r="D176" s="484" t="str">
        <f t="shared" si="41"/>
        <v/>
      </c>
      <c r="E176" s="1279"/>
      <c r="F176" s="1280"/>
      <c r="G176" s="210"/>
      <c r="H176" s="62"/>
      <c r="I176" s="526"/>
      <c r="J176" s="527"/>
      <c r="K176" s="528"/>
      <c r="L176" s="529"/>
      <c r="M176" s="501"/>
      <c r="N176" s="502"/>
      <c r="O176" s="503"/>
      <c r="P176" s="517"/>
      <c r="Q176" s="514"/>
      <c r="R176" s="502"/>
      <c r="S176" s="503"/>
      <c r="T176" s="510"/>
      <c r="U176" s="501"/>
      <c r="V176" s="502"/>
      <c r="W176" s="503"/>
      <c r="X176" s="510"/>
      <c r="Y176" s="552">
        <f t="shared" si="47"/>
        <v>0</v>
      </c>
      <c r="Z176" s="551">
        <f t="shared" si="47"/>
        <v>0</v>
      </c>
      <c r="AB176" s="3"/>
      <c r="AC176" s="47"/>
      <c r="AD176" s="849" t="str">
        <f t="shared" si="48"/>
        <v/>
      </c>
      <c r="AE176" s="849" t="str">
        <f t="shared" si="49"/>
        <v/>
      </c>
      <c r="AF176" s="849" t="str">
        <f t="shared" si="56"/>
        <v/>
      </c>
      <c r="AG176" s="849" t="str">
        <f t="shared" si="57"/>
        <v/>
      </c>
      <c r="AH176" s="849" t="str">
        <f t="shared" si="58"/>
        <v/>
      </c>
      <c r="AI176" s="849" t="str">
        <f t="shared" si="59"/>
        <v/>
      </c>
      <c r="AJ176" s="847" t="str">
        <f t="shared" si="50"/>
        <v/>
      </c>
      <c r="AK176" s="847" t="str">
        <f t="shared" si="51"/>
        <v/>
      </c>
      <c r="AL176" s="847" t="str">
        <f t="shared" si="52"/>
        <v/>
      </c>
      <c r="AM176" s="847" t="str">
        <f t="shared" si="53"/>
        <v/>
      </c>
      <c r="AN176" s="847" t="str">
        <f t="shared" si="54"/>
        <v/>
      </c>
      <c r="AO176" s="847" t="str">
        <f t="shared" si="55"/>
        <v/>
      </c>
      <c r="IV176" s="534"/>
    </row>
    <row r="177" spans="1:256" s="54" customFormat="1" ht="30" customHeight="1">
      <c r="A177" s="1779"/>
      <c r="B177" s="215">
        <f t="shared" si="46"/>
        <v>45</v>
      </c>
      <c r="C177" s="217" t="str">
        <f>IF('1_一般事項'!$C$8="","",'1_一般事項'!$C$8)</f>
        <v/>
      </c>
      <c r="D177" s="484" t="str">
        <f t="shared" si="41"/>
        <v/>
      </c>
      <c r="E177" s="1279"/>
      <c r="F177" s="1280"/>
      <c r="G177" s="210"/>
      <c r="H177" s="62"/>
      <c r="I177" s="526"/>
      <c r="J177" s="527"/>
      <c r="K177" s="528"/>
      <c r="L177" s="529"/>
      <c r="M177" s="501"/>
      <c r="N177" s="502"/>
      <c r="O177" s="503"/>
      <c r="P177" s="517"/>
      <c r="Q177" s="514"/>
      <c r="R177" s="502"/>
      <c r="S177" s="503"/>
      <c r="T177" s="510"/>
      <c r="U177" s="501"/>
      <c r="V177" s="502"/>
      <c r="W177" s="503"/>
      <c r="X177" s="510"/>
      <c r="Y177" s="552">
        <f t="shared" si="47"/>
        <v>0</v>
      </c>
      <c r="Z177" s="551">
        <f t="shared" si="47"/>
        <v>0</v>
      </c>
      <c r="AB177" s="47"/>
      <c r="AC177" s="47"/>
      <c r="AD177" s="849" t="str">
        <f t="shared" si="48"/>
        <v/>
      </c>
      <c r="AE177" s="849" t="str">
        <f t="shared" si="49"/>
        <v/>
      </c>
      <c r="AF177" s="849" t="str">
        <f t="shared" si="56"/>
        <v/>
      </c>
      <c r="AG177" s="849" t="str">
        <f t="shared" si="57"/>
        <v/>
      </c>
      <c r="AH177" s="849" t="str">
        <f t="shared" si="58"/>
        <v/>
      </c>
      <c r="AI177" s="849" t="str">
        <f t="shared" si="59"/>
        <v/>
      </c>
      <c r="AJ177" s="847" t="str">
        <f t="shared" si="50"/>
        <v/>
      </c>
      <c r="AK177" s="847" t="str">
        <f t="shared" si="51"/>
        <v/>
      </c>
      <c r="AL177" s="847" t="str">
        <f t="shared" si="52"/>
        <v/>
      </c>
      <c r="AM177" s="847" t="str">
        <f t="shared" si="53"/>
        <v/>
      </c>
      <c r="AN177" s="847" t="str">
        <f t="shared" si="54"/>
        <v/>
      </c>
      <c r="AO177" s="847" t="str">
        <f t="shared" si="55"/>
        <v/>
      </c>
      <c r="IV177" s="534"/>
    </row>
    <row r="178" spans="1:256" s="54" customFormat="1" ht="30" customHeight="1">
      <c r="A178" s="1779"/>
      <c r="B178" s="215">
        <f t="shared" si="46"/>
        <v>46</v>
      </c>
      <c r="C178" s="217" t="str">
        <f>IF('1_一般事項'!$C$8="","",'1_一般事項'!$C$8)</f>
        <v/>
      </c>
      <c r="D178" s="484" t="str">
        <f t="shared" si="41"/>
        <v/>
      </c>
      <c r="E178" s="1279"/>
      <c r="F178" s="1280"/>
      <c r="G178" s="210"/>
      <c r="H178" s="62"/>
      <c r="I178" s="526"/>
      <c r="J178" s="527"/>
      <c r="K178" s="528"/>
      <c r="L178" s="529"/>
      <c r="M178" s="501"/>
      <c r="N178" s="502"/>
      <c r="O178" s="503"/>
      <c r="P178" s="517"/>
      <c r="Q178" s="514"/>
      <c r="R178" s="502"/>
      <c r="S178" s="503"/>
      <c r="T178" s="510"/>
      <c r="U178" s="501"/>
      <c r="V178" s="502"/>
      <c r="W178" s="503"/>
      <c r="X178" s="510"/>
      <c r="Y178" s="552">
        <f t="shared" si="47"/>
        <v>0</v>
      </c>
      <c r="Z178" s="551">
        <f t="shared" si="47"/>
        <v>0</v>
      </c>
      <c r="AB178" s="47"/>
      <c r="AC178" s="47"/>
      <c r="AD178" s="849" t="str">
        <f t="shared" si="48"/>
        <v/>
      </c>
      <c r="AE178" s="849" t="str">
        <f t="shared" si="49"/>
        <v/>
      </c>
      <c r="AF178" s="849" t="str">
        <f t="shared" si="56"/>
        <v/>
      </c>
      <c r="AG178" s="849" t="str">
        <f t="shared" si="57"/>
        <v/>
      </c>
      <c r="AH178" s="849" t="str">
        <f t="shared" si="58"/>
        <v/>
      </c>
      <c r="AI178" s="849" t="str">
        <f t="shared" si="59"/>
        <v/>
      </c>
      <c r="AJ178" s="847" t="str">
        <f t="shared" si="50"/>
        <v/>
      </c>
      <c r="AK178" s="847" t="str">
        <f t="shared" si="51"/>
        <v/>
      </c>
      <c r="AL178" s="847" t="str">
        <f t="shared" si="52"/>
        <v/>
      </c>
      <c r="AM178" s="847" t="str">
        <f t="shared" si="53"/>
        <v/>
      </c>
      <c r="AN178" s="847" t="str">
        <f t="shared" si="54"/>
        <v/>
      </c>
      <c r="AO178" s="847" t="str">
        <f t="shared" si="55"/>
        <v/>
      </c>
      <c r="IV178" s="534"/>
    </row>
    <row r="179" spans="1:256" s="54" customFormat="1" ht="30" customHeight="1">
      <c r="A179" s="1779"/>
      <c r="B179" s="215">
        <f t="shared" si="46"/>
        <v>47</v>
      </c>
      <c r="C179" s="217" t="str">
        <f>IF('1_一般事項'!$C$8="","",'1_一般事項'!$C$8)</f>
        <v/>
      </c>
      <c r="D179" s="484" t="str">
        <f t="shared" si="41"/>
        <v/>
      </c>
      <c r="E179" s="1279"/>
      <c r="F179" s="1280"/>
      <c r="G179" s="210"/>
      <c r="H179" s="62"/>
      <c r="I179" s="526"/>
      <c r="J179" s="527"/>
      <c r="K179" s="528"/>
      <c r="L179" s="529"/>
      <c r="M179" s="501"/>
      <c r="N179" s="502"/>
      <c r="O179" s="503"/>
      <c r="P179" s="517"/>
      <c r="Q179" s="514"/>
      <c r="R179" s="502"/>
      <c r="S179" s="503"/>
      <c r="T179" s="510"/>
      <c r="U179" s="501"/>
      <c r="V179" s="502"/>
      <c r="W179" s="503"/>
      <c r="X179" s="510"/>
      <c r="Y179" s="552">
        <f t="shared" si="47"/>
        <v>0</v>
      </c>
      <c r="Z179" s="551">
        <f t="shared" si="47"/>
        <v>0</v>
      </c>
      <c r="AB179" s="3"/>
      <c r="AC179" s="47"/>
      <c r="AD179" s="849" t="str">
        <f t="shared" si="48"/>
        <v/>
      </c>
      <c r="AE179" s="849" t="str">
        <f t="shared" si="49"/>
        <v/>
      </c>
      <c r="AF179" s="849" t="str">
        <f t="shared" si="56"/>
        <v/>
      </c>
      <c r="AG179" s="849" t="str">
        <f t="shared" si="57"/>
        <v/>
      </c>
      <c r="AH179" s="849" t="str">
        <f t="shared" si="58"/>
        <v/>
      </c>
      <c r="AI179" s="849" t="str">
        <f t="shared" si="59"/>
        <v/>
      </c>
      <c r="AJ179" s="847" t="str">
        <f t="shared" si="50"/>
        <v/>
      </c>
      <c r="AK179" s="847" t="str">
        <f t="shared" si="51"/>
        <v/>
      </c>
      <c r="AL179" s="847" t="str">
        <f t="shared" si="52"/>
        <v/>
      </c>
      <c r="AM179" s="847" t="str">
        <f t="shared" si="53"/>
        <v/>
      </c>
      <c r="AN179" s="847" t="str">
        <f t="shared" si="54"/>
        <v/>
      </c>
      <c r="AO179" s="847" t="str">
        <f t="shared" si="55"/>
        <v/>
      </c>
      <c r="IV179" s="534"/>
    </row>
    <row r="180" spans="1:256" s="54" customFormat="1" ht="30" customHeight="1">
      <c r="A180" s="1779"/>
      <c r="B180" s="215">
        <f t="shared" si="46"/>
        <v>48</v>
      </c>
      <c r="C180" s="217" t="str">
        <f>IF('1_一般事項'!$C$8="","",'1_一般事項'!$C$8)</f>
        <v/>
      </c>
      <c r="D180" s="484" t="str">
        <f t="shared" si="41"/>
        <v/>
      </c>
      <c r="E180" s="1279"/>
      <c r="F180" s="1280"/>
      <c r="G180" s="210"/>
      <c r="H180" s="62"/>
      <c r="I180" s="526"/>
      <c r="J180" s="527"/>
      <c r="K180" s="528"/>
      <c r="L180" s="529"/>
      <c r="M180" s="501"/>
      <c r="N180" s="502"/>
      <c r="O180" s="503"/>
      <c r="P180" s="517"/>
      <c r="Q180" s="514"/>
      <c r="R180" s="502"/>
      <c r="S180" s="503"/>
      <c r="T180" s="510"/>
      <c r="U180" s="501"/>
      <c r="V180" s="502"/>
      <c r="W180" s="503"/>
      <c r="X180" s="510"/>
      <c r="Y180" s="552">
        <f t="shared" si="47"/>
        <v>0</v>
      </c>
      <c r="Z180" s="551">
        <f t="shared" si="47"/>
        <v>0</v>
      </c>
      <c r="AB180" s="47"/>
      <c r="AC180" s="47"/>
      <c r="AD180" s="849" t="str">
        <f t="shared" si="48"/>
        <v/>
      </c>
      <c r="AE180" s="849" t="str">
        <f t="shared" si="49"/>
        <v/>
      </c>
      <c r="AF180" s="849" t="str">
        <f t="shared" si="56"/>
        <v/>
      </c>
      <c r="AG180" s="849" t="str">
        <f t="shared" si="57"/>
        <v/>
      </c>
      <c r="AH180" s="849" t="str">
        <f t="shared" si="58"/>
        <v/>
      </c>
      <c r="AI180" s="849" t="str">
        <f t="shared" si="59"/>
        <v/>
      </c>
      <c r="AJ180" s="847" t="str">
        <f t="shared" si="50"/>
        <v/>
      </c>
      <c r="AK180" s="847" t="str">
        <f t="shared" si="51"/>
        <v/>
      </c>
      <c r="AL180" s="847" t="str">
        <f t="shared" si="52"/>
        <v/>
      </c>
      <c r="AM180" s="847" t="str">
        <f t="shared" si="53"/>
        <v/>
      </c>
      <c r="AN180" s="847" t="str">
        <f t="shared" si="54"/>
        <v/>
      </c>
      <c r="AO180" s="847" t="str">
        <f t="shared" si="55"/>
        <v/>
      </c>
      <c r="IV180" s="534"/>
    </row>
    <row r="181" spans="1:256" s="54" customFormat="1" ht="30" customHeight="1">
      <c r="A181" s="1779"/>
      <c r="B181" s="215">
        <f t="shared" si="46"/>
        <v>49</v>
      </c>
      <c r="C181" s="217" t="str">
        <f>IF('1_一般事項'!$C$8="","",'1_一般事項'!$C$8)</f>
        <v/>
      </c>
      <c r="D181" s="484" t="str">
        <f t="shared" si="41"/>
        <v/>
      </c>
      <c r="E181" s="1279"/>
      <c r="F181" s="1280"/>
      <c r="G181" s="210"/>
      <c r="H181" s="62"/>
      <c r="I181" s="526"/>
      <c r="J181" s="527"/>
      <c r="K181" s="528"/>
      <c r="L181" s="529"/>
      <c r="M181" s="501"/>
      <c r="N181" s="502"/>
      <c r="O181" s="503"/>
      <c r="P181" s="517"/>
      <c r="Q181" s="514"/>
      <c r="R181" s="502"/>
      <c r="S181" s="503"/>
      <c r="T181" s="510"/>
      <c r="U181" s="501"/>
      <c r="V181" s="502"/>
      <c r="W181" s="503"/>
      <c r="X181" s="510"/>
      <c r="Y181" s="552">
        <f t="shared" si="47"/>
        <v>0</v>
      </c>
      <c r="Z181" s="551">
        <f t="shared" si="47"/>
        <v>0</v>
      </c>
      <c r="AB181" s="3"/>
      <c r="AC181" s="47"/>
      <c r="AD181" s="849" t="str">
        <f t="shared" si="48"/>
        <v/>
      </c>
      <c r="AE181" s="849" t="str">
        <f t="shared" si="49"/>
        <v/>
      </c>
      <c r="AF181" s="849" t="str">
        <f t="shared" si="56"/>
        <v/>
      </c>
      <c r="AG181" s="849" t="str">
        <f t="shared" si="57"/>
        <v/>
      </c>
      <c r="AH181" s="849" t="str">
        <f t="shared" si="58"/>
        <v/>
      </c>
      <c r="AI181" s="849" t="str">
        <f t="shared" si="59"/>
        <v/>
      </c>
      <c r="AJ181" s="847" t="str">
        <f t="shared" si="50"/>
        <v/>
      </c>
      <c r="AK181" s="847" t="str">
        <f t="shared" si="51"/>
        <v/>
      </c>
      <c r="AL181" s="847" t="str">
        <f t="shared" si="52"/>
        <v/>
      </c>
      <c r="AM181" s="847" t="str">
        <f t="shared" si="53"/>
        <v/>
      </c>
      <c r="AN181" s="847" t="str">
        <f t="shared" si="54"/>
        <v/>
      </c>
      <c r="AO181" s="847" t="str">
        <f t="shared" si="55"/>
        <v/>
      </c>
      <c r="IV181" s="534"/>
    </row>
    <row r="182" spans="1:256" s="54" customFormat="1" ht="30" customHeight="1" thickBot="1">
      <c r="A182" s="1779"/>
      <c r="B182" s="215">
        <f t="shared" si="46"/>
        <v>50</v>
      </c>
      <c r="C182" s="217" t="str">
        <f>IF('1_一般事項'!$C$8="","",'1_一般事項'!$C$8)</f>
        <v/>
      </c>
      <c r="D182" s="484" t="str">
        <f t="shared" si="41"/>
        <v/>
      </c>
      <c r="E182" s="1279"/>
      <c r="F182" s="1280"/>
      <c r="G182" s="210"/>
      <c r="H182" s="62"/>
      <c r="I182" s="530"/>
      <c r="J182" s="531"/>
      <c r="K182" s="532"/>
      <c r="L182" s="533"/>
      <c r="M182" s="504"/>
      <c r="N182" s="505"/>
      <c r="O182" s="506"/>
      <c r="P182" s="518"/>
      <c r="Q182" s="515"/>
      <c r="R182" s="505"/>
      <c r="S182" s="506"/>
      <c r="T182" s="511"/>
      <c r="U182" s="504"/>
      <c r="V182" s="505"/>
      <c r="W182" s="506"/>
      <c r="X182" s="511"/>
      <c r="Y182" s="552">
        <f t="shared" si="47"/>
        <v>0</v>
      </c>
      <c r="Z182" s="551">
        <f t="shared" si="47"/>
        <v>0</v>
      </c>
      <c r="AB182" s="47"/>
      <c r="AC182" s="47"/>
      <c r="AD182" s="849" t="str">
        <f t="shared" si="48"/>
        <v/>
      </c>
      <c r="AE182" s="849" t="str">
        <f t="shared" si="49"/>
        <v/>
      </c>
      <c r="AF182" s="849" t="str">
        <f t="shared" si="56"/>
        <v/>
      </c>
      <c r="AG182" s="849" t="str">
        <f t="shared" si="57"/>
        <v/>
      </c>
      <c r="AH182" s="849" t="str">
        <f t="shared" si="58"/>
        <v/>
      </c>
      <c r="AI182" s="849" t="str">
        <f t="shared" si="59"/>
        <v/>
      </c>
      <c r="AJ182" s="847" t="str">
        <f t="shared" si="50"/>
        <v/>
      </c>
      <c r="AK182" s="847" t="str">
        <f t="shared" si="51"/>
        <v/>
      </c>
      <c r="AL182" s="847" t="str">
        <f t="shared" si="52"/>
        <v/>
      </c>
      <c r="AM182" s="847" t="str">
        <f t="shared" si="53"/>
        <v/>
      </c>
      <c r="AN182" s="847" t="str">
        <f t="shared" si="54"/>
        <v/>
      </c>
      <c r="AO182" s="847" t="str">
        <f t="shared" si="55"/>
        <v/>
      </c>
      <c r="IV182" s="534"/>
    </row>
    <row r="183" spans="1:256" s="54" customFormat="1" ht="30" customHeight="1" thickBot="1">
      <c r="A183" s="1780"/>
      <c r="B183" s="953"/>
      <c r="C183" s="954"/>
      <c r="D183" s="955"/>
      <c r="E183" s="956"/>
      <c r="F183" s="965"/>
      <c r="G183" s="957" t="str">
        <f>A133&amp;"次下請負業者計"</f>
        <v>1次下請次下請負業者計</v>
      </c>
      <c r="H183" s="958"/>
      <c r="I183" s="966"/>
      <c r="J183" s="967"/>
      <c r="K183" s="968"/>
      <c r="L183" s="969"/>
      <c r="M183" s="959">
        <f t="shared" ref="M183:Z183" si="60">SUM(M133:M182)</f>
        <v>0</v>
      </c>
      <c r="N183" s="960">
        <f t="shared" si="60"/>
        <v>0</v>
      </c>
      <c r="O183" s="961">
        <f t="shared" si="60"/>
        <v>0</v>
      </c>
      <c r="P183" s="962">
        <f t="shared" si="60"/>
        <v>0</v>
      </c>
      <c r="Q183" s="959">
        <f t="shared" si="60"/>
        <v>0</v>
      </c>
      <c r="R183" s="960">
        <f t="shared" si="60"/>
        <v>0</v>
      </c>
      <c r="S183" s="961">
        <f t="shared" si="60"/>
        <v>0</v>
      </c>
      <c r="T183" s="962">
        <f t="shared" si="60"/>
        <v>0</v>
      </c>
      <c r="U183" s="959">
        <f t="shared" si="60"/>
        <v>0</v>
      </c>
      <c r="V183" s="960">
        <f t="shared" si="60"/>
        <v>0</v>
      </c>
      <c r="W183" s="961">
        <f t="shared" si="60"/>
        <v>0</v>
      </c>
      <c r="X183" s="962">
        <f t="shared" si="60"/>
        <v>0</v>
      </c>
      <c r="Y183" s="963">
        <f t="shared" si="60"/>
        <v>0</v>
      </c>
      <c r="Z183" s="964">
        <f t="shared" si="60"/>
        <v>0</v>
      </c>
      <c r="AD183" s="922"/>
      <c r="AE183" s="922"/>
      <c r="AF183" s="922"/>
      <c r="AG183" s="922"/>
      <c r="AH183" s="922"/>
      <c r="AI183" s="922"/>
      <c r="AJ183" s="923"/>
    </row>
    <row r="184" spans="1:256" s="54" customFormat="1" ht="30" customHeight="1">
      <c r="A184" s="1775" t="str">
        <f>'1_一般事項'!C9+1&amp;"次下請"</f>
        <v>2次下請</v>
      </c>
      <c r="B184" s="997">
        <f>IF(AND(C184="",E184&lt;&gt;""),"会社名入力→",ROW(C184)-183)</f>
        <v>1</v>
      </c>
      <c r="C184" s="558"/>
      <c r="D184" s="559" t="str">
        <f t="shared" ref="D184:D233" si="61">AJ184&amp;AK184&amp;AL184&amp;AM184&amp;AN184&amp;AO184</f>
        <v/>
      </c>
      <c r="E184" s="1277"/>
      <c r="F184" s="1278"/>
      <c r="G184" s="556"/>
      <c r="H184" s="194"/>
      <c r="I184" s="522"/>
      <c r="J184" s="523"/>
      <c r="K184" s="524"/>
      <c r="L184" s="525"/>
      <c r="M184" s="507"/>
      <c r="N184" s="496"/>
      <c r="O184" s="497"/>
      <c r="P184" s="516"/>
      <c r="Q184" s="513"/>
      <c r="R184" s="496"/>
      <c r="S184" s="497"/>
      <c r="T184" s="509"/>
      <c r="U184" s="507"/>
      <c r="V184" s="496"/>
      <c r="W184" s="497"/>
      <c r="X184" s="509"/>
      <c r="Y184" s="554">
        <f>SUM(I184,M184,Q184,U184)</f>
        <v>0</v>
      </c>
      <c r="Z184" s="555">
        <f>SUM(J184,N184,R184,V184)</f>
        <v>0</v>
      </c>
      <c r="AD184" s="849" t="str">
        <f t="shared" ref="AD184:AD233" si="62">IF(E184&lt;&gt;"",IF(G184&lt;&gt;"","","×"),"")</f>
        <v/>
      </c>
      <c r="AE184" s="849" t="str">
        <f t="shared" ref="AE184:AE233" si="63">IF(E184&lt;&gt;"",IF(H184&lt;&gt;"","","×"),"")</f>
        <v/>
      </c>
      <c r="AF184" s="849" t="str">
        <f t="shared" ref="AF184:AF215" si="64">IF(E184&lt;&gt;"",IF(AND(I184="",M184="",Q184="",U184=""),"×",""),"")</f>
        <v/>
      </c>
      <c r="AG184" s="849" t="str">
        <f t="shared" ref="AG184:AG215" si="65">IF(E184&lt;&gt;"",IF(AND(J184="",N184="",R184="",V184=""),"×",""),"")</f>
        <v/>
      </c>
      <c r="AH184" s="849" t="str">
        <f t="shared" ref="AH184:AH215" si="66">IF(E184&lt;&gt;"",IF(AND(K184="",O184="",S184="",W184=""),"×",""),"")</f>
        <v/>
      </c>
      <c r="AI184" s="849" t="str">
        <f t="shared" ref="AI184:AI215" si="67">IF(E184&lt;&gt;"",IF(AND(L184="",P184="",T184="",X184=""),"×",""),"")</f>
        <v/>
      </c>
      <c r="AJ184" s="847" t="str">
        <f t="shared" ref="AJ184:AJ233" si="68">IF(AD184="×","規格を入力してください","")</f>
        <v/>
      </c>
      <c r="AK184" s="847" t="str">
        <f t="shared" ref="AK184:AK233" si="69">IF(AND(AJ184="",AE184="×"),"機械本体重量を入力してください","")</f>
        <v/>
      </c>
      <c r="AL184" s="847" t="str">
        <f t="shared" ref="AL184:AL233" si="70">IF(AND(AJ184&amp;AK184="",AF184="×"),"運搬費を入力してください","")</f>
        <v/>
      </c>
      <c r="AM184" s="847" t="str">
        <f t="shared" ref="AM184:AM233" si="71">IF(AND(AJ184&amp;AK184&amp;AL184="",AG184="×"),"内分解組立費を入力してください","")</f>
        <v/>
      </c>
      <c r="AN184" s="847" t="str">
        <f t="shared" ref="AN184:AN233" si="72">IF(AND(AJ184&amp;AK184&amp;AL184&amp;AM184="",AH184="×"),"運搬距離を入力してください","")</f>
        <v/>
      </c>
      <c r="AO184" s="847" t="str">
        <f t="shared" ref="AO184:AO233" si="73">IF(AND(AJ184&amp;AK184&amp;AL184&amp;AM184&amp;AN184="",AI184="×"),"運搬回数を入力してください","")</f>
        <v/>
      </c>
    </row>
    <row r="185" spans="1:256" s="54" customFormat="1" ht="30" customHeight="1">
      <c r="A185" s="1776"/>
      <c r="B185" s="998">
        <f t="shared" ref="B185:B233" si="74">IF(AND(C185="",E185&lt;&gt;""),"会社名入力→",ROW(C185)-183)</f>
        <v>2</v>
      </c>
      <c r="C185" s="237"/>
      <c r="D185" s="484" t="str">
        <f t="shared" si="61"/>
        <v/>
      </c>
      <c r="E185" s="1279"/>
      <c r="F185" s="1280"/>
      <c r="G185" s="238"/>
      <c r="H185" s="63"/>
      <c r="I185" s="526"/>
      <c r="J185" s="527"/>
      <c r="K185" s="528"/>
      <c r="L185" s="529"/>
      <c r="M185" s="501"/>
      <c r="N185" s="502"/>
      <c r="O185" s="503"/>
      <c r="P185" s="517"/>
      <c r="Q185" s="514"/>
      <c r="R185" s="502"/>
      <c r="S185" s="503"/>
      <c r="T185" s="510"/>
      <c r="U185" s="501"/>
      <c r="V185" s="502"/>
      <c r="W185" s="503"/>
      <c r="X185" s="510"/>
      <c r="Y185" s="552">
        <f t="shared" ref="Y185:Z233" si="75">SUM(I185,M185,Q185,U185)</f>
        <v>0</v>
      </c>
      <c r="Z185" s="551">
        <f t="shared" si="75"/>
        <v>0</v>
      </c>
      <c r="AD185" s="849" t="str">
        <f t="shared" si="62"/>
        <v/>
      </c>
      <c r="AE185" s="849" t="str">
        <f t="shared" si="63"/>
        <v/>
      </c>
      <c r="AF185" s="849" t="str">
        <f t="shared" si="64"/>
        <v/>
      </c>
      <c r="AG185" s="849" t="str">
        <f t="shared" si="65"/>
        <v/>
      </c>
      <c r="AH185" s="849" t="str">
        <f t="shared" si="66"/>
        <v/>
      </c>
      <c r="AI185" s="849" t="str">
        <f t="shared" si="67"/>
        <v/>
      </c>
      <c r="AJ185" s="847" t="str">
        <f t="shared" si="68"/>
        <v/>
      </c>
      <c r="AK185" s="847" t="str">
        <f t="shared" si="69"/>
        <v/>
      </c>
      <c r="AL185" s="847" t="str">
        <f t="shared" si="70"/>
        <v/>
      </c>
      <c r="AM185" s="847" t="str">
        <f t="shared" si="71"/>
        <v/>
      </c>
      <c r="AN185" s="847" t="str">
        <f t="shared" si="72"/>
        <v/>
      </c>
      <c r="AO185" s="847" t="str">
        <f t="shared" si="73"/>
        <v/>
      </c>
    </row>
    <row r="186" spans="1:256" s="54" customFormat="1" ht="30" customHeight="1">
      <c r="A186" s="1776"/>
      <c r="B186" s="998">
        <f t="shared" si="74"/>
        <v>3</v>
      </c>
      <c r="C186" s="237"/>
      <c r="D186" s="484" t="str">
        <f t="shared" si="61"/>
        <v/>
      </c>
      <c r="E186" s="1279"/>
      <c r="F186" s="1280"/>
      <c r="G186" s="238"/>
      <c r="H186" s="63"/>
      <c r="I186" s="526"/>
      <c r="J186" s="527"/>
      <c r="K186" s="528"/>
      <c r="L186" s="529"/>
      <c r="M186" s="501"/>
      <c r="N186" s="502"/>
      <c r="O186" s="503"/>
      <c r="P186" s="517"/>
      <c r="Q186" s="514"/>
      <c r="R186" s="502"/>
      <c r="S186" s="503"/>
      <c r="T186" s="510"/>
      <c r="U186" s="501"/>
      <c r="V186" s="502"/>
      <c r="W186" s="503"/>
      <c r="X186" s="510"/>
      <c r="Y186" s="552">
        <f t="shared" si="75"/>
        <v>0</v>
      </c>
      <c r="Z186" s="551">
        <f t="shared" si="75"/>
        <v>0</v>
      </c>
      <c r="AD186" s="849" t="str">
        <f t="shared" si="62"/>
        <v/>
      </c>
      <c r="AE186" s="849" t="str">
        <f t="shared" si="63"/>
        <v/>
      </c>
      <c r="AF186" s="849" t="str">
        <f t="shared" si="64"/>
        <v/>
      </c>
      <c r="AG186" s="849" t="str">
        <f t="shared" si="65"/>
        <v/>
      </c>
      <c r="AH186" s="849" t="str">
        <f t="shared" si="66"/>
        <v/>
      </c>
      <c r="AI186" s="849" t="str">
        <f t="shared" si="67"/>
        <v/>
      </c>
      <c r="AJ186" s="847" t="str">
        <f t="shared" si="68"/>
        <v/>
      </c>
      <c r="AK186" s="847" t="str">
        <f t="shared" si="69"/>
        <v/>
      </c>
      <c r="AL186" s="847" t="str">
        <f t="shared" si="70"/>
        <v/>
      </c>
      <c r="AM186" s="847" t="str">
        <f t="shared" si="71"/>
        <v/>
      </c>
      <c r="AN186" s="847" t="str">
        <f t="shared" si="72"/>
        <v/>
      </c>
      <c r="AO186" s="847" t="str">
        <f t="shared" si="73"/>
        <v/>
      </c>
    </row>
    <row r="187" spans="1:256" s="54" customFormat="1" ht="30" customHeight="1">
      <c r="A187" s="1776"/>
      <c r="B187" s="998">
        <f t="shared" si="74"/>
        <v>4</v>
      </c>
      <c r="C187" s="237"/>
      <c r="D187" s="484" t="str">
        <f t="shared" si="61"/>
        <v/>
      </c>
      <c r="E187" s="1279"/>
      <c r="F187" s="1280"/>
      <c r="G187" s="238"/>
      <c r="H187" s="63"/>
      <c r="I187" s="526"/>
      <c r="J187" s="527"/>
      <c r="K187" s="528"/>
      <c r="L187" s="529"/>
      <c r="M187" s="501"/>
      <c r="N187" s="502"/>
      <c r="O187" s="503"/>
      <c r="P187" s="517"/>
      <c r="Q187" s="514"/>
      <c r="R187" s="502"/>
      <c r="S187" s="503"/>
      <c r="T187" s="510"/>
      <c r="U187" s="501"/>
      <c r="V187" s="502"/>
      <c r="W187" s="503"/>
      <c r="X187" s="510"/>
      <c r="Y187" s="552">
        <f t="shared" si="75"/>
        <v>0</v>
      </c>
      <c r="Z187" s="551">
        <f t="shared" si="75"/>
        <v>0</v>
      </c>
      <c r="AD187" s="849" t="str">
        <f t="shared" si="62"/>
        <v/>
      </c>
      <c r="AE187" s="849" t="str">
        <f t="shared" si="63"/>
        <v/>
      </c>
      <c r="AF187" s="849" t="str">
        <f t="shared" si="64"/>
        <v/>
      </c>
      <c r="AG187" s="849" t="str">
        <f t="shared" si="65"/>
        <v/>
      </c>
      <c r="AH187" s="849" t="str">
        <f t="shared" si="66"/>
        <v/>
      </c>
      <c r="AI187" s="849" t="str">
        <f t="shared" si="67"/>
        <v/>
      </c>
      <c r="AJ187" s="847" t="str">
        <f t="shared" si="68"/>
        <v/>
      </c>
      <c r="AK187" s="847" t="str">
        <f t="shared" si="69"/>
        <v/>
      </c>
      <c r="AL187" s="847" t="str">
        <f t="shared" si="70"/>
        <v/>
      </c>
      <c r="AM187" s="847" t="str">
        <f t="shared" si="71"/>
        <v/>
      </c>
      <c r="AN187" s="847" t="str">
        <f t="shared" si="72"/>
        <v/>
      </c>
      <c r="AO187" s="847" t="str">
        <f t="shared" si="73"/>
        <v/>
      </c>
      <c r="IV187" s="534"/>
    </row>
    <row r="188" spans="1:256" s="54" customFormat="1" ht="30" customHeight="1">
      <c r="A188" s="1776"/>
      <c r="B188" s="998">
        <f t="shared" si="74"/>
        <v>5</v>
      </c>
      <c r="C188" s="237"/>
      <c r="D188" s="484" t="str">
        <f t="shared" si="61"/>
        <v/>
      </c>
      <c r="E188" s="1279"/>
      <c r="F188" s="1280"/>
      <c r="G188" s="238"/>
      <c r="H188" s="63"/>
      <c r="I188" s="526"/>
      <c r="J188" s="527"/>
      <c r="K188" s="528"/>
      <c r="L188" s="529"/>
      <c r="M188" s="501"/>
      <c r="N188" s="502"/>
      <c r="O188" s="503"/>
      <c r="P188" s="517"/>
      <c r="Q188" s="514"/>
      <c r="R188" s="502"/>
      <c r="S188" s="503"/>
      <c r="T188" s="510"/>
      <c r="U188" s="501"/>
      <c r="V188" s="502"/>
      <c r="W188" s="503"/>
      <c r="X188" s="510"/>
      <c r="Y188" s="552">
        <f t="shared" si="75"/>
        <v>0</v>
      </c>
      <c r="Z188" s="551">
        <f t="shared" si="75"/>
        <v>0</v>
      </c>
      <c r="AD188" s="849" t="str">
        <f t="shared" si="62"/>
        <v/>
      </c>
      <c r="AE188" s="849" t="str">
        <f t="shared" si="63"/>
        <v/>
      </c>
      <c r="AF188" s="849" t="str">
        <f t="shared" si="64"/>
        <v/>
      </c>
      <c r="AG188" s="849" t="str">
        <f t="shared" si="65"/>
        <v/>
      </c>
      <c r="AH188" s="849" t="str">
        <f t="shared" si="66"/>
        <v/>
      </c>
      <c r="AI188" s="849" t="str">
        <f t="shared" si="67"/>
        <v/>
      </c>
      <c r="AJ188" s="847" t="str">
        <f t="shared" si="68"/>
        <v/>
      </c>
      <c r="AK188" s="847" t="str">
        <f t="shared" si="69"/>
        <v/>
      </c>
      <c r="AL188" s="847" t="str">
        <f t="shared" si="70"/>
        <v/>
      </c>
      <c r="AM188" s="847" t="str">
        <f t="shared" si="71"/>
        <v/>
      </c>
      <c r="AN188" s="847" t="str">
        <f t="shared" si="72"/>
        <v/>
      </c>
      <c r="AO188" s="847" t="str">
        <f t="shared" si="73"/>
        <v/>
      </c>
      <c r="IV188" s="534"/>
    </row>
    <row r="189" spans="1:256" s="54" customFormat="1" ht="30" customHeight="1">
      <c r="A189" s="1776"/>
      <c r="B189" s="998">
        <f t="shared" si="74"/>
        <v>6</v>
      </c>
      <c r="C189" s="237"/>
      <c r="D189" s="484" t="str">
        <f t="shared" si="61"/>
        <v/>
      </c>
      <c r="E189" s="1279"/>
      <c r="F189" s="1280"/>
      <c r="G189" s="238"/>
      <c r="H189" s="63"/>
      <c r="I189" s="526"/>
      <c r="J189" s="527"/>
      <c r="K189" s="528"/>
      <c r="L189" s="529"/>
      <c r="M189" s="501"/>
      <c r="N189" s="502"/>
      <c r="O189" s="503"/>
      <c r="P189" s="517"/>
      <c r="Q189" s="514"/>
      <c r="R189" s="502"/>
      <c r="S189" s="503"/>
      <c r="T189" s="510"/>
      <c r="U189" s="501"/>
      <c r="V189" s="502"/>
      <c r="W189" s="503"/>
      <c r="X189" s="510"/>
      <c r="Y189" s="552">
        <f t="shared" si="75"/>
        <v>0</v>
      </c>
      <c r="Z189" s="551">
        <f t="shared" si="75"/>
        <v>0</v>
      </c>
      <c r="AD189" s="849" t="str">
        <f t="shared" si="62"/>
        <v/>
      </c>
      <c r="AE189" s="849" t="str">
        <f t="shared" si="63"/>
        <v/>
      </c>
      <c r="AF189" s="849" t="str">
        <f t="shared" si="64"/>
        <v/>
      </c>
      <c r="AG189" s="849" t="str">
        <f t="shared" si="65"/>
        <v/>
      </c>
      <c r="AH189" s="849" t="str">
        <f t="shared" si="66"/>
        <v/>
      </c>
      <c r="AI189" s="849" t="str">
        <f t="shared" si="67"/>
        <v/>
      </c>
      <c r="AJ189" s="847" t="str">
        <f t="shared" si="68"/>
        <v/>
      </c>
      <c r="AK189" s="847" t="str">
        <f t="shared" si="69"/>
        <v/>
      </c>
      <c r="AL189" s="847" t="str">
        <f t="shared" si="70"/>
        <v/>
      </c>
      <c r="AM189" s="847" t="str">
        <f t="shared" si="71"/>
        <v/>
      </c>
      <c r="AN189" s="847" t="str">
        <f t="shared" si="72"/>
        <v/>
      </c>
      <c r="AO189" s="847" t="str">
        <f t="shared" si="73"/>
        <v/>
      </c>
      <c r="IV189" s="534"/>
    </row>
    <row r="190" spans="1:256" s="54" customFormat="1" ht="30" customHeight="1">
      <c r="A190" s="1776"/>
      <c r="B190" s="998">
        <f t="shared" si="74"/>
        <v>7</v>
      </c>
      <c r="C190" s="237"/>
      <c r="D190" s="484" t="str">
        <f t="shared" si="61"/>
        <v/>
      </c>
      <c r="E190" s="1279"/>
      <c r="F190" s="1280"/>
      <c r="G190" s="238"/>
      <c r="H190" s="63"/>
      <c r="I190" s="526"/>
      <c r="J190" s="527"/>
      <c r="K190" s="528"/>
      <c r="L190" s="529"/>
      <c r="M190" s="501"/>
      <c r="N190" s="502"/>
      <c r="O190" s="503"/>
      <c r="P190" s="517"/>
      <c r="Q190" s="514"/>
      <c r="R190" s="502"/>
      <c r="S190" s="503"/>
      <c r="T190" s="510"/>
      <c r="U190" s="501"/>
      <c r="V190" s="502"/>
      <c r="W190" s="503"/>
      <c r="X190" s="510"/>
      <c r="Y190" s="552">
        <f t="shared" si="75"/>
        <v>0</v>
      </c>
      <c r="Z190" s="551">
        <f t="shared" si="75"/>
        <v>0</v>
      </c>
      <c r="AD190" s="849" t="str">
        <f t="shared" si="62"/>
        <v/>
      </c>
      <c r="AE190" s="849" t="str">
        <f t="shared" si="63"/>
        <v/>
      </c>
      <c r="AF190" s="849" t="str">
        <f t="shared" si="64"/>
        <v/>
      </c>
      <c r="AG190" s="849" t="str">
        <f t="shared" si="65"/>
        <v/>
      </c>
      <c r="AH190" s="849" t="str">
        <f t="shared" si="66"/>
        <v/>
      </c>
      <c r="AI190" s="849" t="str">
        <f t="shared" si="67"/>
        <v/>
      </c>
      <c r="AJ190" s="847" t="str">
        <f t="shared" si="68"/>
        <v/>
      </c>
      <c r="AK190" s="847" t="str">
        <f t="shared" si="69"/>
        <v/>
      </c>
      <c r="AL190" s="847" t="str">
        <f t="shared" si="70"/>
        <v/>
      </c>
      <c r="AM190" s="847" t="str">
        <f t="shared" si="71"/>
        <v/>
      </c>
      <c r="AN190" s="847" t="str">
        <f t="shared" si="72"/>
        <v/>
      </c>
      <c r="AO190" s="847" t="str">
        <f t="shared" si="73"/>
        <v/>
      </c>
      <c r="IV190" s="534"/>
    </row>
    <row r="191" spans="1:256" s="54" customFormat="1" ht="30" customHeight="1">
      <c r="A191" s="1776"/>
      <c r="B191" s="998">
        <f t="shared" si="74"/>
        <v>8</v>
      </c>
      <c r="C191" s="237"/>
      <c r="D191" s="484" t="str">
        <f t="shared" si="61"/>
        <v/>
      </c>
      <c r="E191" s="1279"/>
      <c r="F191" s="1280"/>
      <c r="G191" s="238"/>
      <c r="H191" s="63"/>
      <c r="I191" s="526"/>
      <c r="J191" s="527"/>
      <c r="K191" s="528"/>
      <c r="L191" s="529"/>
      <c r="M191" s="501"/>
      <c r="N191" s="502"/>
      <c r="O191" s="503"/>
      <c r="P191" s="517"/>
      <c r="Q191" s="514"/>
      <c r="R191" s="502"/>
      <c r="S191" s="503"/>
      <c r="T191" s="510"/>
      <c r="U191" s="501"/>
      <c r="V191" s="502"/>
      <c r="W191" s="503"/>
      <c r="X191" s="510"/>
      <c r="Y191" s="552">
        <f t="shared" si="75"/>
        <v>0</v>
      </c>
      <c r="Z191" s="551">
        <f t="shared" si="75"/>
        <v>0</v>
      </c>
      <c r="AD191" s="849" t="str">
        <f t="shared" si="62"/>
        <v/>
      </c>
      <c r="AE191" s="849" t="str">
        <f t="shared" si="63"/>
        <v/>
      </c>
      <c r="AF191" s="849" t="str">
        <f t="shared" si="64"/>
        <v/>
      </c>
      <c r="AG191" s="849" t="str">
        <f t="shared" si="65"/>
        <v/>
      </c>
      <c r="AH191" s="849" t="str">
        <f t="shared" si="66"/>
        <v/>
      </c>
      <c r="AI191" s="849" t="str">
        <f t="shared" si="67"/>
        <v/>
      </c>
      <c r="AJ191" s="847" t="str">
        <f t="shared" si="68"/>
        <v/>
      </c>
      <c r="AK191" s="847" t="str">
        <f t="shared" si="69"/>
        <v/>
      </c>
      <c r="AL191" s="847" t="str">
        <f t="shared" si="70"/>
        <v/>
      </c>
      <c r="AM191" s="847" t="str">
        <f t="shared" si="71"/>
        <v/>
      </c>
      <c r="AN191" s="847" t="str">
        <f t="shared" si="72"/>
        <v/>
      </c>
      <c r="AO191" s="847" t="str">
        <f t="shared" si="73"/>
        <v/>
      </c>
      <c r="IV191" s="534"/>
    </row>
    <row r="192" spans="1:256" s="54" customFormat="1" ht="30" customHeight="1">
      <c r="A192" s="1776"/>
      <c r="B192" s="998">
        <f t="shared" si="74"/>
        <v>9</v>
      </c>
      <c r="C192" s="237"/>
      <c r="D192" s="484" t="str">
        <f t="shared" si="61"/>
        <v/>
      </c>
      <c r="E192" s="1279"/>
      <c r="F192" s="1280"/>
      <c r="G192" s="238"/>
      <c r="H192" s="63"/>
      <c r="I192" s="526"/>
      <c r="J192" s="527"/>
      <c r="K192" s="528"/>
      <c r="L192" s="529"/>
      <c r="M192" s="501"/>
      <c r="N192" s="502"/>
      <c r="O192" s="503"/>
      <c r="P192" s="517"/>
      <c r="Q192" s="514"/>
      <c r="R192" s="502"/>
      <c r="S192" s="503"/>
      <c r="T192" s="510"/>
      <c r="U192" s="501"/>
      <c r="V192" s="502"/>
      <c r="W192" s="503"/>
      <c r="X192" s="510"/>
      <c r="Y192" s="552">
        <f t="shared" si="75"/>
        <v>0</v>
      </c>
      <c r="Z192" s="551">
        <f t="shared" si="75"/>
        <v>0</v>
      </c>
      <c r="AD192" s="849" t="str">
        <f t="shared" si="62"/>
        <v/>
      </c>
      <c r="AE192" s="849" t="str">
        <f t="shared" si="63"/>
        <v/>
      </c>
      <c r="AF192" s="849" t="str">
        <f t="shared" si="64"/>
        <v/>
      </c>
      <c r="AG192" s="849" t="str">
        <f t="shared" si="65"/>
        <v/>
      </c>
      <c r="AH192" s="849" t="str">
        <f t="shared" si="66"/>
        <v/>
      </c>
      <c r="AI192" s="849" t="str">
        <f t="shared" si="67"/>
        <v/>
      </c>
      <c r="AJ192" s="847" t="str">
        <f t="shared" si="68"/>
        <v/>
      </c>
      <c r="AK192" s="847" t="str">
        <f t="shared" si="69"/>
        <v/>
      </c>
      <c r="AL192" s="847" t="str">
        <f t="shared" si="70"/>
        <v/>
      </c>
      <c r="AM192" s="847" t="str">
        <f t="shared" si="71"/>
        <v/>
      </c>
      <c r="AN192" s="847" t="str">
        <f t="shared" si="72"/>
        <v/>
      </c>
      <c r="AO192" s="847" t="str">
        <f t="shared" si="73"/>
        <v/>
      </c>
      <c r="IV192" s="534"/>
    </row>
    <row r="193" spans="1:256" s="54" customFormat="1" ht="30" customHeight="1">
      <c r="A193" s="1776"/>
      <c r="B193" s="998">
        <f t="shared" si="74"/>
        <v>10</v>
      </c>
      <c r="C193" s="237"/>
      <c r="D193" s="484" t="str">
        <f t="shared" si="61"/>
        <v/>
      </c>
      <c r="E193" s="1279"/>
      <c r="F193" s="1280"/>
      <c r="G193" s="238"/>
      <c r="H193" s="63"/>
      <c r="I193" s="526"/>
      <c r="J193" s="527"/>
      <c r="K193" s="528"/>
      <c r="L193" s="529"/>
      <c r="M193" s="501"/>
      <c r="N193" s="502"/>
      <c r="O193" s="503"/>
      <c r="P193" s="517"/>
      <c r="Q193" s="514"/>
      <c r="R193" s="502"/>
      <c r="S193" s="503"/>
      <c r="T193" s="510"/>
      <c r="U193" s="501"/>
      <c r="V193" s="502"/>
      <c r="W193" s="503"/>
      <c r="X193" s="510"/>
      <c r="Y193" s="552">
        <f t="shared" si="75"/>
        <v>0</v>
      </c>
      <c r="Z193" s="551">
        <f t="shared" si="75"/>
        <v>0</v>
      </c>
      <c r="AD193" s="849" t="str">
        <f t="shared" si="62"/>
        <v/>
      </c>
      <c r="AE193" s="849" t="str">
        <f t="shared" si="63"/>
        <v/>
      </c>
      <c r="AF193" s="849" t="str">
        <f t="shared" si="64"/>
        <v/>
      </c>
      <c r="AG193" s="849" t="str">
        <f t="shared" si="65"/>
        <v/>
      </c>
      <c r="AH193" s="849" t="str">
        <f t="shared" si="66"/>
        <v/>
      </c>
      <c r="AI193" s="849" t="str">
        <f t="shared" si="67"/>
        <v/>
      </c>
      <c r="AJ193" s="847" t="str">
        <f t="shared" si="68"/>
        <v/>
      </c>
      <c r="AK193" s="847" t="str">
        <f t="shared" si="69"/>
        <v/>
      </c>
      <c r="AL193" s="847" t="str">
        <f t="shared" si="70"/>
        <v/>
      </c>
      <c r="AM193" s="847" t="str">
        <f t="shared" si="71"/>
        <v/>
      </c>
      <c r="AN193" s="847" t="str">
        <f t="shared" si="72"/>
        <v/>
      </c>
      <c r="AO193" s="847" t="str">
        <f t="shared" si="73"/>
        <v/>
      </c>
      <c r="IV193" s="534"/>
    </row>
    <row r="194" spans="1:256" s="54" customFormat="1" ht="30" customHeight="1">
      <c r="A194" s="1776"/>
      <c r="B194" s="998">
        <f t="shared" si="74"/>
        <v>11</v>
      </c>
      <c r="C194" s="237"/>
      <c r="D194" s="484" t="str">
        <f t="shared" si="61"/>
        <v/>
      </c>
      <c r="E194" s="1279"/>
      <c r="F194" s="1280"/>
      <c r="G194" s="238"/>
      <c r="H194" s="63"/>
      <c r="I194" s="526"/>
      <c r="J194" s="527"/>
      <c r="K194" s="528"/>
      <c r="L194" s="529"/>
      <c r="M194" s="501"/>
      <c r="N194" s="502"/>
      <c r="O194" s="503"/>
      <c r="P194" s="517"/>
      <c r="Q194" s="514"/>
      <c r="R194" s="502"/>
      <c r="S194" s="503"/>
      <c r="T194" s="510"/>
      <c r="U194" s="501"/>
      <c r="V194" s="502"/>
      <c r="W194" s="503"/>
      <c r="X194" s="510"/>
      <c r="Y194" s="552">
        <f t="shared" si="75"/>
        <v>0</v>
      </c>
      <c r="Z194" s="551">
        <f t="shared" si="75"/>
        <v>0</v>
      </c>
      <c r="AD194" s="849" t="str">
        <f t="shared" si="62"/>
        <v/>
      </c>
      <c r="AE194" s="849" t="str">
        <f t="shared" si="63"/>
        <v/>
      </c>
      <c r="AF194" s="849" t="str">
        <f t="shared" si="64"/>
        <v/>
      </c>
      <c r="AG194" s="849" t="str">
        <f t="shared" si="65"/>
        <v/>
      </c>
      <c r="AH194" s="849" t="str">
        <f t="shared" si="66"/>
        <v/>
      </c>
      <c r="AI194" s="849" t="str">
        <f t="shared" si="67"/>
        <v/>
      </c>
      <c r="AJ194" s="847" t="str">
        <f t="shared" si="68"/>
        <v/>
      </c>
      <c r="AK194" s="847" t="str">
        <f t="shared" si="69"/>
        <v/>
      </c>
      <c r="AL194" s="847" t="str">
        <f t="shared" si="70"/>
        <v/>
      </c>
      <c r="AM194" s="847" t="str">
        <f t="shared" si="71"/>
        <v/>
      </c>
      <c r="AN194" s="847" t="str">
        <f t="shared" si="72"/>
        <v/>
      </c>
      <c r="AO194" s="847" t="str">
        <f t="shared" si="73"/>
        <v/>
      </c>
      <c r="IV194" s="534"/>
    </row>
    <row r="195" spans="1:256" s="54" customFormat="1" ht="30" customHeight="1">
      <c r="A195" s="1776"/>
      <c r="B195" s="998">
        <f t="shared" si="74"/>
        <v>12</v>
      </c>
      <c r="C195" s="237"/>
      <c r="D195" s="484" t="str">
        <f t="shared" si="61"/>
        <v/>
      </c>
      <c r="E195" s="1279"/>
      <c r="F195" s="1280"/>
      <c r="G195" s="238"/>
      <c r="H195" s="63"/>
      <c r="I195" s="526"/>
      <c r="J195" s="527"/>
      <c r="K195" s="528"/>
      <c r="L195" s="529"/>
      <c r="M195" s="501"/>
      <c r="N195" s="502"/>
      <c r="O195" s="503"/>
      <c r="P195" s="517"/>
      <c r="Q195" s="514"/>
      <c r="R195" s="502"/>
      <c r="S195" s="503"/>
      <c r="T195" s="510"/>
      <c r="U195" s="501"/>
      <c r="V195" s="502"/>
      <c r="W195" s="503"/>
      <c r="X195" s="510"/>
      <c r="Y195" s="552">
        <f t="shared" si="75"/>
        <v>0</v>
      </c>
      <c r="Z195" s="551">
        <f t="shared" si="75"/>
        <v>0</v>
      </c>
      <c r="AD195" s="849" t="str">
        <f t="shared" si="62"/>
        <v/>
      </c>
      <c r="AE195" s="849" t="str">
        <f t="shared" si="63"/>
        <v/>
      </c>
      <c r="AF195" s="849" t="str">
        <f t="shared" si="64"/>
        <v/>
      </c>
      <c r="AG195" s="849" t="str">
        <f t="shared" si="65"/>
        <v/>
      </c>
      <c r="AH195" s="849" t="str">
        <f t="shared" si="66"/>
        <v/>
      </c>
      <c r="AI195" s="849" t="str">
        <f t="shared" si="67"/>
        <v/>
      </c>
      <c r="AJ195" s="847" t="str">
        <f t="shared" si="68"/>
        <v/>
      </c>
      <c r="AK195" s="847" t="str">
        <f t="shared" si="69"/>
        <v/>
      </c>
      <c r="AL195" s="847" t="str">
        <f t="shared" si="70"/>
        <v/>
      </c>
      <c r="AM195" s="847" t="str">
        <f t="shared" si="71"/>
        <v/>
      </c>
      <c r="AN195" s="847" t="str">
        <f t="shared" si="72"/>
        <v/>
      </c>
      <c r="AO195" s="847" t="str">
        <f t="shared" si="73"/>
        <v/>
      </c>
      <c r="IV195" s="534"/>
    </row>
    <row r="196" spans="1:256" s="54" customFormat="1" ht="30" customHeight="1">
      <c r="A196" s="1776"/>
      <c r="B196" s="998">
        <f t="shared" si="74"/>
        <v>13</v>
      </c>
      <c r="C196" s="237"/>
      <c r="D196" s="484" t="str">
        <f t="shared" si="61"/>
        <v/>
      </c>
      <c r="E196" s="1279"/>
      <c r="F196" s="1280"/>
      <c r="G196" s="238"/>
      <c r="H196" s="63"/>
      <c r="I196" s="526"/>
      <c r="J196" s="527"/>
      <c r="K196" s="528"/>
      <c r="L196" s="529"/>
      <c r="M196" s="501"/>
      <c r="N196" s="502"/>
      <c r="O196" s="503"/>
      <c r="P196" s="517"/>
      <c r="Q196" s="514"/>
      <c r="R196" s="502"/>
      <c r="S196" s="503"/>
      <c r="T196" s="510"/>
      <c r="U196" s="501"/>
      <c r="V196" s="502"/>
      <c r="W196" s="503"/>
      <c r="X196" s="510"/>
      <c r="Y196" s="552">
        <f t="shared" si="75"/>
        <v>0</v>
      </c>
      <c r="Z196" s="551">
        <f t="shared" si="75"/>
        <v>0</v>
      </c>
      <c r="AD196" s="849" t="str">
        <f t="shared" si="62"/>
        <v/>
      </c>
      <c r="AE196" s="849" t="str">
        <f t="shared" si="63"/>
        <v/>
      </c>
      <c r="AF196" s="849" t="str">
        <f t="shared" si="64"/>
        <v/>
      </c>
      <c r="AG196" s="849" t="str">
        <f t="shared" si="65"/>
        <v/>
      </c>
      <c r="AH196" s="849" t="str">
        <f t="shared" si="66"/>
        <v/>
      </c>
      <c r="AI196" s="849" t="str">
        <f t="shared" si="67"/>
        <v/>
      </c>
      <c r="AJ196" s="847" t="str">
        <f t="shared" si="68"/>
        <v/>
      </c>
      <c r="AK196" s="847" t="str">
        <f t="shared" si="69"/>
        <v/>
      </c>
      <c r="AL196" s="847" t="str">
        <f t="shared" si="70"/>
        <v/>
      </c>
      <c r="AM196" s="847" t="str">
        <f t="shared" si="71"/>
        <v/>
      </c>
      <c r="AN196" s="847" t="str">
        <f t="shared" si="72"/>
        <v/>
      </c>
      <c r="AO196" s="847" t="str">
        <f t="shared" si="73"/>
        <v/>
      </c>
      <c r="IV196" s="534"/>
    </row>
    <row r="197" spans="1:256" s="54" customFormat="1" ht="30" customHeight="1">
      <c r="A197" s="1776"/>
      <c r="B197" s="998">
        <f t="shared" si="74"/>
        <v>14</v>
      </c>
      <c r="C197" s="237"/>
      <c r="D197" s="484" t="str">
        <f t="shared" si="61"/>
        <v/>
      </c>
      <c r="E197" s="1279"/>
      <c r="F197" s="1280"/>
      <c r="G197" s="238"/>
      <c r="H197" s="63"/>
      <c r="I197" s="526"/>
      <c r="J197" s="527"/>
      <c r="K197" s="528"/>
      <c r="L197" s="529"/>
      <c r="M197" s="501"/>
      <c r="N197" s="502"/>
      <c r="O197" s="503"/>
      <c r="P197" s="517"/>
      <c r="Q197" s="514"/>
      <c r="R197" s="502"/>
      <c r="S197" s="503"/>
      <c r="T197" s="510"/>
      <c r="U197" s="501"/>
      <c r="V197" s="502"/>
      <c r="W197" s="503"/>
      <c r="X197" s="510"/>
      <c r="Y197" s="552">
        <f t="shared" si="75"/>
        <v>0</v>
      </c>
      <c r="Z197" s="551">
        <f t="shared" si="75"/>
        <v>0</v>
      </c>
      <c r="AD197" s="849" t="str">
        <f t="shared" si="62"/>
        <v/>
      </c>
      <c r="AE197" s="849" t="str">
        <f t="shared" si="63"/>
        <v/>
      </c>
      <c r="AF197" s="849" t="str">
        <f t="shared" si="64"/>
        <v/>
      </c>
      <c r="AG197" s="849" t="str">
        <f t="shared" si="65"/>
        <v/>
      </c>
      <c r="AH197" s="849" t="str">
        <f t="shared" si="66"/>
        <v/>
      </c>
      <c r="AI197" s="849" t="str">
        <f t="shared" si="67"/>
        <v/>
      </c>
      <c r="AJ197" s="847" t="str">
        <f t="shared" si="68"/>
        <v/>
      </c>
      <c r="AK197" s="847" t="str">
        <f t="shared" si="69"/>
        <v/>
      </c>
      <c r="AL197" s="847" t="str">
        <f t="shared" si="70"/>
        <v/>
      </c>
      <c r="AM197" s="847" t="str">
        <f t="shared" si="71"/>
        <v/>
      </c>
      <c r="AN197" s="847" t="str">
        <f t="shared" si="72"/>
        <v/>
      </c>
      <c r="AO197" s="847" t="str">
        <f t="shared" si="73"/>
        <v/>
      </c>
      <c r="IV197" s="534"/>
    </row>
    <row r="198" spans="1:256" s="54" customFormat="1" ht="30" customHeight="1">
      <c r="A198" s="1776"/>
      <c r="B198" s="998">
        <f t="shared" si="74"/>
        <v>15</v>
      </c>
      <c r="C198" s="237"/>
      <c r="D198" s="484" t="str">
        <f t="shared" si="61"/>
        <v/>
      </c>
      <c r="E198" s="1279"/>
      <c r="F198" s="1280"/>
      <c r="G198" s="238"/>
      <c r="H198" s="63"/>
      <c r="I198" s="526"/>
      <c r="J198" s="527"/>
      <c r="K198" s="528"/>
      <c r="L198" s="529"/>
      <c r="M198" s="501"/>
      <c r="N198" s="502"/>
      <c r="O198" s="503"/>
      <c r="P198" s="517"/>
      <c r="Q198" s="514"/>
      <c r="R198" s="502"/>
      <c r="S198" s="503"/>
      <c r="T198" s="510"/>
      <c r="U198" s="501"/>
      <c r="V198" s="502"/>
      <c r="W198" s="503"/>
      <c r="X198" s="510"/>
      <c r="Y198" s="552">
        <f t="shared" si="75"/>
        <v>0</v>
      </c>
      <c r="Z198" s="551">
        <f t="shared" si="75"/>
        <v>0</v>
      </c>
      <c r="AD198" s="849" t="str">
        <f t="shared" si="62"/>
        <v/>
      </c>
      <c r="AE198" s="849" t="str">
        <f t="shared" si="63"/>
        <v/>
      </c>
      <c r="AF198" s="849" t="str">
        <f t="shared" si="64"/>
        <v/>
      </c>
      <c r="AG198" s="849" t="str">
        <f t="shared" si="65"/>
        <v/>
      </c>
      <c r="AH198" s="849" t="str">
        <f t="shared" si="66"/>
        <v/>
      </c>
      <c r="AI198" s="849" t="str">
        <f t="shared" si="67"/>
        <v/>
      </c>
      <c r="AJ198" s="847" t="str">
        <f t="shared" si="68"/>
        <v/>
      </c>
      <c r="AK198" s="847" t="str">
        <f t="shared" si="69"/>
        <v/>
      </c>
      <c r="AL198" s="847" t="str">
        <f t="shared" si="70"/>
        <v/>
      </c>
      <c r="AM198" s="847" t="str">
        <f t="shared" si="71"/>
        <v/>
      </c>
      <c r="AN198" s="847" t="str">
        <f t="shared" si="72"/>
        <v/>
      </c>
      <c r="AO198" s="847" t="str">
        <f t="shared" si="73"/>
        <v/>
      </c>
      <c r="IV198" s="534"/>
    </row>
    <row r="199" spans="1:256" s="54" customFormat="1" ht="30" customHeight="1">
      <c r="A199" s="1776"/>
      <c r="B199" s="998">
        <f t="shared" si="74"/>
        <v>16</v>
      </c>
      <c r="C199" s="237"/>
      <c r="D199" s="484" t="str">
        <f t="shared" si="61"/>
        <v/>
      </c>
      <c r="E199" s="1279"/>
      <c r="F199" s="1280"/>
      <c r="G199" s="238"/>
      <c r="H199" s="63"/>
      <c r="I199" s="526"/>
      <c r="J199" s="527"/>
      <c r="K199" s="528"/>
      <c r="L199" s="529"/>
      <c r="M199" s="501"/>
      <c r="N199" s="502"/>
      <c r="O199" s="503"/>
      <c r="P199" s="517"/>
      <c r="Q199" s="514"/>
      <c r="R199" s="502"/>
      <c r="S199" s="503"/>
      <c r="T199" s="510"/>
      <c r="U199" s="501"/>
      <c r="V199" s="502"/>
      <c r="W199" s="503"/>
      <c r="X199" s="510"/>
      <c r="Y199" s="552">
        <f t="shared" si="75"/>
        <v>0</v>
      </c>
      <c r="Z199" s="551">
        <f t="shared" si="75"/>
        <v>0</v>
      </c>
      <c r="AD199" s="849" t="str">
        <f t="shared" si="62"/>
        <v/>
      </c>
      <c r="AE199" s="849" t="str">
        <f t="shared" si="63"/>
        <v/>
      </c>
      <c r="AF199" s="849" t="str">
        <f t="shared" si="64"/>
        <v/>
      </c>
      <c r="AG199" s="849" t="str">
        <f t="shared" si="65"/>
        <v/>
      </c>
      <c r="AH199" s="849" t="str">
        <f t="shared" si="66"/>
        <v/>
      </c>
      <c r="AI199" s="849" t="str">
        <f t="shared" si="67"/>
        <v/>
      </c>
      <c r="AJ199" s="847" t="str">
        <f t="shared" si="68"/>
        <v/>
      </c>
      <c r="AK199" s="847" t="str">
        <f t="shared" si="69"/>
        <v/>
      </c>
      <c r="AL199" s="847" t="str">
        <f t="shared" si="70"/>
        <v/>
      </c>
      <c r="AM199" s="847" t="str">
        <f t="shared" si="71"/>
        <v/>
      </c>
      <c r="AN199" s="847" t="str">
        <f t="shared" si="72"/>
        <v/>
      </c>
      <c r="AO199" s="847" t="str">
        <f t="shared" si="73"/>
        <v/>
      </c>
      <c r="IV199" s="534"/>
    </row>
    <row r="200" spans="1:256" s="54" customFormat="1" ht="30" customHeight="1">
      <c r="A200" s="1776"/>
      <c r="B200" s="998">
        <f t="shared" si="74"/>
        <v>17</v>
      </c>
      <c r="C200" s="237"/>
      <c r="D200" s="484" t="str">
        <f t="shared" si="61"/>
        <v/>
      </c>
      <c r="E200" s="1279"/>
      <c r="F200" s="1280"/>
      <c r="G200" s="238"/>
      <c r="H200" s="63"/>
      <c r="I200" s="526"/>
      <c r="J200" s="527"/>
      <c r="K200" s="528"/>
      <c r="L200" s="529"/>
      <c r="M200" s="501"/>
      <c r="N200" s="502"/>
      <c r="O200" s="503"/>
      <c r="P200" s="517"/>
      <c r="Q200" s="514"/>
      <c r="R200" s="502"/>
      <c r="S200" s="503"/>
      <c r="T200" s="510"/>
      <c r="U200" s="501"/>
      <c r="V200" s="502"/>
      <c r="W200" s="503"/>
      <c r="X200" s="510"/>
      <c r="Y200" s="552">
        <f t="shared" si="75"/>
        <v>0</v>
      </c>
      <c r="Z200" s="551">
        <f t="shared" si="75"/>
        <v>0</v>
      </c>
      <c r="AD200" s="849" t="str">
        <f t="shared" si="62"/>
        <v/>
      </c>
      <c r="AE200" s="849" t="str">
        <f t="shared" si="63"/>
        <v/>
      </c>
      <c r="AF200" s="849" t="str">
        <f t="shared" si="64"/>
        <v/>
      </c>
      <c r="AG200" s="849" t="str">
        <f t="shared" si="65"/>
        <v/>
      </c>
      <c r="AH200" s="849" t="str">
        <f t="shared" si="66"/>
        <v/>
      </c>
      <c r="AI200" s="849" t="str">
        <f t="shared" si="67"/>
        <v/>
      </c>
      <c r="AJ200" s="847" t="str">
        <f t="shared" si="68"/>
        <v/>
      </c>
      <c r="AK200" s="847" t="str">
        <f t="shared" si="69"/>
        <v/>
      </c>
      <c r="AL200" s="847" t="str">
        <f t="shared" si="70"/>
        <v/>
      </c>
      <c r="AM200" s="847" t="str">
        <f t="shared" si="71"/>
        <v/>
      </c>
      <c r="AN200" s="847" t="str">
        <f t="shared" si="72"/>
        <v/>
      </c>
      <c r="AO200" s="847" t="str">
        <f t="shared" si="73"/>
        <v/>
      </c>
      <c r="IV200" s="534"/>
    </row>
    <row r="201" spans="1:256" s="54" customFormat="1" ht="30" customHeight="1">
      <c r="A201" s="1776"/>
      <c r="B201" s="998">
        <f t="shared" si="74"/>
        <v>18</v>
      </c>
      <c r="C201" s="237"/>
      <c r="D201" s="484" t="str">
        <f t="shared" si="61"/>
        <v/>
      </c>
      <c r="E201" s="1279"/>
      <c r="F201" s="1280"/>
      <c r="G201" s="238"/>
      <c r="H201" s="63"/>
      <c r="I201" s="526"/>
      <c r="J201" s="527"/>
      <c r="K201" s="528"/>
      <c r="L201" s="529"/>
      <c r="M201" s="501"/>
      <c r="N201" s="502"/>
      <c r="O201" s="503"/>
      <c r="P201" s="517"/>
      <c r="Q201" s="514"/>
      <c r="R201" s="502"/>
      <c r="S201" s="503"/>
      <c r="T201" s="510"/>
      <c r="U201" s="501"/>
      <c r="V201" s="502"/>
      <c r="W201" s="503"/>
      <c r="X201" s="510"/>
      <c r="Y201" s="552">
        <f t="shared" si="75"/>
        <v>0</v>
      </c>
      <c r="Z201" s="551">
        <f t="shared" si="75"/>
        <v>0</v>
      </c>
      <c r="AD201" s="849" t="str">
        <f t="shared" si="62"/>
        <v/>
      </c>
      <c r="AE201" s="849" t="str">
        <f t="shared" si="63"/>
        <v/>
      </c>
      <c r="AF201" s="849" t="str">
        <f t="shared" si="64"/>
        <v/>
      </c>
      <c r="AG201" s="849" t="str">
        <f t="shared" si="65"/>
        <v/>
      </c>
      <c r="AH201" s="849" t="str">
        <f t="shared" si="66"/>
        <v/>
      </c>
      <c r="AI201" s="849" t="str">
        <f t="shared" si="67"/>
        <v/>
      </c>
      <c r="AJ201" s="847" t="str">
        <f t="shared" si="68"/>
        <v/>
      </c>
      <c r="AK201" s="847" t="str">
        <f t="shared" si="69"/>
        <v/>
      </c>
      <c r="AL201" s="847" t="str">
        <f t="shared" si="70"/>
        <v/>
      </c>
      <c r="AM201" s="847" t="str">
        <f t="shared" si="71"/>
        <v/>
      </c>
      <c r="AN201" s="847" t="str">
        <f t="shared" si="72"/>
        <v/>
      </c>
      <c r="AO201" s="847" t="str">
        <f t="shared" si="73"/>
        <v/>
      </c>
      <c r="IV201" s="534"/>
    </row>
    <row r="202" spans="1:256" s="54" customFormat="1" ht="30" customHeight="1">
      <c r="A202" s="1776"/>
      <c r="B202" s="998">
        <f t="shared" si="74"/>
        <v>19</v>
      </c>
      <c r="C202" s="237"/>
      <c r="D202" s="484" t="str">
        <f t="shared" si="61"/>
        <v/>
      </c>
      <c r="E202" s="1279"/>
      <c r="F202" s="1280"/>
      <c r="G202" s="238"/>
      <c r="H202" s="63"/>
      <c r="I202" s="526"/>
      <c r="J202" s="527"/>
      <c r="K202" s="528"/>
      <c r="L202" s="529"/>
      <c r="M202" s="501"/>
      <c r="N202" s="502"/>
      <c r="O202" s="503"/>
      <c r="P202" s="517"/>
      <c r="Q202" s="514"/>
      <c r="R202" s="502"/>
      <c r="S202" s="503"/>
      <c r="T202" s="510"/>
      <c r="U202" s="501"/>
      <c r="V202" s="502"/>
      <c r="W202" s="503"/>
      <c r="X202" s="510"/>
      <c r="Y202" s="552">
        <f t="shared" si="75"/>
        <v>0</v>
      </c>
      <c r="Z202" s="551">
        <f t="shared" si="75"/>
        <v>0</v>
      </c>
      <c r="AD202" s="849" t="str">
        <f t="shared" si="62"/>
        <v/>
      </c>
      <c r="AE202" s="849" t="str">
        <f t="shared" si="63"/>
        <v/>
      </c>
      <c r="AF202" s="849" t="str">
        <f t="shared" si="64"/>
        <v/>
      </c>
      <c r="AG202" s="849" t="str">
        <f t="shared" si="65"/>
        <v/>
      </c>
      <c r="AH202" s="849" t="str">
        <f t="shared" si="66"/>
        <v/>
      </c>
      <c r="AI202" s="849" t="str">
        <f t="shared" si="67"/>
        <v/>
      </c>
      <c r="AJ202" s="847" t="str">
        <f t="shared" si="68"/>
        <v/>
      </c>
      <c r="AK202" s="847" t="str">
        <f t="shared" si="69"/>
        <v/>
      </c>
      <c r="AL202" s="847" t="str">
        <f t="shared" si="70"/>
        <v/>
      </c>
      <c r="AM202" s="847" t="str">
        <f t="shared" si="71"/>
        <v/>
      </c>
      <c r="AN202" s="847" t="str">
        <f t="shared" si="72"/>
        <v/>
      </c>
      <c r="AO202" s="847" t="str">
        <f t="shared" si="73"/>
        <v/>
      </c>
      <c r="IV202" s="534"/>
    </row>
    <row r="203" spans="1:256" s="54" customFormat="1" ht="30" customHeight="1">
      <c r="A203" s="1776"/>
      <c r="B203" s="998">
        <f t="shared" si="74"/>
        <v>20</v>
      </c>
      <c r="C203" s="237"/>
      <c r="D203" s="484" t="str">
        <f t="shared" si="61"/>
        <v/>
      </c>
      <c r="E203" s="1279"/>
      <c r="F203" s="1280"/>
      <c r="G203" s="238"/>
      <c r="H203" s="63"/>
      <c r="I203" s="526"/>
      <c r="J203" s="527"/>
      <c r="K203" s="528"/>
      <c r="L203" s="529"/>
      <c r="M203" s="501"/>
      <c r="N203" s="502"/>
      <c r="O203" s="503"/>
      <c r="P203" s="517"/>
      <c r="Q203" s="514"/>
      <c r="R203" s="502"/>
      <c r="S203" s="503"/>
      <c r="T203" s="510"/>
      <c r="U203" s="501"/>
      <c r="V203" s="502"/>
      <c r="W203" s="503"/>
      <c r="X203" s="510"/>
      <c r="Y203" s="552">
        <f t="shared" si="75"/>
        <v>0</v>
      </c>
      <c r="Z203" s="551">
        <f t="shared" si="75"/>
        <v>0</v>
      </c>
      <c r="AD203" s="849" t="str">
        <f t="shared" si="62"/>
        <v/>
      </c>
      <c r="AE203" s="849" t="str">
        <f t="shared" si="63"/>
        <v/>
      </c>
      <c r="AF203" s="849" t="str">
        <f t="shared" si="64"/>
        <v/>
      </c>
      <c r="AG203" s="849" t="str">
        <f t="shared" si="65"/>
        <v/>
      </c>
      <c r="AH203" s="849" t="str">
        <f t="shared" si="66"/>
        <v/>
      </c>
      <c r="AI203" s="849" t="str">
        <f t="shared" si="67"/>
        <v/>
      </c>
      <c r="AJ203" s="847" t="str">
        <f t="shared" si="68"/>
        <v/>
      </c>
      <c r="AK203" s="847" t="str">
        <f t="shared" si="69"/>
        <v/>
      </c>
      <c r="AL203" s="847" t="str">
        <f t="shared" si="70"/>
        <v/>
      </c>
      <c r="AM203" s="847" t="str">
        <f t="shared" si="71"/>
        <v/>
      </c>
      <c r="AN203" s="847" t="str">
        <f t="shared" si="72"/>
        <v/>
      </c>
      <c r="AO203" s="847" t="str">
        <f t="shared" si="73"/>
        <v/>
      </c>
      <c r="IV203" s="534"/>
    </row>
    <row r="204" spans="1:256" s="54" customFormat="1" ht="30" customHeight="1">
      <c r="A204" s="1776"/>
      <c r="B204" s="998">
        <f t="shared" si="74"/>
        <v>21</v>
      </c>
      <c r="C204" s="237"/>
      <c r="D204" s="484" t="str">
        <f t="shared" si="61"/>
        <v/>
      </c>
      <c r="E204" s="1279"/>
      <c r="F204" s="1280"/>
      <c r="G204" s="238"/>
      <c r="H204" s="63"/>
      <c r="I204" s="526"/>
      <c r="J204" s="527"/>
      <c r="K204" s="528"/>
      <c r="L204" s="529"/>
      <c r="M204" s="501"/>
      <c r="N204" s="502"/>
      <c r="O204" s="503"/>
      <c r="P204" s="517"/>
      <c r="Q204" s="514"/>
      <c r="R204" s="502"/>
      <c r="S204" s="503"/>
      <c r="T204" s="510"/>
      <c r="U204" s="501"/>
      <c r="V204" s="502"/>
      <c r="W204" s="503"/>
      <c r="X204" s="510"/>
      <c r="Y204" s="552">
        <f t="shared" si="75"/>
        <v>0</v>
      </c>
      <c r="Z204" s="551">
        <f t="shared" si="75"/>
        <v>0</v>
      </c>
      <c r="AD204" s="849" t="str">
        <f t="shared" si="62"/>
        <v/>
      </c>
      <c r="AE204" s="849" t="str">
        <f t="shared" si="63"/>
        <v/>
      </c>
      <c r="AF204" s="849" t="str">
        <f t="shared" si="64"/>
        <v/>
      </c>
      <c r="AG204" s="849" t="str">
        <f t="shared" si="65"/>
        <v/>
      </c>
      <c r="AH204" s="849" t="str">
        <f t="shared" si="66"/>
        <v/>
      </c>
      <c r="AI204" s="849" t="str">
        <f t="shared" si="67"/>
        <v/>
      </c>
      <c r="AJ204" s="847" t="str">
        <f t="shared" si="68"/>
        <v/>
      </c>
      <c r="AK204" s="847" t="str">
        <f t="shared" si="69"/>
        <v/>
      </c>
      <c r="AL204" s="847" t="str">
        <f t="shared" si="70"/>
        <v/>
      </c>
      <c r="AM204" s="847" t="str">
        <f t="shared" si="71"/>
        <v/>
      </c>
      <c r="AN204" s="847" t="str">
        <f t="shared" si="72"/>
        <v/>
      </c>
      <c r="AO204" s="847" t="str">
        <f t="shared" si="73"/>
        <v/>
      </c>
      <c r="IV204" s="534"/>
    </row>
    <row r="205" spans="1:256" s="54" customFormat="1" ht="30" customHeight="1">
      <c r="A205" s="1776"/>
      <c r="B205" s="998">
        <f t="shared" si="74"/>
        <v>22</v>
      </c>
      <c r="C205" s="237"/>
      <c r="D205" s="484" t="str">
        <f t="shared" si="61"/>
        <v/>
      </c>
      <c r="E205" s="1279"/>
      <c r="F205" s="1280"/>
      <c r="G205" s="238"/>
      <c r="H205" s="63"/>
      <c r="I205" s="526"/>
      <c r="J205" s="527"/>
      <c r="K205" s="528"/>
      <c r="L205" s="529"/>
      <c r="M205" s="501"/>
      <c r="N205" s="502"/>
      <c r="O205" s="503"/>
      <c r="P205" s="517"/>
      <c r="Q205" s="514"/>
      <c r="R205" s="502"/>
      <c r="S205" s="503"/>
      <c r="T205" s="510"/>
      <c r="U205" s="501"/>
      <c r="V205" s="502"/>
      <c r="W205" s="503"/>
      <c r="X205" s="510"/>
      <c r="Y205" s="552">
        <f t="shared" si="75"/>
        <v>0</v>
      </c>
      <c r="Z205" s="551">
        <f t="shared" si="75"/>
        <v>0</v>
      </c>
      <c r="AD205" s="849" t="str">
        <f t="shared" si="62"/>
        <v/>
      </c>
      <c r="AE205" s="849" t="str">
        <f t="shared" si="63"/>
        <v/>
      </c>
      <c r="AF205" s="849" t="str">
        <f t="shared" si="64"/>
        <v/>
      </c>
      <c r="AG205" s="849" t="str">
        <f t="shared" si="65"/>
        <v/>
      </c>
      <c r="AH205" s="849" t="str">
        <f t="shared" si="66"/>
        <v/>
      </c>
      <c r="AI205" s="849" t="str">
        <f t="shared" si="67"/>
        <v/>
      </c>
      <c r="AJ205" s="847" t="str">
        <f t="shared" si="68"/>
        <v/>
      </c>
      <c r="AK205" s="847" t="str">
        <f t="shared" si="69"/>
        <v/>
      </c>
      <c r="AL205" s="847" t="str">
        <f t="shared" si="70"/>
        <v/>
      </c>
      <c r="AM205" s="847" t="str">
        <f t="shared" si="71"/>
        <v/>
      </c>
      <c r="AN205" s="847" t="str">
        <f t="shared" si="72"/>
        <v/>
      </c>
      <c r="AO205" s="847" t="str">
        <f t="shared" si="73"/>
        <v/>
      </c>
      <c r="IV205" s="534"/>
    </row>
    <row r="206" spans="1:256" s="54" customFormat="1" ht="30" customHeight="1">
      <c r="A206" s="1776"/>
      <c r="B206" s="998">
        <f t="shared" si="74"/>
        <v>23</v>
      </c>
      <c r="C206" s="237"/>
      <c r="D206" s="484" t="str">
        <f t="shared" si="61"/>
        <v/>
      </c>
      <c r="E206" s="1279"/>
      <c r="F206" s="1280"/>
      <c r="G206" s="238"/>
      <c r="H206" s="63"/>
      <c r="I206" s="526"/>
      <c r="J206" s="527"/>
      <c r="K206" s="528"/>
      <c r="L206" s="529"/>
      <c r="M206" s="501"/>
      <c r="N206" s="502"/>
      <c r="O206" s="503"/>
      <c r="P206" s="517"/>
      <c r="Q206" s="514"/>
      <c r="R206" s="502"/>
      <c r="S206" s="503"/>
      <c r="T206" s="510"/>
      <c r="U206" s="501"/>
      <c r="V206" s="502"/>
      <c r="W206" s="503"/>
      <c r="X206" s="510"/>
      <c r="Y206" s="552">
        <f t="shared" si="75"/>
        <v>0</v>
      </c>
      <c r="Z206" s="551">
        <f t="shared" si="75"/>
        <v>0</v>
      </c>
      <c r="AD206" s="849" t="str">
        <f t="shared" si="62"/>
        <v/>
      </c>
      <c r="AE206" s="849" t="str">
        <f t="shared" si="63"/>
        <v/>
      </c>
      <c r="AF206" s="849" t="str">
        <f t="shared" si="64"/>
        <v/>
      </c>
      <c r="AG206" s="849" t="str">
        <f t="shared" si="65"/>
        <v/>
      </c>
      <c r="AH206" s="849" t="str">
        <f t="shared" si="66"/>
        <v/>
      </c>
      <c r="AI206" s="849" t="str">
        <f t="shared" si="67"/>
        <v/>
      </c>
      <c r="AJ206" s="847" t="str">
        <f t="shared" si="68"/>
        <v/>
      </c>
      <c r="AK206" s="847" t="str">
        <f t="shared" si="69"/>
        <v/>
      </c>
      <c r="AL206" s="847" t="str">
        <f t="shared" si="70"/>
        <v/>
      </c>
      <c r="AM206" s="847" t="str">
        <f t="shared" si="71"/>
        <v/>
      </c>
      <c r="AN206" s="847" t="str">
        <f t="shared" si="72"/>
        <v/>
      </c>
      <c r="AO206" s="847" t="str">
        <f t="shared" si="73"/>
        <v/>
      </c>
      <c r="IV206" s="534"/>
    </row>
    <row r="207" spans="1:256" s="54" customFormat="1" ht="30" customHeight="1">
      <c r="A207" s="1776"/>
      <c r="B207" s="998">
        <f t="shared" si="74"/>
        <v>24</v>
      </c>
      <c r="C207" s="237"/>
      <c r="D207" s="484" t="str">
        <f t="shared" si="61"/>
        <v/>
      </c>
      <c r="E207" s="1279"/>
      <c r="F207" s="1280"/>
      <c r="G207" s="238"/>
      <c r="H207" s="63"/>
      <c r="I207" s="526"/>
      <c r="J207" s="527"/>
      <c r="K207" s="528"/>
      <c r="L207" s="529"/>
      <c r="M207" s="501"/>
      <c r="N207" s="502"/>
      <c r="O207" s="503"/>
      <c r="P207" s="517"/>
      <c r="Q207" s="514"/>
      <c r="R207" s="502"/>
      <c r="S207" s="503"/>
      <c r="T207" s="510"/>
      <c r="U207" s="501"/>
      <c r="V207" s="502"/>
      <c r="W207" s="503"/>
      <c r="X207" s="510"/>
      <c r="Y207" s="552">
        <f t="shared" si="75"/>
        <v>0</v>
      </c>
      <c r="Z207" s="551">
        <f t="shared" si="75"/>
        <v>0</v>
      </c>
      <c r="AD207" s="849" t="str">
        <f t="shared" si="62"/>
        <v/>
      </c>
      <c r="AE207" s="849" t="str">
        <f t="shared" si="63"/>
        <v/>
      </c>
      <c r="AF207" s="849" t="str">
        <f t="shared" si="64"/>
        <v/>
      </c>
      <c r="AG207" s="849" t="str">
        <f t="shared" si="65"/>
        <v/>
      </c>
      <c r="AH207" s="849" t="str">
        <f t="shared" si="66"/>
        <v/>
      </c>
      <c r="AI207" s="849" t="str">
        <f t="shared" si="67"/>
        <v/>
      </c>
      <c r="AJ207" s="847" t="str">
        <f t="shared" si="68"/>
        <v/>
      </c>
      <c r="AK207" s="847" t="str">
        <f t="shared" si="69"/>
        <v/>
      </c>
      <c r="AL207" s="847" t="str">
        <f t="shared" si="70"/>
        <v/>
      </c>
      <c r="AM207" s="847" t="str">
        <f t="shared" si="71"/>
        <v/>
      </c>
      <c r="AN207" s="847" t="str">
        <f t="shared" si="72"/>
        <v/>
      </c>
      <c r="AO207" s="847" t="str">
        <f t="shared" si="73"/>
        <v/>
      </c>
      <c r="IV207" s="534"/>
    </row>
    <row r="208" spans="1:256" s="54" customFormat="1" ht="30" customHeight="1">
      <c r="A208" s="1776"/>
      <c r="B208" s="998">
        <f t="shared" si="74"/>
        <v>25</v>
      </c>
      <c r="C208" s="237"/>
      <c r="D208" s="484" t="str">
        <f t="shared" si="61"/>
        <v/>
      </c>
      <c r="E208" s="1279"/>
      <c r="F208" s="1280"/>
      <c r="G208" s="238"/>
      <c r="H208" s="63"/>
      <c r="I208" s="526"/>
      <c r="J208" s="527"/>
      <c r="K208" s="528"/>
      <c r="L208" s="529"/>
      <c r="M208" s="501"/>
      <c r="N208" s="502"/>
      <c r="O208" s="503"/>
      <c r="P208" s="517"/>
      <c r="Q208" s="514"/>
      <c r="R208" s="502"/>
      <c r="S208" s="503"/>
      <c r="T208" s="510"/>
      <c r="U208" s="501"/>
      <c r="V208" s="502"/>
      <c r="W208" s="503"/>
      <c r="X208" s="510"/>
      <c r="Y208" s="552">
        <f t="shared" si="75"/>
        <v>0</v>
      </c>
      <c r="Z208" s="551">
        <f t="shared" si="75"/>
        <v>0</v>
      </c>
      <c r="AD208" s="849" t="str">
        <f t="shared" si="62"/>
        <v/>
      </c>
      <c r="AE208" s="849" t="str">
        <f t="shared" si="63"/>
        <v/>
      </c>
      <c r="AF208" s="849" t="str">
        <f t="shared" si="64"/>
        <v/>
      </c>
      <c r="AG208" s="849" t="str">
        <f t="shared" si="65"/>
        <v/>
      </c>
      <c r="AH208" s="849" t="str">
        <f t="shared" si="66"/>
        <v/>
      </c>
      <c r="AI208" s="849" t="str">
        <f t="shared" si="67"/>
        <v/>
      </c>
      <c r="AJ208" s="847" t="str">
        <f t="shared" si="68"/>
        <v/>
      </c>
      <c r="AK208" s="847" t="str">
        <f t="shared" si="69"/>
        <v/>
      </c>
      <c r="AL208" s="847" t="str">
        <f t="shared" si="70"/>
        <v/>
      </c>
      <c r="AM208" s="847" t="str">
        <f t="shared" si="71"/>
        <v/>
      </c>
      <c r="AN208" s="847" t="str">
        <f t="shared" si="72"/>
        <v/>
      </c>
      <c r="AO208" s="847" t="str">
        <f t="shared" si="73"/>
        <v/>
      </c>
      <c r="IV208" s="534"/>
    </row>
    <row r="209" spans="1:256" s="54" customFormat="1" ht="30" customHeight="1">
      <c r="A209" s="1776"/>
      <c r="B209" s="998">
        <f t="shared" si="74"/>
        <v>26</v>
      </c>
      <c r="C209" s="237"/>
      <c r="D209" s="484" t="str">
        <f t="shared" si="61"/>
        <v/>
      </c>
      <c r="E209" s="1279"/>
      <c r="F209" s="1280"/>
      <c r="G209" s="238"/>
      <c r="H209" s="63"/>
      <c r="I209" s="526"/>
      <c r="J209" s="527"/>
      <c r="K209" s="528"/>
      <c r="L209" s="529"/>
      <c r="M209" s="501"/>
      <c r="N209" s="502"/>
      <c r="O209" s="503"/>
      <c r="P209" s="517"/>
      <c r="Q209" s="514"/>
      <c r="R209" s="502"/>
      <c r="S209" s="503"/>
      <c r="T209" s="510"/>
      <c r="U209" s="501"/>
      <c r="V209" s="502"/>
      <c r="W209" s="503"/>
      <c r="X209" s="510"/>
      <c r="Y209" s="552">
        <f t="shared" si="75"/>
        <v>0</v>
      </c>
      <c r="Z209" s="551">
        <f t="shared" si="75"/>
        <v>0</v>
      </c>
      <c r="AD209" s="849" t="str">
        <f t="shared" si="62"/>
        <v/>
      </c>
      <c r="AE209" s="849" t="str">
        <f t="shared" si="63"/>
        <v/>
      </c>
      <c r="AF209" s="849" t="str">
        <f t="shared" si="64"/>
        <v/>
      </c>
      <c r="AG209" s="849" t="str">
        <f t="shared" si="65"/>
        <v/>
      </c>
      <c r="AH209" s="849" t="str">
        <f t="shared" si="66"/>
        <v/>
      </c>
      <c r="AI209" s="849" t="str">
        <f t="shared" si="67"/>
        <v/>
      </c>
      <c r="AJ209" s="847" t="str">
        <f t="shared" si="68"/>
        <v/>
      </c>
      <c r="AK209" s="847" t="str">
        <f t="shared" si="69"/>
        <v/>
      </c>
      <c r="AL209" s="847" t="str">
        <f t="shared" si="70"/>
        <v/>
      </c>
      <c r="AM209" s="847" t="str">
        <f t="shared" si="71"/>
        <v/>
      </c>
      <c r="AN209" s="847" t="str">
        <f t="shared" si="72"/>
        <v/>
      </c>
      <c r="AO209" s="847" t="str">
        <f t="shared" si="73"/>
        <v/>
      </c>
      <c r="IV209" s="534"/>
    </row>
    <row r="210" spans="1:256" s="54" customFormat="1" ht="30" customHeight="1">
      <c r="A210" s="1776"/>
      <c r="B210" s="998">
        <f t="shared" si="74"/>
        <v>27</v>
      </c>
      <c r="C210" s="237"/>
      <c r="D210" s="484" t="str">
        <f t="shared" si="61"/>
        <v/>
      </c>
      <c r="E210" s="1279"/>
      <c r="F210" s="1280"/>
      <c r="G210" s="238"/>
      <c r="H210" s="63"/>
      <c r="I210" s="526"/>
      <c r="J210" s="527"/>
      <c r="K210" s="528"/>
      <c r="L210" s="529"/>
      <c r="M210" s="501"/>
      <c r="N210" s="502"/>
      <c r="O210" s="503"/>
      <c r="P210" s="517"/>
      <c r="Q210" s="514"/>
      <c r="R210" s="502"/>
      <c r="S210" s="503"/>
      <c r="T210" s="510"/>
      <c r="U210" s="501"/>
      <c r="V210" s="502"/>
      <c r="W210" s="503"/>
      <c r="X210" s="510"/>
      <c r="Y210" s="552">
        <f t="shared" si="75"/>
        <v>0</v>
      </c>
      <c r="Z210" s="551">
        <f t="shared" si="75"/>
        <v>0</v>
      </c>
      <c r="AD210" s="849" t="str">
        <f t="shared" si="62"/>
        <v/>
      </c>
      <c r="AE210" s="849" t="str">
        <f t="shared" si="63"/>
        <v/>
      </c>
      <c r="AF210" s="849" t="str">
        <f t="shared" si="64"/>
        <v/>
      </c>
      <c r="AG210" s="849" t="str">
        <f t="shared" si="65"/>
        <v/>
      </c>
      <c r="AH210" s="849" t="str">
        <f t="shared" si="66"/>
        <v/>
      </c>
      <c r="AI210" s="849" t="str">
        <f t="shared" si="67"/>
        <v/>
      </c>
      <c r="AJ210" s="847" t="str">
        <f t="shared" si="68"/>
        <v/>
      </c>
      <c r="AK210" s="847" t="str">
        <f t="shared" si="69"/>
        <v/>
      </c>
      <c r="AL210" s="847" t="str">
        <f t="shared" si="70"/>
        <v/>
      </c>
      <c r="AM210" s="847" t="str">
        <f t="shared" si="71"/>
        <v/>
      </c>
      <c r="AN210" s="847" t="str">
        <f t="shared" si="72"/>
        <v/>
      </c>
      <c r="AO210" s="847" t="str">
        <f t="shared" si="73"/>
        <v/>
      </c>
      <c r="IV210" s="534"/>
    </row>
    <row r="211" spans="1:256" s="54" customFormat="1" ht="30" customHeight="1">
      <c r="A211" s="1776"/>
      <c r="B211" s="998">
        <f t="shared" si="74"/>
        <v>28</v>
      </c>
      <c r="C211" s="237"/>
      <c r="D211" s="484" t="str">
        <f t="shared" si="61"/>
        <v/>
      </c>
      <c r="E211" s="1279"/>
      <c r="F211" s="1280"/>
      <c r="G211" s="238"/>
      <c r="H211" s="63"/>
      <c r="I211" s="526"/>
      <c r="J211" s="527"/>
      <c r="K211" s="528"/>
      <c r="L211" s="529"/>
      <c r="M211" s="501"/>
      <c r="N211" s="502"/>
      <c r="O211" s="503"/>
      <c r="P211" s="517"/>
      <c r="Q211" s="514"/>
      <c r="R211" s="502"/>
      <c r="S211" s="503"/>
      <c r="T211" s="510"/>
      <c r="U211" s="501"/>
      <c r="V211" s="502"/>
      <c r="W211" s="503"/>
      <c r="X211" s="510"/>
      <c r="Y211" s="552">
        <f t="shared" si="75"/>
        <v>0</v>
      </c>
      <c r="Z211" s="551">
        <f t="shared" si="75"/>
        <v>0</v>
      </c>
      <c r="AD211" s="849" t="str">
        <f t="shared" si="62"/>
        <v/>
      </c>
      <c r="AE211" s="849" t="str">
        <f t="shared" si="63"/>
        <v/>
      </c>
      <c r="AF211" s="849" t="str">
        <f t="shared" si="64"/>
        <v/>
      </c>
      <c r="AG211" s="849" t="str">
        <f t="shared" si="65"/>
        <v/>
      </c>
      <c r="AH211" s="849" t="str">
        <f t="shared" si="66"/>
        <v/>
      </c>
      <c r="AI211" s="849" t="str">
        <f t="shared" si="67"/>
        <v/>
      </c>
      <c r="AJ211" s="847" t="str">
        <f t="shared" si="68"/>
        <v/>
      </c>
      <c r="AK211" s="847" t="str">
        <f t="shared" si="69"/>
        <v/>
      </c>
      <c r="AL211" s="847" t="str">
        <f t="shared" si="70"/>
        <v/>
      </c>
      <c r="AM211" s="847" t="str">
        <f t="shared" si="71"/>
        <v/>
      </c>
      <c r="AN211" s="847" t="str">
        <f t="shared" si="72"/>
        <v/>
      </c>
      <c r="AO211" s="847" t="str">
        <f t="shared" si="73"/>
        <v/>
      </c>
      <c r="IV211" s="534"/>
    </row>
    <row r="212" spans="1:256" s="54" customFormat="1" ht="30" customHeight="1">
      <c r="A212" s="1776"/>
      <c r="B212" s="998">
        <f t="shared" si="74"/>
        <v>29</v>
      </c>
      <c r="C212" s="237"/>
      <c r="D212" s="484" t="str">
        <f t="shared" si="61"/>
        <v/>
      </c>
      <c r="E212" s="1279"/>
      <c r="F212" s="1280"/>
      <c r="G212" s="238"/>
      <c r="H212" s="63"/>
      <c r="I212" s="526"/>
      <c r="J212" s="527"/>
      <c r="K212" s="528"/>
      <c r="L212" s="529"/>
      <c r="M212" s="501"/>
      <c r="N212" s="502"/>
      <c r="O212" s="503"/>
      <c r="P212" s="517"/>
      <c r="Q212" s="514"/>
      <c r="R212" s="502"/>
      <c r="S212" s="503"/>
      <c r="T212" s="510"/>
      <c r="U212" s="501"/>
      <c r="V212" s="502"/>
      <c r="W212" s="503"/>
      <c r="X212" s="510"/>
      <c r="Y212" s="552">
        <f t="shared" si="75"/>
        <v>0</v>
      </c>
      <c r="Z212" s="551">
        <f t="shared" si="75"/>
        <v>0</v>
      </c>
      <c r="AD212" s="849" t="str">
        <f t="shared" si="62"/>
        <v/>
      </c>
      <c r="AE212" s="849" t="str">
        <f t="shared" si="63"/>
        <v/>
      </c>
      <c r="AF212" s="849" t="str">
        <f t="shared" si="64"/>
        <v/>
      </c>
      <c r="AG212" s="849" t="str">
        <f t="shared" si="65"/>
        <v/>
      </c>
      <c r="AH212" s="849" t="str">
        <f t="shared" si="66"/>
        <v/>
      </c>
      <c r="AI212" s="849" t="str">
        <f t="shared" si="67"/>
        <v/>
      </c>
      <c r="AJ212" s="847" t="str">
        <f t="shared" si="68"/>
        <v/>
      </c>
      <c r="AK212" s="847" t="str">
        <f t="shared" si="69"/>
        <v/>
      </c>
      <c r="AL212" s="847" t="str">
        <f t="shared" si="70"/>
        <v/>
      </c>
      <c r="AM212" s="847" t="str">
        <f t="shared" si="71"/>
        <v/>
      </c>
      <c r="AN212" s="847" t="str">
        <f t="shared" si="72"/>
        <v/>
      </c>
      <c r="AO212" s="847" t="str">
        <f t="shared" si="73"/>
        <v/>
      </c>
      <c r="IV212" s="534"/>
    </row>
    <row r="213" spans="1:256" s="54" customFormat="1" ht="30" customHeight="1">
      <c r="A213" s="1776"/>
      <c r="B213" s="998">
        <f t="shared" si="74"/>
        <v>30</v>
      </c>
      <c r="C213" s="237"/>
      <c r="D213" s="484" t="str">
        <f t="shared" si="61"/>
        <v/>
      </c>
      <c r="E213" s="1279"/>
      <c r="F213" s="1280"/>
      <c r="G213" s="238"/>
      <c r="H213" s="63"/>
      <c r="I213" s="526"/>
      <c r="J213" s="527"/>
      <c r="K213" s="528"/>
      <c r="L213" s="529"/>
      <c r="M213" s="501"/>
      <c r="N213" s="502"/>
      <c r="O213" s="503"/>
      <c r="P213" s="517"/>
      <c r="Q213" s="514"/>
      <c r="R213" s="502"/>
      <c r="S213" s="503"/>
      <c r="T213" s="510"/>
      <c r="U213" s="501"/>
      <c r="V213" s="502"/>
      <c r="W213" s="503"/>
      <c r="X213" s="510"/>
      <c r="Y213" s="552">
        <f t="shared" si="75"/>
        <v>0</v>
      </c>
      <c r="Z213" s="551">
        <f t="shared" si="75"/>
        <v>0</v>
      </c>
      <c r="AD213" s="849" t="str">
        <f t="shared" si="62"/>
        <v/>
      </c>
      <c r="AE213" s="849" t="str">
        <f t="shared" si="63"/>
        <v/>
      </c>
      <c r="AF213" s="849" t="str">
        <f t="shared" si="64"/>
        <v/>
      </c>
      <c r="AG213" s="849" t="str">
        <f t="shared" si="65"/>
        <v/>
      </c>
      <c r="AH213" s="849" t="str">
        <f t="shared" si="66"/>
        <v/>
      </c>
      <c r="AI213" s="849" t="str">
        <f t="shared" si="67"/>
        <v/>
      </c>
      <c r="AJ213" s="847" t="str">
        <f t="shared" si="68"/>
        <v/>
      </c>
      <c r="AK213" s="847" t="str">
        <f t="shared" si="69"/>
        <v/>
      </c>
      <c r="AL213" s="847" t="str">
        <f t="shared" si="70"/>
        <v/>
      </c>
      <c r="AM213" s="847" t="str">
        <f t="shared" si="71"/>
        <v/>
      </c>
      <c r="AN213" s="847" t="str">
        <f t="shared" si="72"/>
        <v/>
      </c>
      <c r="AO213" s="847" t="str">
        <f t="shared" si="73"/>
        <v/>
      </c>
      <c r="IV213" s="534"/>
    </row>
    <row r="214" spans="1:256" s="54" customFormat="1" ht="30" customHeight="1">
      <c r="A214" s="1776"/>
      <c r="B214" s="998">
        <f t="shared" si="74"/>
        <v>31</v>
      </c>
      <c r="C214" s="237"/>
      <c r="D214" s="484" t="str">
        <f t="shared" si="61"/>
        <v/>
      </c>
      <c r="E214" s="1279"/>
      <c r="F214" s="1280"/>
      <c r="G214" s="238"/>
      <c r="H214" s="63"/>
      <c r="I214" s="526"/>
      <c r="J214" s="527"/>
      <c r="K214" s="528"/>
      <c r="L214" s="529"/>
      <c r="M214" s="501"/>
      <c r="N214" s="502"/>
      <c r="O214" s="503"/>
      <c r="P214" s="517"/>
      <c r="Q214" s="514"/>
      <c r="R214" s="502"/>
      <c r="S214" s="503"/>
      <c r="T214" s="510"/>
      <c r="U214" s="501"/>
      <c r="V214" s="502"/>
      <c r="W214" s="503"/>
      <c r="X214" s="510"/>
      <c r="Y214" s="552">
        <f t="shared" si="75"/>
        <v>0</v>
      </c>
      <c r="Z214" s="551">
        <f t="shared" si="75"/>
        <v>0</v>
      </c>
      <c r="AD214" s="849" t="str">
        <f t="shared" si="62"/>
        <v/>
      </c>
      <c r="AE214" s="849" t="str">
        <f t="shared" si="63"/>
        <v/>
      </c>
      <c r="AF214" s="849" t="str">
        <f t="shared" si="64"/>
        <v/>
      </c>
      <c r="AG214" s="849" t="str">
        <f t="shared" si="65"/>
        <v/>
      </c>
      <c r="AH214" s="849" t="str">
        <f t="shared" si="66"/>
        <v/>
      </c>
      <c r="AI214" s="849" t="str">
        <f t="shared" si="67"/>
        <v/>
      </c>
      <c r="AJ214" s="847" t="str">
        <f t="shared" si="68"/>
        <v/>
      </c>
      <c r="AK214" s="847" t="str">
        <f t="shared" si="69"/>
        <v/>
      </c>
      <c r="AL214" s="847" t="str">
        <f t="shared" si="70"/>
        <v/>
      </c>
      <c r="AM214" s="847" t="str">
        <f t="shared" si="71"/>
        <v/>
      </c>
      <c r="AN214" s="847" t="str">
        <f t="shared" si="72"/>
        <v/>
      </c>
      <c r="AO214" s="847" t="str">
        <f t="shared" si="73"/>
        <v/>
      </c>
      <c r="IV214" s="534"/>
    </row>
    <row r="215" spans="1:256" s="54" customFormat="1" ht="30" customHeight="1">
      <c r="A215" s="1776"/>
      <c r="B215" s="998">
        <f t="shared" si="74"/>
        <v>32</v>
      </c>
      <c r="C215" s="237"/>
      <c r="D215" s="484" t="str">
        <f t="shared" si="61"/>
        <v/>
      </c>
      <c r="E215" s="1279"/>
      <c r="F215" s="1280"/>
      <c r="G215" s="238"/>
      <c r="H215" s="63"/>
      <c r="I215" s="526"/>
      <c r="J215" s="527"/>
      <c r="K215" s="528"/>
      <c r="L215" s="529"/>
      <c r="M215" s="501"/>
      <c r="N215" s="502"/>
      <c r="O215" s="503"/>
      <c r="P215" s="517"/>
      <c r="Q215" s="514"/>
      <c r="R215" s="502"/>
      <c r="S215" s="503"/>
      <c r="T215" s="510"/>
      <c r="U215" s="501"/>
      <c r="V215" s="502"/>
      <c r="W215" s="503"/>
      <c r="X215" s="510"/>
      <c r="Y215" s="552">
        <f t="shared" si="75"/>
        <v>0</v>
      </c>
      <c r="Z215" s="551">
        <f t="shared" si="75"/>
        <v>0</v>
      </c>
      <c r="AD215" s="849" t="str">
        <f t="shared" si="62"/>
        <v/>
      </c>
      <c r="AE215" s="849" t="str">
        <f t="shared" si="63"/>
        <v/>
      </c>
      <c r="AF215" s="849" t="str">
        <f t="shared" si="64"/>
        <v/>
      </c>
      <c r="AG215" s="849" t="str">
        <f t="shared" si="65"/>
        <v/>
      </c>
      <c r="AH215" s="849" t="str">
        <f t="shared" si="66"/>
        <v/>
      </c>
      <c r="AI215" s="849" t="str">
        <f t="shared" si="67"/>
        <v/>
      </c>
      <c r="AJ215" s="847" t="str">
        <f t="shared" si="68"/>
        <v/>
      </c>
      <c r="AK215" s="847" t="str">
        <f t="shared" si="69"/>
        <v/>
      </c>
      <c r="AL215" s="847" t="str">
        <f t="shared" si="70"/>
        <v/>
      </c>
      <c r="AM215" s="847" t="str">
        <f t="shared" si="71"/>
        <v/>
      </c>
      <c r="AN215" s="847" t="str">
        <f t="shared" si="72"/>
        <v/>
      </c>
      <c r="AO215" s="847" t="str">
        <f t="shared" si="73"/>
        <v/>
      </c>
      <c r="IV215" s="534"/>
    </row>
    <row r="216" spans="1:256" s="54" customFormat="1" ht="30" customHeight="1">
      <c r="A216" s="1776"/>
      <c r="B216" s="998">
        <f t="shared" si="74"/>
        <v>33</v>
      </c>
      <c r="C216" s="237"/>
      <c r="D216" s="484" t="str">
        <f t="shared" si="61"/>
        <v/>
      </c>
      <c r="E216" s="1279"/>
      <c r="F216" s="1280"/>
      <c r="G216" s="238"/>
      <c r="H216" s="63"/>
      <c r="I216" s="526"/>
      <c r="J216" s="527"/>
      <c r="K216" s="528"/>
      <c r="L216" s="529"/>
      <c r="M216" s="501"/>
      <c r="N216" s="502"/>
      <c r="O216" s="503"/>
      <c r="P216" s="517"/>
      <c r="Q216" s="514"/>
      <c r="R216" s="502"/>
      <c r="S216" s="503"/>
      <c r="T216" s="510"/>
      <c r="U216" s="501"/>
      <c r="V216" s="502"/>
      <c r="W216" s="503"/>
      <c r="X216" s="510"/>
      <c r="Y216" s="552">
        <f t="shared" si="75"/>
        <v>0</v>
      </c>
      <c r="Z216" s="551">
        <f t="shared" si="75"/>
        <v>0</v>
      </c>
      <c r="AD216" s="849" t="str">
        <f t="shared" si="62"/>
        <v/>
      </c>
      <c r="AE216" s="849" t="str">
        <f t="shared" si="63"/>
        <v/>
      </c>
      <c r="AF216" s="849" t="str">
        <f t="shared" ref="AF216:AF233" si="76">IF(E216&lt;&gt;"",IF(AND(I216="",M216="",Q216="",U216=""),"×",""),"")</f>
        <v/>
      </c>
      <c r="AG216" s="849" t="str">
        <f t="shared" ref="AG216:AG233" si="77">IF(E216&lt;&gt;"",IF(AND(J216="",N216="",R216="",V216=""),"×",""),"")</f>
        <v/>
      </c>
      <c r="AH216" s="849" t="str">
        <f t="shared" ref="AH216:AH233" si="78">IF(E216&lt;&gt;"",IF(AND(K216="",O216="",S216="",W216=""),"×",""),"")</f>
        <v/>
      </c>
      <c r="AI216" s="849" t="str">
        <f t="shared" ref="AI216:AI233" si="79">IF(E216&lt;&gt;"",IF(AND(L216="",P216="",T216="",X216=""),"×",""),"")</f>
        <v/>
      </c>
      <c r="AJ216" s="847" t="str">
        <f t="shared" si="68"/>
        <v/>
      </c>
      <c r="AK216" s="847" t="str">
        <f t="shared" si="69"/>
        <v/>
      </c>
      <c r="AL216" s="847" t="str">
        <f t="shared" si="70"/>
        <v/>
      </c>
      <c r="AM216" s="847" t="str">
        <f t="shared" si="71"/>
        <v/>
      </c>
      <c r="AN216" s="847" t="str">
        <f t="shared" si="72"/>
        <v/>
      </c>
      <c r="AO216" s="847" t="str">
        <f t="shared" si="73"/>
        <v/>
      </c>
      <c r="IV216" s="534"/>
    </row>
    <row r="217" spans="1:256" s="54" customFormat="1" ht="30" customHeight="1">
      <c r="A217" s="1776"/>
      <c r="B217" s="998">
        <f t="shared" si="74"/>
        <v>34</v>
      </c>
      <c r="C217" s="237"/>
      <c r="D217" s="484" t="str">
        <f t="shared" si="61"/>
        <v/>
      </c>
      <c r="E217" s="1279"/>
      <c r="F217" s="1280"/>
      <c r="G217" s="238"/>
      <c r="H217" s="63"/>
      <c r="I217" s="526"/>
      <c r="J217" s="527"/>
      <c r="K217" s="528"/>
      <c r="L217" s="529"/>
      <c r="M217" s="501"/>
      <c r="N217" s="502"/>
      <c r="O217" s="503"/>
      <c r="P217" s="517"/>
      <c r="Q217" s="514"/>
      <c r="R217" s="502"/>
      <c r="S217" s="503"/>
      <c r="T217" s="510"/>
      <c r="U217" s="501"/>
      <c r="V217" s="502"/>
      <c r="W217" s="503"/>
      <c r="X217" s="510"/>
      <c r="Y217" s="552">
        <f t="shared" si="75"/>
        <v>0</v>
      </c>
      <c r="Z217" s="551">
        <f t="shared" si="75"/>
        <v>0</v>
      </c>
      <c r="AD217" s="849" t="str">
        <f t="shared" si="62"/>
        <v/>
      </c>
      <c r="AE217" s="849" t="str">
        <f t="shared" si="63"/>
        <v/>
      </c>
      <c r="AF217" s="849" t="str">
        <f t="shared" si="76"/>
        <v/>
      </c>
      <c r="AG217" s="849" t="str">
        <f t="shared" si="77"/>
        <v/>
      </c>
      <c r="AH217" s="849" t="str">
        <f t="shared" si="78"/>
        <v/>
      </c>
      <c r="AI217" s="849" t="str">
        <f t="shared" si="79"/>
        <v/>
      </c>
      <c r="AJ217" s="847" t="str">
        <f t="shared" si="68"/>
        <v/>
      </c>
      <c r="AK217" s="847" t="str">
        <f t="shared" si="69"/>
        <v/>
      </c>
      <c r="AL217" s="847" t="str">
        <f t="shared" si="70"/>
        <v/>
      </c>
      <c r="AM217" s="847" t="str">
        <f t="shared" si="71"/>
        <v/>
      </c>
      <c r="AN217" s="847" t="str">
        <f t="shared" si="72"/>
        <v/>
      </c>
      <c r="AO217" s="847" t="str">
        <f t="shared" si="73"/>
        <v/>
      </c>
      <c r="IV217" s="534"/>
    </row>
    <row r="218" spans="1:256" s="54" customFormat="1" ht="30" customHeight="1">
      <c r="A218" s="1776"/>
      <c r="B218" s="998">
        <f t="shared" si="74"/>
        <v>35</v>
      </c>
      <c r="C218" s="237"/>
      <c r="D218" s="484" t="str">
        <f t="shared" si="61"/>
        <v/>
      </c>
      <c r="E218" s="1279"/>
      <c r="F218" s="1280"/>
      <c r="G218" s="238"/>
      <c r="H218" s="63"/>
      <c r="I218" s="526"/>
      <c r="J218" s="527"/>
      <c r="K218" s="528"/>
      <c r="L218" s="529"/>
      <c r="M218" s="501"/>
      <c r="N218" s="502"/>
      <c r="O218" s="503"/>
      <c r="P218" s="517"/>
      <c r="Q218" s="514"/>
      <c r="R218" s="502"/>
      <c r="S218" s="503"/>
      <c r="T218" s="510"/>
      <c r="U218" s="501"/>
      <c r="V218" s="502"/>
      <c r="W218" s="503"/>
      <c r="X218" s="510"/>
      <c r="Y218" s="552">
        <f t="shared" si="75"/>
        <v>0</v>
      </c>
      <c r="Z218" s="551">
        <f t="shared" si="75"/>
        <v>0</v>
      </c>
      <c r="AD218" s="849" t="str">
        <f t="shared" si="62"/>
        <v/>
      </c>
      <c r="AE218" s="849" t="str">
        <f t="shared" si="63"/>
        <v/>
      </c>
      <c r="AF218" s="849" t="str">
        <f t="shared" si="76"/>
        <v/>
      </c>
      <c r="AG218" s="849" t="str">
        <f t="shared" si="77"/>
        <v/>
      </c>
      <c r="AH218" s="849" t="str">
        <f t="shared" si="78"/>
        <v/>
      </c>
      <c r="AI218" s="849" t="str">
        <f t="shared" si="79"/>
        <v/>
      </c>
      <c r="AJ218" s="847" t="str">
        <f t="shared" si="68"/>
        <v/>
      </c>
      <c r="AK218" s="847" t="str">
        <f t="shared" si="69"/>
        <v/>
      </c>
      <c r="AL218" s="847" t="str">
        <f t="shared" si="70"/>
        <v/>
      </c>
      <c r="AM218" s="847" t="str">
        <f t="shared" si="71"/>
        <v/>
      </c>
      <c r="AN218" s="847" t="str">
        <f t="shared" si="72"/>
        <v/>
      </c>
      <c r="AO218" s="847" t="str">
        <f t="shared" si="73"/>
        <v/>
      </c>
      <c r="IV218" s="534"/>
    </row>
    <row r="219" spans="1:256" s="54" customFormat="1" ht="30" customHeight="1">
      <c r="A219" s="1776"/>
      <c r="B219" s="998">
        <f t="shared" si="74"/>
        <v>36</v>
      </c>
      <c r="C219" s="237"/>
      <c r="D219" s="484" t="str">
        <f t="shared" si="61"/>
        <v/>
      </c>
      <c r="E219" s="1279"/>
      <c r="F219" s="1280"/>
      <c r="G219" s="238"/>
      <c r="H219" s="63"/>
      <c r="I219" s="526"/>
      <c r="J219" s="527"/>
      <c r="K219" s="528"/>
      <c r="L219" s="529"/>
      <c r="M219" s="501"/>
      <c r="N219" s="502"/>
      <c r="O219" s="503"/>
      <c r="P219" s="517"/>
      <c r="Q219" s="514"/>
      <c r="R219" s="502"/>
      <c r="S219" s="503"/>
      <c r="T219" s="510"/>
      <c r="U219" s="501"/>
      <c r="V219" s="502"/>
      <c r="W219" s="503"/>
      <c r="X219" s="510"/>
      <c r="Y219" s="552">
        <f t="shared" si="75"/>
        <v>0</v>
      </c>
      <c r="Z219" s="551">
        <f t="shared" si="75"/>
        <v>0</v>
      </c>
      <c r="AD219" s="849" t="str">
        <f t="shared" si="62"/>
        <v/>
      </c>
      <c r="AE219" s="849" t="str">
        <f t="shared" si="63"/>
        <v/>
      </c>
      <c r="AF219" s="849" t="str">
        <f t="shared" si="76"/>
        <v/>
      </c>
      <c r="AG219" s="849" t="str">
        <f t="shared" si="77"/>
        <v/>
      </c>
      <c r="AH219" s="849" t="str">
        <f t="shared" si="78"/>
        <v/>
      </c>
      <c r="AI219" s="849" t="str">
        <f t="shared" si="79"/>
        <v/>
      </c>
      <c r="AJ219" s="847" t="str">
        <f t="shared" si="68"/>
        <v/>
      </c>
      <c r="AK219" s="847" t="str">
        <f t="shared" si="69"/>
        <v/>
      </c>
      <c r="AL219" s="847" t="str">
        <f t="shared" si="70"/>
        <v/>
      </c>
      <c r="AM219" s="847" t="str">
        <f t="shared" si="71"/>
        <v/>
      </c>
      <c r="AN219" s="847" t="str">
        <f t="shared" si="72"/>
        <v/>
      </c>
      <c r="AO219" s="847" t="str">
        <f t="shared" si="73"/>
        <v/>
      </c>
      <c r="IV219" s="534"/>
    </row>
    <row r="220" spans="1:256" s="54" customFormat="1" ht="30" customHeight="1">
      <c r="A220" s="1776"/>
      <c r="B220" s="998">
        <f t="shared" si="74"/>
        <v>37</v>
      </c>
      <c r="C220" s="237"/>
      <c r="D220" s="484" t="str">
        <f t="shared" si="61"/>
        <v/>
      </c>
      <c r="E220" s="1279"/>
      <c r="F220" s="1280"/>
      <c r="G220" s="238"/>
      <c r="H220" s="63"/>
      <c r="I220" s="526"/>
      <c r="J220" s="527"/>
      <c r="K220" s="528"/>
      <c r="L220" s="529"/>
      <c r="M220" s="501"/>
      <c r="N220" s="502"/>
      <c r="O220" s="503"/>
      <c r="P220" s="517"/>
      <c r="Q220" s="514"/>
      <c r="R220" s="502"/>
      <c r="S220" s="503"/>
      <c r="T220" s="510"/>
      <c r="U220" s="501"/>
      <c r="V220" s="502"/>
      <c r="W220" s="503"/>
      <c r="X220" s="510"/>
      <c r="Y220" s="552">
        <f t="shared" si="75"/>
        <v>0</v>
      </c>
      <c r="Z220" s="551">
        <f t="shared" si="75"/>
        <v>0</v>
      </c>
      <c r="AD220" s="849" t="str">
        <f t="shared" si="62"/>
        <v/>
      </c>
      <c r="AE220" s="849" t="str">
        <f t="shared" si="63"/>
        <v/>
      </c>
      <c r="AF220" s="849" t="str">
        <f t="shared" si="76"/>
        <v/>
      </c>
      <c r="AG220" s="849" t="str">
        <f t="shared" si="77"/>
        <v/>
      </c>
      <c r="AH220" s="849" t="str">
        <f t="shared" si="78"/>
        <v/>
      </c>
      <c r="AI220" s="849" t="str">
        <f t="shared" si="79"/>
        <v/>
      </c>
      <c r="AJ220" s="847" t="str">
        <f t="shared" si="68"/>
        <v/>
      </c>
      <c r="AK220" s="847" t="str">
        <f t="shared" si="69"/>
        <v/>
      </c>
      <c r="AL220" s="847" t="str">
        <f t="shared" si="70"/>
        <v/>
      </c>
      <c r="AM220" s="847" t="str">
        <f t="shared" si="71"/>
        <v/>
      </c>
      <c r="AN220" s="847" t="str">
        <f t="shared" si="72"/>
        <v/>
      </c>
      <c r="AO220" s="847" t="str">
        <f t="shared" si="73"/>
        <v/>
      </c>
      <c r="IV220" s="534"/>
    </row>
    <row r="221" spans="1:256" s="54" customFormat="1" ht="30" customHeight="1">
      <c r="A221" s="1776"/>
      <c r="B221" s="998">
        <f t="shared" si="74"/>
        <v>38</v>
      </c>
      <c r="C221" s="237"/>
      <c r="D221" s="484" t="str">
        <f t="shared" si="61"/>
        <v/>
      </c>
      <c r="E221" s="1279"/>
      <c r="F221" s="1280"/>
      <c r="G221" s="238"/>
      <c r="H221" s="63"/>
      <c r="I221" s="526"/>
      <c r="J221" s="527"/>
      <c r="K221" s="528"/>
      <c r="L221" s="529"/>
      <c r="M221" s="501"/>
      <c r="N221" s="502"/>
      <c r="O221" s="503"/>
      <c r="P221" s="517"/>
      <c r="Q221" s="514"/>
      <c r="R221" s="502"/>
      <c r="S221" s="503"/>
      <c r="T221" s="510"/>
      <c r="U221" s="501"/>
      <c r="V221" s="502"/>
      <c r="W221" s="503"/>
      <c r="X221" s="510"/>
      <c r="Y221" s="552">
        <f t="shared" si="75"/>
        <v>0</v>
      </c>
      <c r="Z221" s="551">
        <f t="shared" si="75"/>
        <v>0</v>
      </c>
      <c r="AD221" s="849" t="str">
        <f t="shared" si="62"/>
        <v/>
      </c>
      <c r="AE221" s="849" t="str">
        <f t="shared" si="63"/>
        <v/>
      </c>
      <c r="AF221" s="849" t="str">
        <f t="shared" si="76"/>
        <v/>
      </c>
      <c r="AG221" s="849" t="str">
        <f t="shared" si="77"/>
        <v/>
      </c>
      <c r="AH221" s="849" t="str">
        <f t="shared" si="78"/>
        <v/>
      </c>
      <c r="AI221" s="849" t="str">
        <f t="shared" si="79"/>
        <v/>
      </c>
      <c r="AJ221" s="847" t="str">
        <f t="shared" si="68"/>
        <v/>
      </c>
      <c r="AK221" s="847" t="str">
        <f t="shared" si="69"/>
        <v/>
      </c>
      <c r="AL221" s="847" t="str">
        <f t="shared" si="70"/>
        <v/>
      </c>
      <c r="AM221" s="847" t="str">
        <f t="shared" si="71"/>
        <v/>
      </c>
      <c r="AN221" s="847" t="str">
        <f t="shared" si="72"/>
        <v/>
      </c>
      <c r="AO221" s="847" t="str">
        <f t="shared" si="73"/>
        <v/>
      </c>
      <c r="IV221" s="534"/>
    </row>
    <row r="222" spans="1:256" s="54" customFormat="1" ht="30" customHeight="1">
      <c r="A222" s="1776"/>
      <c r="B222" s="998">
        <f t="shared" si="74"/>
        <v>39</v>
      </c>
      <c r="C222" s="237"/>
      <c r="D222" s="484" t="str">
        <f t="shared" si="61"/>
        <v/>
      </c>
      <c r="E222" s="1279"/>
      <c r="F222" s="1280"/>
      <c r="G222" s="238"/>
      <c r="H222" s="63"/>
      <c r="I222" s="526"/>
      <c r="J222" s="527"/>
      <c r="K222" s="528"/>
      <c r="L222" s="529"/>
      <c r="M222" s="501"/>
      <c r="N222" s="502"/>
      <c r="O222" s="503"/>
      <c r="P222" s="517"/>
      <c r="Q222" s="514"/>
      <c r="R222" s="502"/>
      <c r="S222" s="503"/>
      <c r="T222" s="510"/>
      <c r="U222" s="501"/>
      <c r="V222" s="502"/>
      <c r="W222" s="503"/>
      <c r="X222" s="510"/>
      <c r="Y222" s="552">
        <f t="shared" si="75"/>
        <v>0</v>
      </c>
      <c r="Z222" s="551">
        <f t="shared" si="75"/>
        <v>0</v>
      </c>
      <c r="AD222" s="849" t="str">
        <f t="shared" si="62"/>
        <v/>
      </c>
      <c r="AE222" s="849" t="str">
        <f t="shared" si="63"/>
        <v/>
      </c>
      <c r="AF222" s="849" t="str">
        <f t="shared" si="76"/>
        <v/>
      </c>
      <c r="AG222" s="849" t="str">
        <f t="shared" si="77"/>
        <v/>
      </c>
      <c r="AH222" s="849" t="str">
        <f t="shared" si="78"/>
        <v/>
      </c>
      <c r="AI222" s="849" t="str">
        <f t="shared" si="79"/>
        <v/>
      </c>
      <c r="AJ222" s="847" t="str">
        <f t="shared" si="68"/>
        <v/>
      </c>
      <c r="AK222" s="847" t="str">
        <f t="shared" si="69"/>
        <v/>
      </c>
      <c r="AL222" s="847" t="str">
        <f t="shared" si="70"/>
        <v/>
      </c>
      <c r="AM222" s="847" t="str">
        <f t="shared" si="71"/>
        <v/>
      </c>
      <c r="AN222" s="847" t="str">
        <f t="shared" si="72"/>
        <v/>
      </c>
      <c r="AO222" s="847" t="str">
        <f t="shared" si="73"/>
        <v/>
      </c>
      <c r="IV222" s="534"/>
    </row>
    <row r="223" spans="1:256" s="54" customFormat="1" ht="30" customHeight="1">
      <c r="A223" s="1776"/>
      <c r="B223" s="998">
        <f t="shared" si="74"/>
        <v>40</v>
      </c>
      <c r="C223" s="237"/>
      <c r="D223" s="484" t="str">
        <f t="shared" si="61"/>
        <v/>
      </c>
      <c r="E223" s="1279"/>
      <c r="F223" s="1280"/>
      <c r="G223" s="238"/>
      <c r="H223" s="63"/>
      <c r="I223" s="526"/>
      <c r="J223" s="527"/>
      <c r="K223" s="528"/>
      <c r="L223" s="529"/>
      <c r="M223" s="501"/>
      <c r="N223" s="502"/>
      <c r="O223" s="503"/>
      <c r="P223" s="517"/>
      <c r="Q223" s="514"/>
      <c r="R223" s="502"/>
      <c r="S223" s="503"/>
      <c r="T223" s="510"/>
      <c r="U223" s="501"/>
      <c r="V223" s="502"/>
      <c r="W223" s="503"/>
      <c r="X223" s="510"/>
      <c r="Y223" s="552">
        <f t="shared" si="75"/>
        <v>0</v>
      </c>
      <c r="Z223" s="551">
        <f t="shared" si="75"/>
        <v>0</v>
      </c>
      <c r="AD223" s="849" t="str">
        <f t="shared" si="62"/>
        <v/>
      </c>
      <c r="AE223" s="849" t="str">
        <f t="shared" si="63"/>
        <v/>
      </c>
      <c r="AF223" s="849" t="str">
        <f t="shared" si="76"/>
        <v/>
      </c>
      <c r="AG223" s="849" t="str">
        <f t="shared" si="77"/>
        <v/>
      </c>
      <c r="AH223" s="849" t="str">
        <f t="shared" si="78"/>
        <v/>
      </c>
      <c r="AI223" s="849" t="str">
        <f t="shared" si="79"/>
        <v/>
      </c>
      <c r="AJ223" s="847" t="str">
        <f t="shared" si="68"/>
        <v/>
      </c>
      <c r="AK223" s="847" t="str">
        <f t="shared" si="69"/>
        <v/>
      </c>
      <c r="AL223" s="847" t="str">
        <f t="shared" si="70"/>
        <v/>
      </c>
      <c r="AM223" s="847" t="str">
        <f t="shared" si="71"/>
        <v/>
      </c>
      <c r="AN223" s="847" t="str">
        <f t="shared" si="72"/>
        <v/>
      </c>
      <c r="AO223" s="847" t="str">
        <f t="shared" si="73"/>
        <v/>
      </c>
      <c r="IV223" s="534"/>
    </row>
    <row r="224" spans="1:256" s="54" customFormat="1" ht="30" customHeight="1">
      <c r="A224" s="1776"/>
      <c r="B224" s="998">
        <f t="shared" si="74"/>
        <v>41</v>
      </c>
      <c r="C224" s="237"/>
      <c r="D224" s="484" t="str">
        <f t="shared" si="61"/>
        <v/>
      </c>
      <c r="E224" s="1279"/>
      <c r="F224" s="1280"/>
      <c r="G224" s="238"/>
      <c r="H224" s="63"/>
      <c r="I224" s="526"/>
      <c r="J224" s="527"/>
      <c r="K224" s="528"/>
      <c r="L224" s="529"/>
      <c r="M224" s="501"/>
      <c r="N224" s="502"/>
      <c r="O224" s="503"/>
      <c r="P224" s="517"/>
      <c r="Q224" s="514"/>
      <c r="R224" s="502"/>
      <c r="S224" s="503"/>
      <c r="T224" s="510"/>
      <c r="U224" s="501"/>
      <c r="V224" s="502"/>
      <c r="W224" s="503"/>
      <c r="X224" s="510"/>
      <c r="Y224" s="552">
        <f t="shared" si="75"/>
        <v>0</v>
      </c>
      <c r="Z224" s="551">
        <f t="shared" si="75"/>
        <v>0</v>
      </c>
      <c r="AD224" s="849" t="str">
        <f t="shared" si="62"/>
        <v/>
      </c>
      <c r="AE224" s="849" t="str">
        <f t="shared" si="63"/>
        <v/>
      </c>
      <c r="AF224" s="849" t="str">
        <f t="shared" si="76"/>
        <v/>
      </c>
      <c r="AG224" s="849" t="str">
        <f t="shared" si="77"/>
        <v/>
      </c>
      <c r="AH224" s="849" t="str">
        <f t="shared" si="78"/>
        <v/>
      </c>
      <c r="AI224" s="849" t="str">
        <f t="shared" si="79"/>
        <v/>
      </c>
      <c r="AJ224" s="847" t="str">
        <f t="shared" si="68"/>
        <v/>
      </c>
      <c r="AK224" s="847" t="str">
        <f t="shared" si="69"/>
        <v/>
      </c>
      <c r="AL224" s="847" t="str">
        <f t="shared" si="70"/>
        <v/>
      </c>
      <c r="AM224" s="847" t="str">
        <f t="shared" si="71"/>
        <v/>
      </c>
      <c r="AN224" s="847" t="str">
        <f t="shared" si="72"/>
        <v/>
      </c>
      <c r="AO224" s="847" t="str">
        <f t="shared" si="73"/>
        <v/>
      </c>
      <c r="IV224" s="534"/>
    </row>
    <row r="225" spans="1:256" s="54" customFormat="1" ht="30" customHeight="1">
      <c r="A225" s="1776"/>
      <c r="B225" s="998">
        <f t="shared" si="74"/>
        <v>42</v>
      </c>
      <c r="C225" s="237"/>
      <c r="D225" s="484" t="str">
        <f t="shared" si="61"/>
        <v/>
      </c>
      <c r="E225" s="1279"/>
      <c r="F225" s="1280"/>
      <c r="G225" s="238"/>
      <c r="H225" s="63"/>
      <c r="I225" s="526"/>
      <c r="J225" s="527"/>
      <c r="K225" s="528"/>
      <c r="L225" s="529"/>
      <c r="M225" s="501"/>
      <c r="N225" s="502"/>
      <c r="O225" s="503"/>
      <c r="P225" s="517"/>
      <c r="Q225" s="514"/>
      <c r="R225" s="502"/>
      <c r="S225" s="503"/>
      <c r="T225" s="510"/>
      <c r="U225" s="501"/>
      <c r="V225" s="502"/>
      <c r="W225" s="503"/>
      <c r="X225" s="510"/>
      <c r="Y225" s="552">
        <f t="shared" si="75"/>
        <v>0</v>
      </c>
      <c r="Z225" s="551">
        <f t="shared" si="75"/>
        <v>0</v>
      </c>
      <c r="AD225" s="849" t="str">
        <f t="shared" si="62"/>
        <v/>
      </c>
      <c r="AE225" s="849" t="str">
        <f t="shared" si="63"/>
        <v/>
      </c>
      <c r="AF225" s="849" t="str">
        <f t="shared" si="76"/>
        <v/>
      </c>
      <c r="AG225" s="849" t="str">
        <f t="shared" si="77"/>
        <v/>
      </c>
      <c r="AH225" s="849" t="str">
        <f t="shared" si="78"/>
        <v/>
      </c>
      <c r="AI225" s="849" t="str">
        <f t="shared" si="79"/>
        <v/>
      </c>
      <c r="AJ225" s="847" t="str">
        <f t="shared" si="68"/>
        <v/>
      </c>
      <c r="AK225" s="847" t="str">
        <f t="shared" si="69"/>
        <v/>
      </c>
      <c r="AL225" s="847" t="str">
        <f t="shared" si="70"/>
        <v/>
      </c>
      <c r="AM225" s="847" t="str">
        <f t="shared" si="71"/>
        <v/>
      </c>
      <c r="AN225" s="847" t="str">
        <f t="shared" si="72"/>
        <v/>
      </c>
      <c r="AO225" s="847" t="str">
        <f t="shared" si="73"/>
        <v/>
      </c>
      <c r="IV225" s="534"/>
    </row>
    <row r="226" spans="1:256" s="54" customFormat="1" ht="30" customHeight="1">
      <c r="A226" s="1776"/>
      <c r="B226" s="998">
        <f t="shared" si="74"/>
        <v>43</v>
      </c>
      <c r="C226" s="237"/>
      <c r="D226" s="484" t="str">
        <f t="shared" si="61"/>
        <v/>
      </c>
      <c r="E226" s="1279"/>
      <c r="F226" s="1280"/>
      <c r="G226" s="238"/>
      <c r="H226" s="63"/>
      <c r="I226" s="526"/>
      <c r="J226" s="527"/>
      <c r="K226" s="528"/>
      <c r="L226" s="529"/>
      <c r="M226" s="501"/>
      <c r="N226" s="502"/>
      <c r="O226" s="503"/>
      <c r="P226" s="517"/>
      <c r="Q226" s="514"/>
      <c r="R226" s="502"/>
      <c r="S226" s="503"/>
      <c r="T226" s="510"/>
      <c r="U226" s="501"/>
      <c r="V226" s="502"/>
      <c r="W226" s="503"/>
      <c r="X226" s="510"/>
      <c r="Y226" s="552">
        <f t="shared" si="75"/>
        <v>0</v>
      </c>
      <c r="Z226" s="551">
        <f t="shared" si="75"/>
        <v>0</v>
      </c>
      <c r="AD226" s="849" t="str">
        <f t="shared" si="62"/>
        <v/>
      </c>
      <c r="AE226" s="849" t="str">
        <f t="shared" si="63"/>
        <v/>
      </c>
      <c r="AF226" s="849" t="str">
        <f t="shared" si="76"/>
        <v/>
      </c>
      <c r="AG226" s="849" t="str">
        <f t="shared" si="77"/>
        <v/>
      </c>
      <c r="AH226" s="849" t="str">
        <f t="shared" si="78"/>
        <v/>
      </c>
      <c r="AI226" s="849" t="str">
        <f t="shared" si="79"/>
        <v/>
      </c>
      <c r="AJ226" s="847" t="str">
        <f t="shared" si="68"/>
        <v/>
      </c>
      <c r="AK226" s="847" t="str">
        <f t="shared" si="69"/>
        <v/>
      </c>
      <c r="AL226" s="847" t="str">
        <f t="shared" si="70"/>
        <v/>
      </c>
      <c r="AM226" s="847" t="str">
        <f t="shared" si="71"/>
        <v/>
      </c>
      <c r="AN226" s="847" t="str">
        <f t="shared" si="72"/>
        <v/>
      </c>
      <c r="AO226" s="847" t="str">
        <f t="shared" si="73"/>
        <v/>
      </c>
      <c r="IV226" s="534"/>
    </row>
    <row r="227" spans="1:256" s="54" customFormat="1" ht="30" customHeight="1">
      <c r="A227" s="1776"/>
      <c r="B227" s="998">
        <f t="shared" si="74"/>
        <v>44</v>
      </c>
      <c r="C227" s="237"/>
      <c r="D227" s="484" t="str">
        <f t="shared" si="61"/>
        <v/>
      </c>
      <c r="E227" s="1279"/>
      <c r="F227" s="1280"/>
      <c r="G227" s="238"/>
      <c r="H227" s="63"/>
      <c r="I227" s="526"/>
      <c r="J227" s="527"/>
      <c r="K227" s="528"/>
      <c r="L227" s="529"/>
      <c r="M227" s="501"/>
      <c r="N227" s="502"/>
      <c r="O227" s="503"/>
      <c r="P227" s="517"/>
      <c r="Q227" s="514"/>
      <c r="R227" s="502"/>
      <c r="S227" s="503"/>
      <c r="T227" s="510"/>
      <c r="U227" s="501"/>
      <c r="V227" s="502"/>
      <c r="W227" s="503"/>
      <c r="X227" s="510"/>
      <c r="Y227" s="552">
        <f t="shared" si="75"/>
        <v>0</v>
      </c>
      <c r="Z227" s="551">
        <f t="shared" si="75"/>
        <v>0</v>
      </c>
      <c r="AD227" s="849" t="str">
        <f t="shared" si="62"/>
        <v/>
      </c>
      <c r="AE227" s="849" t="str">
        <f t="shared" si="63"/>
        <v/>
      </c>
      <c r="AF227" s="849" t="str">
        <f t="shared" si="76"/>
        <v/>
      </c>
      <c r="AG227" s="849" t="str">
        <f t="shared" si="77"/>
        <v/>
      </c>
      <c r="AH227" s="849" t="str">
        <f t="shared" si="78"/>
        <v/>
      </c>
      <c r="AI227" s="849" t="str">
        <f t="shared" si="79"/>
        <v/>
      </c>
      <c r="AJ227" s="847" t="str">
        <f t="shared" si="68"/>
        <v/>
      </c>
      <c r="AK227" s="847" t="str">
        <f t="shared" si="69"/>
        <v/>
      </c>
      <c r="AL227" s="847" t="str">
        <f t="shared" si="70"/>
        <v/>
      </c>
      <c r="AM227" s="847" t="str">
        <f t="shared" si="71"/>
        <v/>
      </c>
      <c r="AN227" s="847" t="str">
        <f t="shared" si="72"/>
        <v/>
      </c>
      <c r="AO227" s="847" t="str">
        <f t="shared" si="73"/>
        <v/>
      </c>
      <c r="IV227" s="534"/>
    </row>
    <row r="228" spans="1:256" s="54" customFormat="1" ht="30" customHeight="1">
      <c r="A228" s="1776"/>
      <c r="B228" s="998">
        <f t="shared" si="74"/>
        <v>45</v>
      </c>
      <c r="C228" s="237"/>
      <c r="D228" s="484" t="str">
        <f t="shared" si="61"/>
        <v/>
      </c>
      <c r="E228" s="1279"/>
      <c r="F228" s="1280"/>
      <c r="G228" s="238"/>
      <c r="H228" s="63"/>
      <c r="I228" s="526"/>
      <c r="J228" s="527"/>
      <c r="K228" s="528"/>
      <c r="L228" s="529"/>
      <c r="M228" s="501"/>
      <c r="N228" s="502"/>
      <c r="O228" s="503"/>
      <c r="P228" s="517"/>
      <c r="Q228" s="514"/>
      <c r="R228" s="502"/>
      <c r="S228" s="503"/>
      <c r="T228" s="510"/>
      <c r="U228" s="501"/>
      <c r="V228" s="502"/>
      <c r="W228" s="503"/>
      <c r="X228" s="510"/>
      <c r="Y228" s="552">
        <f t="shared" si="75"/>
        <v>0</v>
      </c>
      <c r="Z228" s="551">
        <f t="shared" si="75"/>
        <v>0</v>
      </c>
      <c r="AD228" s="849" t="str">
        <f t="shared" si="62"/>
        <v/>
      </c>
      <c r="AE228" s="849" t="str">
        <f t="shared" si="63"/>
        <v/>
      </c>
      <c r="AF228" s="849" t="str">
        <f t="shared" si="76"/>
        <v/>
      </c>
      <c r="AG228" s="849" t="str">
        <f t="shared" si="77"/>
        <v/>
      </c>
      <c r="AH228" s="849" t="str">
        <f t="shared" si="78"/>
        <v/>
      </c>
      <c r="AI228" s="849" t="str">
        <f t="shared" si="79"/>
        <v/>
      </c>
      <c r="AJ228" s="847" t="str">
        <f t="shared" si="68"/>
        <v/>
      </c>
      <c r="AK228" s="847" t="str">
        <f t="shared" si="69"/>
        <v/>
      </c>
      <c r="AL228" s="847" t="str">
        <f t="shared" si="70"/>
        <v/>
      </c>
      <c r="AM228" s="847" t="str">
        <f t="shared" si="71"/>
        <v/>
      </c>
      <c r="AN228" s="847" t="str">
        <f t="shared" si="72"/>
        <v/>
      </c>
      <c r="AO228" s="847" t="str">
        <f t="shared" si="73"/>
        <v/>
      </c>
      <c r="IV228" s="534"/>
    </row>
    <row r="229" spans="1:256" s="54" customFormat="1" ht="30" customHeight="1">
      <c r="A229" s="1776"/>
      <c r="B229" s="998">
        <f t="shared" si="74"/>
        <v>46</v>
      </c>
      <c r="C229" s="237"/>
      <c r="D229" s="484" t="str">
        <f t="shared" si="61"/>
        <v/>
      </c>
      <c r="E229" s="1279"/>
      <c r="F229" s="1280"/>
      <c r="G229" s="238"/>
      <c r="H229" s="63"/>
      <c r="I229" s="526"/>
      <c r="J229" s="527"/>
      <c r="K229" s="528"/>
      <c r="L229" s="529"/>
      <c r="M229" s="501"/>
      <c r="N229" s="502"/>
      <c r="O229" s="503"/>
      <c r="P229" s="517"/>
      <c r="Q229" s="514"/>
      <c r="R229" s="502"/>
      <c r="S229" s="503"/>
      <c r="T229" s="510"/>
      <c r="U229" s="501"/>
      <c r="V229" s="502"/>
      <c r="W229" s="503"/>
      <c r="X229" s="510"/>
      <c r="Y229" s="552">
        <f t="shared" si="75"/>
        <v>0</v>
      </c>
      <c r="Z229" s="551">
        <f t="shared" si="75"/>
        <v>0</v>
      </c>
      <c r="AD229" s="849" t="str">
        <f t="shared" si="62"/>
        <v/>
      </c>
      <c r="AE229" s="849" t="str">
        <f t="shared" si="63"/>
        <v/>
      </c>
      <c r="AF229" s="849" t="str">
        <f t="shared" si="76"/>
        <v/>
      </c>
      <c r="AG229" s="849" t="str">
        <f t="shared" si="77"/>
        <v/>
      </c>
      <c r="AH229" s="849" t="str">
        <f t="shared" si="78"/>
        <v/>
      </c>
      <c r="AI229" s="849" t="str">
        <f t="shared" si="79"/>
        <v/>
      </c>
      <c r="AJ229" s="847" t="str">
        <f t="shared" si="68"/>
        <v/>
      </c>
      <c r="AK229" s="847" t="str">
        <f t="shared" si="69"/>
        <v/>
      </c>
      <c r="AL229" s="847" t="str">
        <f t="shared" si="70"/>
        <v/>
      </c>
      <c r="AM229" s="847" t="str">
        <f t="shared" si="71"/>
        <v/>
      </c>
      <c r="AN229" s="847" t="str">
        <f t="shared" si="72"/>
        <v/>
      </c>
      <c r="AO229" s="847" t="str">
        <f t="shared" si="73"/>
        <v/>
      </c>
      <c r="IV229" s="534"/>
    </row>
    <row r="230" spans="1:256" s="54" customFormat="1" ht="30" customHeight="1">
      <c r="A230" s="1776"/>
      <c r="B230" s="998">
        <f t="shared" si="74"/>
        <v>47</v>
      </c>
      <c r="C230" s="237"/>
      <c r="D230" s="484" t="str">
        <f t="shared" si="61"/>
        <v/>
      </c>
      <c r="E230" s="1279"/>
      <c r="F230" s="1280"/>
      <c r="G230" s="238"/>
      <c r="H230" s="63"/>
      <c r="I230" s="526"/>
      <c r="J230" s="527"/>
      <c r="K230" s="528"/>
      <c r="L230" s="529"/>
      <c r="M230" s="501"/>
      <c r="N230" s="502"/>
      <c r="O230" s="503"/>
      <c r="P230" s="517"/>
      <c r="Q230" s="514"/>
      <c r="R230" s="502"/>
      <c r="S230" s="503"/>
      <c r="T230" s="510"/>
      <c r="U230" s="501"/>
      <c r="V230" s="502"/>
      <c r="W230" s="503"/>
      <c r="X230" s="510"/>
      <c r="Y230" s="552">
        <f t="shared" si="75"/>
        <v>0</v>
      </c>
      <c r="Z230" s="551">
        <f t="shared" si="75"/>
        <v>0</v>
      </c>
      <c r="AD230" s="849" t="str">
        <f t="shared" si="62"/>
        <v/>
      </c>
      <c r="AE230" s="849" t="str">
        <f t="shared" si="63"/>
        <v/>
      </c>
      <c r="AF230" s="849" t="str">
        <f t="shared" si="76"/>
        <v/>
      </c>
      <c r="AG230" s="849" t="str">
        <f t="shared" si="77"/>
        <v/>
      </c>
      <c r="AH230" s="849" t="str">
        <f t="shared" si="78"/>
        <v/>
      </c>
      <c r="AI230" s="849" t="str">
        <f t="shared" si="79"/>
        <v/>
      </c>
      <c r="AJ230" s="847" t="str">
        <f t="shared" si="68"/>
        <v/>
      </c>
      <c r="AK230" s="847" t="str">
        <f t="shared" si="69"/>
        <v/>
      </c>
      <c r="AL230" s="847" t="str">
        <f t="shared" si="70"/>
        <v/>
      </c>
      <c r="AM230" s="847" t="str">
        <f t="shared" si="71"/>
        <v/>
      </c>
      <c r="AN230" s="847" t="str">
        <f t="shared" si="72"/>
        <v/>
      </c>
      <c r="AO230" s="847" t="str">
        <f t="shared" si="73"/>
        <v/>
      </c>
      <c r="IV230" s="534"/>
    </row>
    <row r="231" spans="1:256" s="54" customFormat="1" ht="30" customHeight="1">
      <c r="A231" s="1776"/>
      <c r="B231" s="998">
        <f t="shared" si="74"/>
        <v>48</v>
      </c>
      <c r="C231" s="237"/>
      <c r="D231" s="484" t="str">
        <f t="shared" si="61"/>
        <v/>
      </c>
      <c r="E231" s="1279"/>
      <c r="F231" s="1280"/>
      <c r="G231" s="238"/>
      <c r="H231" s="63"/>
      <c r="I231" s="526"/>
      <c r="J231" s="527"/>
      <c r="K231" s="528"/>
      <c r="L231" s="529"/>
      <c r="M231" s="501"/>
      <c r="N231" s="502"/>
      <c r="O231" s="503"/>
      <c r="P231" s="517"/>
      <c r="Q231" s="514"/>
      <c r="R231" s="502"/>
      <c r="S231" s="503"/>
      <c r="T231" s="510"/>
      <c r="U231" s="501"/>
      <c r="V231" s="502"/>
      <c r="W231" s="503"/>
      <c r="X231" s="510"/>
      <c r="Y231" s="552">
        <f t="shared" si="75"/>
        <v>0</v>
      </c>
      <c r="Z231" s="551">
        <f t="shared" si="75"/>
        <v>0</v>
      </c>
      <c r="AD231" s="849" t="str">
        <f t="shared" si="62"/>
        <v/>
      </c>
      <c r="AE231" s="849" t="str">
        <f t="shared" si="63"/>
        <v/>
      </c>
      <c r="AF231" s="849" t="str">
        <f t="shared" si="76"/>
        <v/>
      </c>
      <c r="AG231" s="849" t="str">
        <f t="shared" si="77"/>
        <v/>
      </c>
      <c r="AH231" s="849" t="str">
        <f t="shared" si="78"/>
        <v/>
      </c>
      <c r="AI231" s="849" t="str">
        <f t="shared" si="79"/>
        <v/>
      </c>
      <c r="AJ231" s="847" t="str">
        <f t="shared" si="68"/>
        <v/>
      </c>
      <c r="AK231" s="847" t="str">
        <f t="shared" si="69"/>
        <v/>
      </c>
      <c r="AL231" s="847" t="str">
        <f t="shared" si="70"/>
        <v/>
      </c>
      <c r="AM231" s="847" t="str">
        <f t="shared" si="71"/>
        <v/>
      </c>
      <c r="AN231" s="847" t="str">
        <f t="shared" si="72"/>
        <v/>
      </c>
      <c r="AO231" s="847" t="str">
        <f t="shared" si="73"/>
        <v/>
      </c>
      <c r="IV231" s="534"/>
    </row>
    <row r="232" spans="1:256" s="54" customFormat="1" ht="30" customHeight="1">
      <c r="A232" s="1776"/>
      <c r="B232" s="998">
        <f t="shared" si="74"/>
        <v>49</v>
      </c>
      <c r="C232" s="237"/>
      <c r="D232" s="484" t="str">
        <f t="shared" si="61"/>
        <v/>
      </c>
      <c r="E232" s="1279"/>
      <c r="F232" s="1280"/>
      <c r="G232" s="238"/>
      <c r="H232" s="63"/>
      <c r="I232" s="526"/>
      <c r="J232" s="527"/>
      <c r="K232" s="528"/>
      <c r="L232" s="529"/>
      <c r="M232" s="501"/>
      <c r="N232" s="502"/>
      <c r="O232" s="503"/>
      <c r="P232" s="517"/>
      <c r="Q232" s="514"/>
      <c r="R232" s="502"/>
      <c r="S232" s="503"/>
      <c r="T232" s="510"/>
      <c r="U232" s="501"/>
      <c r="V232" s="502"/>
      <c r="W232" s="503"/>
      <c r="X232" s="510"/>
      <c r="Y232" s="552">
        <f t="shared" si="75"/>
        <v>0</v>
      </c>
      <c r="Z232" s="551">
        <f t="shared" si="75"/>
        <v>0</v>
      </c>
      <c r="AD232" s="849" t="str">
        <f t="shared" si="62"/>
        <v/>
      </c>
      <c r="AE232" s="849" t="str">
        <f t="shared" si="63"/>
        <v/>
      </c>
      <c r="AF232" s="849" t="str">
        <f t="shared" si="76"/>
        <v/>
      </c>
      <c r="AG232" s="849" t="str">
        <f t="shared" si="77"/>
        <v/>
      </c>
      <c r="AH232" s="849" t="str">
        <f t="shared" si="78"/>
        <v/>
      </c>
      <c r="AI232" s="849" t="str">
        <f t="shared" si="79"/>
        <v/>
      </c>
      <c r="AJ232" s="847" t="str">
        <f t="shared" si="68"/>
        <v/>
      </c>
      <c r="AK232" s="847" t="str">
        <f t="shared" si="69"/>
        <v/>
      </c>
      <c r="AL232" s="847" t="str">
        <f t="shared" si="70"/>
        <v/>
      </c>
      <c r="AM232" s="847" t="str">
        <f t="shared" si="71"/>
        <v/>
      </c>
      <c r="AN232" s="847" t="str">
        <f t="shared" si="72"/>
        <v/>
      </c>
      <c r="AO232" s="847" t="str">
        <f t="shared" si="73"/>
        <v/>
      </c>
      <c r="IV232" s="534"/>
    </row>
    <row r="233" spans="1:256" s="54" customFormat="1" ht="30" customHeight="1" thickBot="1">
      <c r="A233" s="1777"/>
      <c r="B233" s="998">
        <f t="shared" si="74"/>
        <v>50</v>
      </c>
      <c r="C233" s="237"/>
      <c r="D233" s="484" t="str">
        <f t="shared" si="61"/>
        <v/>
      </c>
      <c r="E233" s="1279"/>
      <c r="F233" s="1280"/>
      <c r="G233" s="238"/>
      <c r="H233" s="63"/>
      <c r="I233" s="526"/>
      <c r="J233" s="527"/>
      <c r="K233" s="528"/>
      <c r="L233" s="529"/>
      <c r="M233" s="504"/>
      <c r="N233" s="505"/>
      <c r="O233" s="506"/>
      <c r="P233" s="518"/>
      <c r="Q233" s="515"/>
      <c r="R233" s="505"/>
      <c r="S233" s="506"/>
      <c r="T233" s="511"/>
      <c r="U233" s="504"/>
      <c r="V233" s="505"/>
      <c r="W233" s="506"/>
      <c r="X233" s="511"/>
      <c r="Y233" s="552">
        <f t="shared" si="75"/>
        <v>0</v>
      </c>
      <c r="Z233" s="551">
        <f t="shared" si="75"/>
        <v>0</v>
      </c>
      <c r="AD233" s="849" t="str">
        <f t="shared" si="62"/>
        <v/>
      </c>
      <c r="AE233" s="849" t="str">
        <f t="shared" si="63"/>
        <v/>
      </c>
      <c r="AF233" s="849" t="str">
        <f t="shared" si="76"/>
        <v/>
      </c>
      <c r="AG233" s="849" t="str">
        <f t="shared" si="77"/>
        <v/>
      </c>
      <c r="AH233" s="849" t="str">
        <f t="shared" si="78"/>
        <v/>
      </c>
      <c r="AI233" s="849" t="str">
        <f t="shared" si="79"/>
        <v/>
      </c>
      <c r="AJ233" s="847" t="str">
        <f t="shared" si="68"/>
        <v/>
      </c>
      <c r="AK233" s="847" t="str">
        <f t="shared" si="69"/>
        <v/>
      </c>
      <c r="AL233" s="847" t="str">
        <f t="shared" si="70"/>
        <v/>
      </c>
      <c r="AM233" s="847" t="str">
        <f t="shared" si="71"/>
        <v/>
      </c>
      <c r="AN233" s="847" t="str">
        <f t="shared" si="72"/>
        <v/>
      </c>
      <c r="AO233" s="847" t="str">
        <f t="shared" si="73"/>
        <v/>
      </c>
      <c r="IV233" s="534"/>
    </row>
    <row r="234" spans="1:256" s="54" customFormat="1" ht="30" customHeight="1">
      <c r="A234" s="952"/>
      <c r="B234" s="55"/>
      <c r="C234" s="212"/>
      <c r="D234" s="219"/>
      <c r="E234" s="195"/>
      <c r="F234" s="213"/>
      <c r="G234" s="535" t="str">
        <f>'1_一般事項'!C9+1&amp;"次下請負業者計"</f>
        <v>2次下請負業者計</v>
      </c>
      <c r="H234" s="536"/>
      <c r="I234" s="580"/>
      <c r="J234" s="523"/>
      <c r="K234" s="524"/>
      <c r="L234" s="581"/>
      <c r="M234" s="537">
        <f t="shared" ref="M234:Z234" si="80">SUM(M184:M233)</f>
        <v>0</v>
      </c>
      <c r="N234" s="538">
        <f t="shared" si="80"/>
        <v>0</v>
      </c>
      <c r="O234" s="539">
        <f t="shared" si="80"/>
        <v>0</v>
      </c>
      <c r="P234" s="540">
        <f t="shared" si="80"/>
        <v>0</v>
      </c>
      <c r="Q234" s="537">
        <f t="shared" si="80"/>
        <v>0</v>
      </c>
      <c r="R234" s="538">
        <f t="shared" si="80"/>
        <v>0</v>
      </c>
      <c r="S234" s="539">
        <f t="shared" si="80"/>
        <v>0</v>
      </c>
      <c r="T234" s="540">
        <f t="shared" si="80"/>
        <v>0</v>
      </c>
      <c r="U234" s="537">
        <f t="shared" si="80"/>
        <v>0</v>
      </c>
      <c r="V234" s="538">
        <f t="shared" si="80"/>
        <v>0</v>
      </c>
      <c r="W234" s="539">
        <f t="shared" si="80"/>
        <v>0</v>
      </c>
      <c r="X234" s="540">
        <f t="shared" si="80"/>
        <v>0</v>
      </c>
      <c r="Y234" s="499">
        <f t="shared" si="80"/>
        <v>0</v>
      </c>
      <c r="Z234" s="553">
        <f t="shared" si="80"/>
        <v>0</v>
      </c>
      <c r="AD234" s="889"/>
      <c r="AE234" s="889"/>
      <c r="AF234" s="889"/>
      <c r="AG234" s="889"/>
      <c r="AH234" s="889"/>
      <c r="AI234" s="889"/>
      <c r="AJ234" s="557"/>
    </row>
    <row r="235" spans="1:256" s="54" customFormat="1" ht="30.6" customHeight="1">
      <c r="A235" s="541"/>
      <c r="B235" s="542"/>
      <c r="C235" s="542"/>
      <c r="D235" s="543"/>
      <c r="E235" s="211"/>
      <c r="F235" s="211"/>
      <c r="G235" s="198" t="s">
        <v>73</v>
      </c>
      <c r="H235" s="199"/>
      <c r="I235" s="582"/>
      <c r="J235" s="583"/>
      <c r="M235" s="494">
        <f>M183+M234</f>
        <v>0</v>
      </c>
      <c r="N235" s="495">
        <f>N183+N234</f>
        <v>0</v>
      </c>
      <c r="Q235" s="494">
        <f>Q183+Q234</f>
        <v>0</v>
      </c>
      <c r="R235" s="495">
        <f>R183+R234</f>
        <v>0</v>
      </c>
      <c r="U235" s="494">
        <f>U183+U234</f>
        <v>0</v>
      </c>
      <c r="V235" s="495">
        <f>V183+V234</f>
        <v>0</v>
      </c>
      <c r="Y235" s="494">
        <f>Y183+Y234</f>
        <v>0</v>
      </c>
      <c r="Z235" s="495">
        <f>Z183+Z234</f>
        <v>0</v>
      </c>
      <c r="AD235" s="924"/>
      <c r="AE235" s="924"/>
      <c r="AF235" s="924"/>
      <c r="AG235" s="924"/>
      <c r="AH235" s="924"/>
      <c r="AI235" s="924"/>
      <c r="AJ235" s="925"/>
    </row>
    <row r="236" spans="1:256" s="54" customFormat="1" ht="24" customHeight="1">
      <c r="B236" s="56"/>
      <c r="C236" s="56"/>
      <c r="E236" s="211"/>
      <c r="F236" s="211"/>
      <c r="G236" s="519"/>
      <c r="H236" s="520"/>
      <c r="I236" s="521"/>
      <c r="J236" s="521"/>
      <c r="M236" s="521"/>
      <c r="N236" s="521"/>
      <c r="Q236" s="521"/>
      <c r="R236" s="521"/>
      <c r="U236" s="521"/>
      <c r="V236" s="521"/>
      <c r="Y236" s="521"/>
      <c r="Z236" s="521"/>
      <c r="AD236" s="924"/>
      <c r="AE236" s="924"/>
      <c r="AF236" s="924"/>
      <c r="AG236" s="924"/>
      <c r="AH236" s="924"/>
      <c r="AI236" s="924"/>
      <c r="AJ236" s="925"/>
    </row>
    <row r="237" spans="1:256" ht="20.100000000000001" customHeight="1">
      <c r="A237" s="190" t="s">
        <v>847</v>
      </c>
      <c r="D237" s="26"/>
      <c r="E237" s="26"/>
      <c r="F237" s="26"/>
      <c r="G237" s="586"/>
      <c r="H237" s="26"/>
      <c r="I237" s="26"/>
      <c r="J237" s="26"/>
      <c r="K237" s="26"/>
      <c r="L237" s="26"/>
      <c r="M237" s="26"/>
      <c r="N237" s="26"/>
      <c r="O237" s="26"/>
      <c r="P237" s="26"/>
      <c r="Q237" s="26"/>
      <c r="R237" s="26"/>
      <c r="S237" s="26"/>
      <c r="T237" s="26"/>
      <c r="U237" s="26"/>
      <c r="V237" s="26"/>
      <c r="W237" s="26"/>
      <c r="X237" s="26"/>
      <c r="Y237" s="26"/>
      <c r="Z237" s="26"/>
      <c r="AA237" s="26"/>
      <c r="AB237" s="26"/>
      <c r="AC237" s="26"/>
      <c r="AD237" s="886"/>
      <c r="AE237" s="886"/>
      <c r="AF237" s="886"/>
      <c r="AG237" s="886"/>
      <c r="AH237" s="886"/>
      <c r="AI237" s="886"/>
      <c r="AJ237" s="488"/>
    </row>
    <row r="238" spans="1:256" s="488" customFormat="1" ht="20.100000000000001" hidden="1" customHeight="1">
      <c r="A238" s="929" t="s">
        <v>848</v>
      </c>
      <c r="B238" s="930"/>
      <c r="C238" s="575"/>
      <c r="D238" s="575"/>
      <c r="E238" s="575"/>
      <c r="F238" s="575"/>
      <c r="G238" s="575"/>
      <c r="H238" s="575"/>
      <c r="I238" s="575"/>
      <c r="J238" s="575"/>
      <c r="K238" s="575"/>
      <c r="L238" s="575"/>
      <c r="M238" s="575"/>
      <c r="N238" s="575"/>
      <c r="O238" s="575"/>
      <c r="P238" s="575"/>
      <c r="Q238" s="575"/>
      <c r="R238" s="575"/>
      <c r="S238" s="575"/>
      <c r="T238" s="575"/>
      <c r="U238" s="575"/>
      <c r="V238" s="575"/>
      <c r="AD238" s="886"/>
      <c r="AE238" s="886"/>
      <c r="AF238" s="886"/>
      <c r="AG238" s="886"/>
      <c r="AH238" s="886"/>
      <c r="AI238" s="886"/>
    </row>
    <row r="239" spans="1:256" ht="20.100000000000001" hidden="1" customHeight="1">
      <c r="A239" s="928" t="s">
        <v>352</v>
      </c>
      <c r="B239" s="927"/>
      <c r="D239" s="26"/>
      <c r="E239" s="26"/>
      <c r="F239" s="26"/>
      <c r="G239" s="586"/>
      <c r="H239" s="26"/>
      <c r="I239" s="26"/>
      <c r="J239" s="26"/>
      <c r="K239" s="26"/>
      <c r="L239" s="26"/>
      <c r="M239" s="26"/>
      <c r="N239" s="26"/>
      <c r="O239" s="26"/>
      <c r="P239" s="26"/>
      <c r="Q239" s="26"/>
      <c r="R239" s="26"/>
      <c r="S239" s="26"/>
      <c r="T239" s="26"/>
      <c r="U239" s="26"/>
      <c r="V239" s="26"/>
      <c r="W239" s="26"/>
      <c r="X239" s="26"/>
      <c r="Y239" s="26"/>
      <c r="Z239" s="26"/>
      <c r="AA239" s="26"/>
      <c r="AB239" s="26"/>
      <c r="AC239" s="26"/>
      <c r="AD239" s="886"/>
      <c r="AE239" s="886"/>
      <c r="AF239" s="886"/>
      <c r="AG239" s="886"/>
      <c r="AH239" s="886"/>
      <c r="AI239" s="886"/>
      <c r="AJ239" s="488"/>
    </row>
    <row r="240" spans="1:256" ht="16.5" hidden="1" customHeight="1">
      <c r="A240" s="926"/>
      <c r="B240" s="927"/>
      <c r="D240" s="26"/>
      <c r="E240" s="26"/>
      <c r="F240" s="26"/>
      <c r="G240" s="298"/>
      <c r="H240" s="26"/>
      <c r="I240" s="26"/>
      <c r="J240" s="26"/>
      <c r="K240" s="26"/>
      <c r="L240" s="26"/>
      <c r="M240" s="26"/>
      <c r="N240" s="26"/>
      <c r="O240" s="26"/>
      <c r="P240" s="26"/>
      <c r="Q240" s="26"/>
      <c r="R240" s="26"/>
      <c r="S240" s="26"/>
      <c r="T240" s="26"/>
      <c r="U240" s="26"/>
      <c r="V240" s="26"/>
      <c r="W240" s="26"/>
      <c r="X240" s="26"/>
      <c r="Y240" s="26"/>
      <c r="Z240" s="26"/>
      <c r="AA240" s="26"/>
      <c r="AB240" s="26"/>
      <c r="AC240" s="26"/>
      <c r="AD240" s="886"/>
      <c r="AE240" s="886"/>
      <c r="AF240" s="886"/>
      <c r="AG240" s="886"/>
      <c r="AH240" s="886"/>
      <c r="AI240" s="886"/>
      <c r="AJ240" s="488"/>
      <c r="IV240" s="477"/>
    </row>
    <row r="241" spans="1:256" ht="16.5" hidden="1" customHeight="1">
      <c r="A241" s="926"/>
      <c r="B241" s="927"/>
      <c r="D241" s="26"/>
      <c r="E241" s="26"/>
      <c r="F241" s="26"/>
      <c r="G241" s="298"/>
      <c r="H241" s="26"/>
      <c r="I241" s="26"/>
      <c r="J241" s="26"/>
      <c r="K241" s="26"/>
      <c r="L241" s="26"/>
      <c r="M241" s="26"/>
      <c r="N241" s="26"/>
      <c r="O241" s="26"/>
      <c r="P241" s="26"/>
      <c r="Q241" s="26"/>
      <c r="R241" s="26"/>
      <c r="S241" s="26"/>
      <c r="T241" s="26"/>
      <c r="U241" s="26"/>
      <c r="V241" s="26"/>
      <c r="W241" s="26"/>
      <c r="X241" s="26"/>
      <c r="Y241" s="26"/>
      <c r="Z241" s="26"/>
      <c r="AA241" s="26"/>
      <c r="AB241" s="26"/>
      <c r="AC241" s="26"/>
      <c r="AD241" s="886"/>
      <c r="AE241" s="886"/>
      <c r="AF241" s="886"/>
      <c r="AG241" s="886"/>
      <c r="AH241" s="886"/>
      <c r="AI241" s="886"/>
      <c r="AJ241" s="488"/>
      <c r="IV241" s="477"/>
    </row>
    <row r="242" spans="1:256" ht="16.5" hidden="1" customHeight="1">
      <c r="A242" s="926"/>
      <c r="B242" s="927"/>
      <c r="D242" s="26"/>
      <c r="E242" s="26"/>
      <c r="F242" s="26"/>
      <c r="G242" s="298"/>
      <c r="H242" s="26"/>
      <c r="I242" s="26"/>
      <c r="J242" s="26"/>
      <c r="K242" s="26"/>
      <c r="L242" s="26"/>
      <c r="M242" s="26"/>
      <c r="N242" s="26"/>
      <c r="O242" s="26"/>
      <c r="P242" s="26"/>
      <c r="Q242" s="26"/>
      <c r="R242" s="26"/>
      <c r="S242" s="26"/>
      <c r="T242" s="26"/>
      <c r="U242" s="26"/>
      <c r="V242" s="26"/>
      <c r="W242" s="26"/>
      <c r="X242" s="26"/>
      <c r="Y242" s="26"/>
      <c r="Z242" s="26"/>
      <c r="AA242" s="26"/>
      <c r="AB242" s="26"/>
      <c r="AC242" s="26"/>
      <c r="AD242" s="886"/>
      <c r="AE242" s="886"/>
      <c r="AF242" s="886"/>
      <c r="AG242" s="886"/>
      <c r="AH242" s="886"/>
      <c r="AI242" s="886"/>
      <c r="AJ242" s="488"/>
      <c r="IV242" s="477"/>
    </row>
    <row r="243" spans="1:256" ht="16.5" hidden="1" customHeight="1">
      <c r="A243" s="926"/>
      <c r="B243" s="927"/>
      <c r="D243" s="26"/>
      <c r="E243" s="26"/>
      <c r="F243" s="26"/>
      <c r="G243" s="298"/>
      <c r="H243" s="26"/>
      <c r="I243" s="26"/>
      <c r="J243" s="26"/>
      <c r="K243" s="26"/>
      <c r="L243" s="26"/>
      <c r="M243" s="26"/>
      <c r="N243" s="26"/>
      <c r="O243" s="26"/>
      <c r="P243" s="26"/>
      <c r="Q243" s="26"/>
      <c r="R243" s="26"/>
      <c r="S243" s="26"/>
      <c r="T243" s="26"/>
      <c r="U243" s="26"/>
      <c r="V243" s="26"/>
      <c r="W243" s="26"/>
      <c r="X243" s="26"/>
      <c r="Y243" s="26"/>
      <c r="Z243" s="26"/>
      <c r="AA243" s="26"/>
      <c r="AB243" s="26"/>
      <c r="AC243" s="26"/>
      <c r="AD243" s="886"/>
      <c r="AE243" s="886"/>
      <c r="AF243" s="886"/>
      <c r="AG243" s="886"/>
      <c r="AH243" s="886"/>
      <c r="AI243" s="886"/>
      <c r="AJ243" s="488"/>
      <c r="IV243" s="477"/>
    </row>
    <row r="244" spans="1:256" ht="20.25" hidden="1" customHeight="1">
      <c r="A244" s="926"/>
      <c r="B244" s="927"/>
      <c r="D244" s="26"/>
      <c r="E244" s="26"/>
      <c r="F244" s="26"/>
      <c r="G244" s="298"/>
      <c r="H244" s="26"/>
      <c r="I244" s="26"/>
      <c r="J244" s="26"/>
      <c r="K244" s="26"/>
      <c r="L244" s="26"/>
      <c r="M244" s="26"/>
      <c r="N244" s="26"/>
      <c r="O244" s="26"/>
      <c r="P244" s="26"/>
      <c r="Q244" s="26"/>
      <c r="R244" s="26"/>
      <c r="S244" s="26"/>
      <c r="T244" s="26"/>
      <c r="U244" s="26"/>
      <c r="V244" s="26"/>
      <c r="W244" s="26"/>
      <c r="X244" s="26"/>
      <c r="Y244" s="26"/>
      <c r="Z244" s="26"/>
      <c r="AA244" s="26"/>
      <c r="AB244" s="26"/>
      <c r="AC244" s="26"/>
      <c r="AD244" s="887"/>
      <c r="AE244" s="887"/>
      <c r="AF244" s="887"/>
      <c r="AG244" s="887"/>
      <c r="AH244" s="887"/>
      <c r="AI244" s="887"/>
      <c r="AJ244" s="888"/>
      <c r="IV244" s="477"/>
    </row>
    <row r="245" spans="1:256" s="18" customFormat="1" ht="27.75" customHeight="1">
      <c r="A245" s="1764" t="s">
        <v>591</v>
      </c>
      <c r="B245" s="1765"/>
      <c r="C245" s="1765"/>
      <c r="D245" s="1766"/>
      <c r="E245" s="192" t="s">
        <v>152</v>
      </c>
      <c r="F245" s="208"/>
      <c r="G245" s="193"/>
      <c r="H245" s="1770" t="s">
        <v>952</v>
      </c>
      <c r="I245" s="1772" t="s">
        <v>113</v>
      </c>
      <c r="J245" s="1762"/>
      <c r="K245" s="1762"/>
      <c r="L245" s="1762"/>
      <c r="M245" s="1772" t="s">
        <v>953</v>
      </c>
      <c r="N245" s="1762"/>
      <c r="O245" s="1762"/>
      <c r="P245" s="1763"/>
      <c r="Q245" s="1762" t="s">
        <v>71</v>
      </c>
      <c r="R245" s="1762"/>
      <c r="S245" s="1762"/>
      <c r="T245" s="1762"/>
      <c r="U245" s="1772" t="s">
        <v>72</v>
      </c>
      <c r="V245" s="1762"/>
      <c r="W245" s="1762"/>
      <c r="X245" s="1763"/>
      <c r="Y245" s="1762" t="s">
        <v>74</v>
      </c>
      <c r="Z245" s="1763"/>
      <c r="AD245" s="920" t="s">
        <v>1089</v>
      </c>
      <c r="AE245" s="920"/>
      <c r="AF245" s="920"/>
      <c r="AG245" s="920"/>
      <c r="AH245" s="920"/>
      <c r="AI245" s="920"/>
      <c r="AJ245" s="920"/>
      <c r="AK245" s="920"/>
      <c r="AL245" s="920"/>
      <c r="AM245" s="920"/>
      <c r="AN245" s="920"/>
      <c r="AO245" s="920"/>
    </row>
    <row r="246" spans="1:256" s="18" customFormat="1" ht="30" customHeight="1" thickBot="1">
      <c r="A246" s="1767"/>
      <c r="B246" s="1768"/>
      <c r="C246" s="1768"/>
      <c r="D246" s="1769"/>
      <c r="E246" s="1773" t="s">
        <v>1640</v>
      </c>
      <c r="F246" s="1774"/>
      <c r="G246" s="879" t="s">
        <v>521</v>
      </c>
      <c r="H246" s="1771"/>
      <c r="I246" s="489" t="s">
        <v>853</v>
      </c>
      <c r="J246" s="491" t="s">
        <v>114</v>
      </c>
      <c r="K246" s="492" t="s">
        <v>111</v>
      </c>
      <c r="L246" s="508" t="s">
        <v>112</v>
      </c>
      <c r="M246" s="489" t="s">
        <v>853</v>
      </c>
      <c r="N246" s="493" t="s">
        <v>114</v>
      </c>
      <c r="O246" s="492" t="s">
        <v>111</v>
      </c>
      <c r="P246" s="490" t="s">
        <v>112</v>
      </c>
      <c r="Q246" s="512" t="s">
        <v>853</v>
      </c>
      <c r="R246" s="493" t="s">
        <v>114</v>
      </c>
      <c r="S246" s="492" t="s">
        <v>111</v>
      </c>
      <c r="T246" s="508" t="s">
        <v>112</v>
      </c>
      <c r="U246" s="489" t="s">
        <v>853</v>
      </c>
      <c r="V246" s="493" t="s">
        <v>114</v>
      </c>
      <c r="W246" s="492" t="s">
        <v>111</v>
      </c>
      <c r="X246" s="490" t="s">
        <v>112</v>
      </c>
      <c r="Y246" s="512" t="s">
        <v>853</v>
      </c>
      <c r="Z246" s="550" t="s">
        <v>114</v>
      </c>
      <c r="AD246" s="848" t="s">
        <v>1090</v>
      </c>
      <c r="AE246" s="848" t="s">
        <v>1091</v>
      </c>
      <c r="AF246" s="848" t="s">
        <v>1092</v>
      </c>
      <c r="AG246" s="850" t="s">
        <v>1095</v>
      </c>
      <c r="AH246" s="848" t="s">
        <v>1093</v>
      </c>
      <c r="AI246" s="848" t="s">
        <v>1094</v>
      </c>
      <c r="AJ246" s="921" t="s">
        <v>1295</v>
      </c>
      <c r="AK246" s="921" t="s">
        <v>1296</v>
      </c>
      <c r="AL246" s="921" t="s">
        <v>1297</v>
      </c>
      <c r="AM246" s="921" t="s">
        <v>1298</v>
      </c>
      <c r="AN246" s="921" t="s">
        <v>1299</v>
      </c>
      <c r="AO246" s="921" t="s">
        <v>1300</v>
      </c>
    </row>
    <row r="247" spans="1:256" s="54" customFormat="1" ht="30" customHeight="1">
      <c r="A247" s="1778" t="str">
        <f>'1_一般事項'!$C$9&amp;"次下請"</f>
        <v>1次下請</v>
      </c>
      <c r="B247" s="214">
        <v>1</v>
      </c>
      <c r="C247" s="217" t="str">
        <f>IF('1_一般事項'!$C$8="","",'1_一般事項'!$C$8)</f>
        <v/>
      </c>
      <c r="D247" s="484" t="str">
        <f t="shared" ref="D247:D296" si="81">AJ247&amp;AK247&amp;AL247&amp;AM247&amp;AN247&amp;AO247</f>
        <v/>
      </c>
      <c r="E247" s="1277"/>
      <c r="F247" s="1278"/>
      <c r="G247" s="209"/>
      <c r="H247" s="194"/>
      <c r="I247" s="507"/>
      <c r="J247" s="496"/>
      <c r="K247" s="497"/>
      <c r="L247" s="509"/>
      <c r="M247" s="507"/>
      <c r="N247" s="496"/>
      <c r="O247" s="497"/>
      <c r="P247" s="516"/>
      <c r="Q247" s="513"/>
      <c r="R247" s="496"/>
      <c r="S247" s="497"/>
      <c r="T247" s="509"/>
      <c r="U247" s="507"/>
      <c r="V247" s="496"/>
      <c r="W247" s="497"/>
      <c r="X247" s="509"/>
      <c r="Y247" s="552">
        <f>SUM(I247,M247,Q247,U247)</f>
        <v>0</v>
      </c>
      <c r="Z247" s="551">
        <f>SUM(J247,N247,R247,V247)</f>
        <v>0</v>
      </c>
      <c r="AB247" s="18"/>
      <c r="AC247" s="18"/>
      <c r="AD247" s="849" t="str">
        <f>IF(E247&lt;&gt;"",IF(G247&lt;&gt;"","","×"),"")</f>
        <v/>
      </c>
      <c r="AE247" s="849" t="str">
        <f>IF(E247&lt;&gt;"",IF(H247&lt;&gt;"","","×"),"")</f>
        <v/>
      </c>
      <c r="AF247" s="849" t="str">
        <f t="shared" ref="AF247:AF278" si="82">IF(E247&lt;&gt;"",IF(AND(I247="",M247="",Q247="",U247=""),"×",""),"")</f>
        <v/>
      </c>
      <c r="AG247" s="849" t="str">
        <f t="shared" ref="AG247:AG278" si="83">IF(E247&lt;&gt;"",IF(AND(J247="",N247="",R247="",V247=""),"×",""),"")</f>
        <v/>
      </c>
      <c r="AH247" s="849" t="str">
        <f t="shared" ref="AH247:AH278" si="84">IF(E247&lt;&gt;"",IF(AND(K247="",O247="",S247="",W247=""),"×",""),"")</f>
        <v/>
      </c>
      <c r="AI247" s="849" t="str">
        <f t="shared" ref="AI247:AI278" si="85">IF(E247&lt;&gt;"",IF(AND(L247="",P247="",T247="",X247=""),"×",""),"")</f>
        <v/>
      </c>
      <c r="AJ247" s="847" t="str">
        <f>IF(AD247="×","規格を入力してください","")</f>
        <v/>
      </c>
      <c r="AK247" s="847" t="str">
        <f>IF(AND(AJ247="",AE247="×"),"機械本体重量を入力してください","")</f>
        <v/>
      </c>
      <c r="AL247" s="847" t="str">
        <f>IF(AND(AJ247&amp;AK247="",AF247="×"),"運搬費を入力してください","")</f>
        <v/>
      </c>
      <c r="AM247" s="847" t="str">
        <f>IF(AND(AJ247&amp;AK247&amp;AL247="",AG247="×"),"内分解組立費を入力してください","")</f>
        <v/>
      </c>
      <c r="AN247" s="847" t="str">
        <f>IF(AND(AJ247&amp;AK247&amp;AL247&amp;AM247="",AH247="×"),"運搬距離を入力してください","")</f>
        <v/>
      </c>
      <c r="AO247" s="847" t="str">
        <f>IF(AND(AJ247&amp;AK247&amp;AL247&amp;AM247&amp;AN247="",AI247="×"),"運搬回数を入力してください","")</f>
        <v/>
      </c>
    </row>
    <row r="248" spans="1:256" s="54" customFormat="1" ht="30" customHeight="1">
      <c r="A248" s="1779"/>
      <c r="B248" s="215">
        <f t="shared" ref="B248:B296" si="86">B247+1</f>
        <v>2</v>
      </c>
      <c r="C248" s="217" t="str">
        <f>IF('1_一般事項'!$C$8="","",'1_一般事項'!$C$8)</f>
        <v/>
      </c>
      <c r="D248" s="484" t="str">
        <f t="shared" si="81"/>
        <v/>
      </c>
      <c r="E248" s="1279"/>
      <c r="F248" s="1280"/>
      <c r="G248" s="210"/>
      <c r="H248" s="62"/>
      <c r="I248" s="501"/>
      <c r="J248" s="502"/>
      <c r="K248" s="503"/>
      <c r="L248" s="510"/>
      <c r="M248" s="501"/>
      <c r="N248" s="502"/>
      <c r="O248" s="503"/>
      <c r="P248" s="517"/>
      <c r="Q248" s="514"/>
      <c r="R248" s="502"/>
      <c r="S248" s="503"/>
      <c r="T248" s="510"/>
      <c r="U248" s="501"/>
      <c r="V248" s="502"/>
      <c r="W248" s="503"/>
      <c r="X248" s="510"/>
      <c r="Y248" s="552">
        <f t="shared" ref="Y248:Z296" si="87">SUM(I248,M248,Q248,U248)</f>
        <v>0</v>
      </c>
      <c r="Z248" s="551">
        <f t="shared" si="87"/>
        <v>0</v>
      </c>
      <c r="AB248" s="18"/>
      <c r="AC248" s="18"/>
      <c r="AD248" s="849" t="str">
        <f t="shared" ref="AD248:AD296" si="88">IF(E248&lt;&gt;"",IF(G248&lt;&gt;"","","×"),"")</f>
        <v/>
      </c>
      <c r="AE248" s="849" t="str">
        <f t="shared" ref="AE248:AE296" si="89">IF(E248&lt;&gt;"",IF(H248&lt;&gt;"","","×"),"")</f>
        <v/>
      </c>
      <c r="AF248" s="849" t="str">
        <f t="shared" si="82"/>
        <v/>
      </c>
      <c r="AG248" s="849" t="str">
        <f t="shared" si="83"/>
        <v/>
      </c>
      <c r="AH248" s="849" t="str">
        <f t="shared" si="84"/>
        <v/>
      </c>
      <c r="AI248" s="849" t="str">
        <f t="shared" si="85"/>
        <v/>
      </c>
      <c r="AJ248" s="847" t="str">
        <f t="shared" ref="AJ248:AJ296" si="90">IF(AD248="×","規格を入力してください","")</f>
        <v/>
      </c>
      <c r="AK248" s="847" t="str">
        <f t="shared" ref="AK248:AK296" si="91">IF(AND(AJ248="",AE248="×"),"機械本体重量を入力してください","")</f>
        <v/>
      </c>
      <c r="AL248" s="847" t="str">
        <f t="shared" ref="AL248:AL296" si="92">IF(AND(AJ248&amp;AK248="",AF248="×"),"運搬費を入力してください","")</f>
        <v/>
      </c>
      <c r="AM248" s="847" t="str">
        <f t="shared" ref="AM248:AM296" si="93">IF(AND(AJ248&amp;AK248&amp;AL248="",AG248="×"),"内分解組立費を入力してください","")</f>
        <v/>
      </c>
      <c r="AN248" s="847" t="str">
        <f t="shared" ref="AN248:AN296" si="94">IF(AND(AJ248&amp;AK248&amp;AL248&amp;AM248="",AH248="×"),"運搬距離を入力してください","")</f>
        <v/>
      </c>
      <c r="AO248" s="847" t="str">
        <f t="shared" ref="AO248:AO296" si="95">IF(AND(AJ248&amp;AK248&amp;AL248&amp;AM248&amp;AN248="",AI248="×"),"運搬回数を入力してください","")</f>
        <v/>
      </c>
    </row>
    <row r="249" spans="1:256" s="54" customFormat="1" ht="30" customHeight="1">
      <c r="A249" s="1779"/>
      <c r="B249" s="215">
        <f t="shared" si="86"/>
        <v>3</v>
      </c>
      <c r="C249" s="217" t="str">
        <f>IF('1_一般事項'!$C$8="","",'1_一般事項'!$C$8)</f>
        <v/>
      </c>
      <c r="D249" s="484" t="str">
        <f t="shared" si="81"/>
        <v/>
      </c>
      <c r="E249" s="1279"/>
      <c r="F249" s="1280"/>
      <c r="G249" s="210"/>
      <c r="H249" s="62"/>
      <c r="I249" s="501"/>
      <c r="J249" s="502"/>
      <c r="K249" s="503"/>
      <c r="L249" s="510"/>
      <c r="M249" s="501"/>
      <c r="N249" s="502"/>
      <c r="O249" s="503"/>
      <c r="P249" s="517"/>
      <c r="Q249" s="514"/>
      <c r="R249" s="502"/>
      <c r="S249" s="503"/>
      <c r="T249" s="510"/>
      <c r="U249" s="501"/>
      <c r="V249" s="502"/>
      <c r="W249" s="503"/>
      <c r="X249" s="510"/>
      <c r="Y249" s="552">
        <f t="shared" si="87"/>
        <v>0</v>
      </c>
      <c r="Z249" s="551">
        <f t="shared" si="87"/>
        <v>0</v>
      </c>
      <c r="AB249" s="3"/>
      <c r="AC249" s="3"/>
      <c r="AD249" s="849" t="str">
        <f t="shared" si="88"/>
        <v/>
      </c>
      <c r="AE249" s="849" t="str">
        <f t="shared" si="89"/>
        <v/>
      </c>
      <c r="AF249" s="849" t="str">
        <f t="shared" si="82"/>
        <v/>
      </c>
      <c r="AG249" s="849" t="str">
        <f t="shared" si="83"/>
        <v/>
      </c>
      <c r="AH249" s="849" t="str">
        <f t="shared" si="84"/>
        <v/>
      </c>
      <c r="AI249" s="849" t="str">
        <f t="shared" si="85"/>
        <v/>
      </c>
      <c r="AJ249" s="847" t="str">
        <f t="shared" si="90"/>
        <v/>
      </c>
      <c r="AK249" s="847" t="str">
        <f t="shared" si="91"/>
        <v/>
      </c>
      <c r="AL249" s="847" t="str">
        <f t="shared" si="92"/>
        <v/>
      </c>
      <c r="AM249" s="847" t="str">
        <f t="shared" si="93"/>
        <v/>
      </c>
      <c r="AN249" s="847" t="str">
        <f t="shared" si="94"/>
        <v/>
      </c>
      <c r="AO249" s="847" t="str">
        <f t="shared" si="95"/>
        <v/>
      </c>
    </row>
    <row r="250" spans="1:256" s="54" customFormat="1" ht="30" customHeight="1">
      <c r="A250" s="1779"/>
      <c r="B250" s="215">
        <f t="shared" si="86"/>
        <v>4</v>
      </c>
      <c r="C250" s="217" t="str">
        <f>IF('1_一般事項'!$C$8="","",'1_一般事項'!$C$8)</f>
        <v/>
      </c>
      <c r="D250" s="484" t="str">
        <f t="shared" si="81"/>
        <v/>
      </c>
      <c r="E250" s="1279"/>
      <c r="F250" s="1280"/>
      <c r="G250" s="210"/>
      <c r="H250" s="62"/>
      <c r="I250" s="501"/>
      <c r="J250" s="502"/>
      <c r="K250" s="503"/>
      <c r="L250" s="510"/>
      <c r="M250" s="501"/>
      <c r="N250" s="502"/>
      <c r="O250" s="503"/>
      <c r="P250" s="517"/>
      <c r="Q250" s="514"/>
      <c r="R250" s="502"/>
      <c r="S250" s="503"/>
      <c r="T250" s="510"/>
      <c r="U250" s="501"/>
      <c r="V250" s="502"/>
      <c r="W250" s="503"/>
      <c r="X250" s="510"/>
      <c r="Y250" s="552">
        <f t="shared" si="87"/>
        <v>0</v>
      </c>
      <c r="Z250" s="551">
        <f t="shared" si="87"/>
        <v>0</v>
      </c>
      <c r="AB250" s="3"/>
      <c r="AC250" s="3"/>
      <c r="AD250" s="849" t="str">
        <f t="shared" si="88"/>
        <v/>
      </c>
      <c r="AE250" s="849" t="str">
        <f t="shared" si="89"/>
        <v/>
      </c>
      <c r="AF250" s="849" t="str">
        <f t="shared" si="82"/>
        <v/>
      </c>
      <c r="AG250" s="849" t="str">
        <f t="shared" si="83"/>
        <v/>
      </c>
      <c r="AH250" s="849" t="str">
        <f t="shared" si="84"/>
        <v/>
      </c>
      <c r="AI250" s="849" t="str">
        <f t="shared" si="85"/>
        <v/>
      </c>
      <c r="AJ250" s="847" t="str">
        <f t="shared" si="90"/>
        <v/>
      </c>
      <c r="AK250" s="847" t="str">
        <f t="shared" si="91"/>
        <v/>
      </c>
      <c r="AL250" s="847" t="str">
        <f t="shared" si="92"/>
        <v/>
      </c>
      <c r="AM250" s="847" t="str">
        <f t="shared" si="93"/>
        <v/>
      </c>
      <c r="AN250" s="847" t="str">
        <f t="shared" si="94"/>
        <v/>
      </c>
      <c r="AO250" s="847" t="str">
        <f t="shared" si="95"/>
        <v/>
      </c>
      <c r="IV250" s="534"/>
    </row>
    <row r="251" spans="1:256" s="54" customFormat="1" ht="30" customHeight="1">
      <c r="A251" s="1779"/>
      <c r="B251" s="215">
        <f t="shared" si="86"/>
        <v>5</v>
      </c>
      <c r="C251" s="217" t="str">
        <f>IF('1_一般事項'!$C$8="","",'1_一般事項'!$C$8)</f>
        <v/>
      </c>
      <c r="D251" s="484" t="str">
        <f t="shared" si="81"/>
        <v/>
      </c>
      <c r="E251" s="1279"/>
      <c r="F251" s="1280"/>
      <c r="G251" s="210"/>
      <c r="H251" s="62"/>
      <c r="I251" s="501"/>
      <c r="J251" s="502"/>
      <c r="K251" s="503"/>
      <c r="L251" s="510"/>
      <c r="M251" s="501"/>
      <c r="N251" s="502"/>
      <c r="O251" s="503"/>
      <c r="P251" s="517"/>
      <c r="Q251" s="514"/>
      <c r="R251" s="502"/>
      <c r="S251" s="503"/>
      <c r="T251" s="510"/>
      <c r="U251" s="501"/>
      <c r="V251" s="502"/>
      <c r="W251" s="503"/>
      <c r="X251" s="510"/>
      <c r="Y251" s="552">
        <f t="shared" si="87"/>
        <v>0</v>
      </c>
      <c r="Z251" s="551">
        <f t="shared" si="87"/>
        <v>0</v>
      </c>
      <c r="AB251" s="3"/>
      <c r="AC251" s="3"/>
      <c r="AD251" s="849" t="str">
        <f t="shared" si="88"/>
        <v/>
      </c>
      <c r="AE251" s="849" t="str">
        <f t="shared" si="89"/>
        <v/>
      </c>
      <c r="AF251" s="849" t="str">
        <f t="shared" si="82"/>
        <v/>
      </c>
      <c r="AG251" s="849" t="str">
        <f t="shared" si="83"/>
        <v/>
      </c>
      <c r="AH251" s="849" t="str">
        <f t="shared" si="84"/>
        <v/>
      </c>
      <c r="AI251" s="849" t="str">
        <f t="shared" si="85"/>
        <v/>
      </c>
      <c r="AJ251" s="847" t="str">
        <f t="shared" si="90"/>
        <v/>
      </c>
      <c r="AK251" s="847" t="str">
        <f t="shared" si="91"/>
        <v/>
      </c>
      <c r="AL251" s="847" t="str">
        <f t="shared" si="92"/>
        <v/>
      </c>
      <c r="AM251" s="847" t="str">
        <f t="shared" si="93"/>
        <v/>
      </c>
      <c r="AN251" s="847" t="str">
        <f t="shared" si="94"/>
        <v/>
      </c>
      <c r="AO251" s="847" t="str">
        <f t="shared" si="95"/>
        <v/>
      </c>
      <c r="IV251" s="534"/>
    </row>
    <row r="252" spans="1:256" s="54" customFormat="1" ht="30" customHeight="1">
      <c r="A252" s="1779"/>
      <c r="B252" s="215">
        <f t="shared" si="86"/>
        <v>6</v>
      </c>
      <c r="C252" s="217" t="str">
        <f>IF('1_一般事項'!$C$8="","",'1_一般事項'!$C$8)</f>
        <v/>
      </c>
      <c r="D252" s="484" t="str">
        <f t="shared" si="81"/>
        <v/>
      </c>
      <c r="E252" s="1279"/>
      <c r="F252" s="1280"/>
      <c r="G252" s="210"/>
      <c r="H252" s="62"/>
      <c r="I252" s="501"/>
      <c r="J252" s="502"/>
      <c r="K252" s="503"/>
      <c r="L252" s="510"/>
      <c r="M252" s="501"/>
      <c r="N252" s="502"/>
      <c r="O252" s="503"/>
      <c r="P252" s="517"/>
      <c r="Q252" s="514"/>
      <c r="R252" s="502"/>
      <c r="S252" s="503"/>
      <c r="T252" s="510"/>
      <c r="U252" s="501"/>
      <c r="V252" s="502"/>
      <c r="W252" s="503"/>
      <c r="X252" s="510"/>
      <c r="Y252" s="552">
        <f t="shared" si="87"/>
        <v>0</v>
      </c>
      <c r="Z252" s="551">
        <f t="shared" si="87"/>
        <v>0</v>
      </c>
      <c r="AB252" s="3"/>
      <c r="AC252" s="3"/>
      <c r="AD252" s="849" t="str">
        <f t="shared" si="88"/>
        <v/>
      </c>
      <c r="AE252" s="849" t="str">
        <f t="shared" si="89"/>
        <v/>
      </c>
      <c r="AF252" s="849" t="str">
        <f t="shared" si="82"/>
        <v/>
      </c>
      <c r="AG252" s="849" t="str">
        <f t="shared" si="83"/>
        <v/>
      </c>
      <c r="AH252" s="849" t="str">
        <f t="shared" si="84"/>
        <v/>
      </c>
      <c r="AI252" s="849" t="str">
        <f t="shared" si="85"/>
        <v/>
      </c>
      <c r="AJ252" s="847" t="str">
        <f t="shared" si="90"/>
        <v/>
      </c>
      <c r="AK252" s="847" t="str">
        <f t="shared" si="91"/>
        <v/>
      </c>
      <c r="AL252" s="847" t="str">
        <f t="shared" si="92"/>
        <v/>
      </c>
      <c r="AM252" s="847" t="str">
        <f t="shared" si="93"/>
        <v/>
      </c>
      <c r="AN252" s="847" t="str">
        <f t="shared" si="94"/>
        <v/>
      </c>
      <c r="AO252" s="847" t="str">
        <f t="shared" si="95"/>
        <v/>
      </c>
      <c r="IV252" s="534"/>
    </row>
    <row r="253" spans="1:256" s="54" customFormat="1" ht="30" customHeight="1">
      <c r="A253" s="1779"/>
      <c r="B253" s="215">
        <f t="shared" si="86"/>
        <v>7</v>
      </c>
      <c r="C253" s="217" t="str">
        <f>IF('1_一般事項'!$C$8="","",'1_一般事項'!$C$8)</f>
        <v/>
      </c>
      <c r="D253" s="484" t="str">
        <f t="shared" si="81"/>
        <v/>
      </c>
      <c r="E253" s="1279"/>
      <c r="F253" s="1280"/>
      <c r="G253" s="210"/>
      <c r="H253" s="62"/>
      <c r="I253" s="501"/>
      <c r="J253" s="502"/>
      <c r="K253" s="503"/>
      <c r="L253" s="510"/>
      <c r="M253" s="501"/>
      <c r="N253" s="502"/>
      <c r="O253" s="503"/>
      <c r="P253" s="517"/>
      <c r="Q253" s="514"/>
      <c r="R253" s="502"/>
      <c r="S253" s="503"/>
      <c r="T253" s="510"/>
      <c r="U253" s="501"/>
      <c r="V253" s="502"/>
      <c r="W253" s="503"/>
      <c r="X253" s="510"/>
      <c r="Y253" s="552">
        <f t="shared" si="87"/>
        <v>0</v>
      </c>
      <c r="Z253" s="551">
        <f t="shared" si="87"/>
        <v>0</v>
      </c>
      <c r="AB253" s="3"/>
      <c r="AC253" s="3"/>
      <c r="AD253" s="849" t="str">
        <f t="shared" si="88"/>
        <v/>
      </c>
      <c r="AE253" s="849" t="str">
        <f t="shared" si="89"/>
        <v/>
      </c>
      <c r="AF253" s="849" t="str">
        <f t="shared" si="82"/>
        <v/>
      </c>
      <c r="AG253" s="849" t="str">
        <f t="shared" si="83"/>
        <v/>
      </c>
      <c r="AH253" s="849" t="str">
        <f t="shared" si="84"/>
        <v/>
      </c>
      <c r="AI253" s="849" t="str">
        <f t="shared" si="85"/>
        <v/>
      </c>
      <c r="AJ253" s="847" t="str">
        <f t="shared" si="90"/>
        <v/>
      </c>
      <c r="AK253" s="847" t="str">
        <f t="shared" si="91"/>
        <v/>
      </c>
      <c r="AL253" s="847" t="str">
        <f t="shared" si="92"/>
        <v/>
      </c>
      <c r="AM253" s="847" t="str">
        <f t="shared" si="93"/>
        <v/>
      </c>
      <c r="AN253" s="847" t="str">
        <f t="shared" si="94"/>
        <v/>
      </c>
      <c r="AO253" s="847" t="str">
        <f t="shared" si="95"/>
        <v/>
      </c>
      <c r="IV253" s="534"/>
    </row>
    <row r="254" spans="1:256" s="54" customFormat="1" ht="30" customHeight="1">
      <c r="A254" s="1779"/>
      <c r="B254" s="215">
        <f t="shared" si="86"/>
        <v>8</v>
      </c>
      <c r="C254" s="217" t="str">
        <f>IF('1_一般事項'!$C$8="","",'1_一般事項'!$C$8)</f>
        <v/>
      </c>
      <c r="D254" s="484" t="str">
        <f t="shared" si="81"/>
        <v/>
      </c>
      <c r="E254" s="1279"/>
      <c r="F254" s="1280"/>
      <c r="G254" s="210"/>
      <c r="H254" s="62"/>
      <c r="I254" s="501"/>
      <c r="J254" s="502"/>
      <c r="K254" s="503"/>
      <c r="L254" s="510"/>
      <c r="M254" s="501"/>
      <c r="N254" s="502"/>
      <c r="O254" s="503"/>
      <c r="P254" s="517"/>
      <c r="Q254" s="514"/>
      <c r="R254" s="502"/>
      <c r="S254" s="503"/>
      <c r="T254" s="510"/>
      <c r="U254" s="501"/>
      <c r="V254" s="502"/>
      <c r="W254" s="503"/>
      <c r="X254" s="510"/>
      <c r="Y254" s="552">
        <f t="shared" si="87"/>
        <v>0</v>
      </c>
      <c r="Z254" s="551">
        <f t="shared" si="87"/>
        <v>0</v>
      </c>
      <c r="AB254" s="3"/>
      <c r="AC254" s="47"/>
      <c r="AD254" s="849" t="str">
        <f t="shared" si="88"/>
        <v/>
      </c>
      <c r="AE254" s="849" t="str">
        <f t="shared" si="89"/>
        <v/>
      </c>
      <c r="AF254" s="849" t="str">
        <f t="shared" si="82"/>
        <v/>
      </c>
      <c r="AG254" s="849" t="str">
        <f t="shared" si="83"/>
        <v/>
      </c>
      <c r="AH254" s="849" t="str">
        <f t="shared" si="84"/>
        <v/>
      </c>
      <c r="AI254" s="849" t="str">
        <f t="shared" si="85"/>
        <v/>
      </c>
      <c r="AJ254" s="847" t="str">
        <f t="shared" si="90"/>
        <v/>
      </c>
      <c r="AK254" s="847" t="str">
        <f t="shared" si="91"/>
        <v/>
      </c>
      <c r="AL254" s="847" t="str">
        <f t="shared" si="92"/>
        <v/>
      </c>
      <c r="AM254" s="847" t="str">
        <f t="shared" si="93"/>
        <v/>
      </c>
      <c r="AN254" s="847" t="str">
        <f t="shared" si="94"/>
        <v/>
      </c>
      <c r="AO254" s="847" t="str">
        <f t="shared" si="95"/>
        <v/>
      </c>
      <c r="IV254" s="534"/>
    </row>
    <row r="255" spans="1:256" s="54" customFormat="1" ht="30" customHeight="1">
      <c r="A255" s="1779"/>
      <c r="B255" s="215">
        <f t="shared" si="86"/>
        <v>9</v>
      </c>
      <c r="C255" s="217" t="str">
        <f>IF('1_一般事項'!$C$8="","",'1_一般事項'!$C$8)</f>
        <v/>
      </c>
      <c r="D255" s="484" t="str">
        <f t="shared" si="81"/>
        <v/>
      </c>
      <c r="E255" s="1279"/>
      <c r="F255" s="1280"/>
      <c r="G255" s="210"/>
      <c r="H255" s="62"/>
      <c r="I255" s="501"/>
      <c r="J255" s="502"/>
      <c r="K255" s="503"/>
      <c r="L255" s="510"/>
      <c r="M255" s="501"/>
      <c r="N255" s="502"/>
      <c r="O255" s="503"/>
      <c r="P255" s="517"/>
      <c r="Q255" s="514"/>
      <c r="R255" s="502"/>
      <c r="S255" s="503"/>
      <c r="T255" s="510"/>
      <c r="U255" s="501"/>
      <c r="V255" s="502"/>
      <c r="W255" s="503"/>
      <c r="X255" s="510"/>
      <c r="Y255" s="552">
        <f t="shared" si="87"/>
        <v>0</v>
      </c>
      <c r="Z255" s="551">
        <f t="shared" si="87"/>
        <v>0</v>
      </c>
      <c r="AB255" s="47"/>
      <c r="AC255" s="47"/>
      <c r="AD255" s="849" t="str">
        <f t="shared" si="88"/>
        <v/>
      </c>
      <c r="AE255" s="849" t="str">
        <f t="shared" si="89"/>
        <v/>
      </c>
      <c r="AF255" s="849" t="str">
        <f t="shared" si="82"/>
        <v/>
      </c>
      <c r="AG255" s="849" t="str">
        <f t="shared" si="83"/>
        <v/>
      </c>
      <c r="AH255" s="849" t="str">
        <f t="shared" si="84"/>
        <v/>
      </c>
      <c r="AI255" s="849" t="str">
        <f t="shared" si="85"/>
        <v/>
      </c>
      <c r="AJ255" s="847" t="str">
        <f t="shared" si="90"/>
        <v/>
      </c>
      <c r="AK255" s="847" t="str">
        <f t="shared" si="91"/>
        <v/>
      </c>
      <c r="AL255" s="847" t="str">
        <f t="shared" si="92"/>
        <v/>
      </c>
      <c r="AM255" s="847" t="str">
        <f t="shared" si="93"/>
        <v/>
      </c>
      <c r="AN255" s="847" t="str">
        <f t="shared" si="94"/>
        <v/>
      </c>
      <c r="AO255" s="847" t="str">
        <f t="shared" si="95"/>
        <v/>
      </c>
      <c r="IV255" s="534"/>
    </row>
    <row r="256" spans="1:256" s="54" customFormat="1" ht="30" customHeight="1">
      <c r="A256" s="1779"/>
      <c r="B256" s="215">
        <f t="shared" si="86"/>
        <v>10</v>
      </c>
      <c r="C256" s="217" t="str">
        <f>IF('1_一般事項'!$C$8="","",'1_一般事項'!$C$8)</f>
        <v/>
      </c>
      <c r="D256" s="484" t="str">
        <f t="shared" si="81"/>
        <v/>
      </c>
      <c r="E256" s="1279"/>
      <c r="F256" s="1280"/>
      <c r="G256" s="210"/>
      <c r="H256" s="62"/>
      <c r="I256" s="501"/>
      <c r="J256" s="502"/>
      <c r="K256" s="503"/>
      <c r="L256" s="510"/>
      <c r="M256" s="501"/>
      <c r="N256" s="502"/>
      <c r="O256" s="503"/>
      <c r="P256" s="517"/>
      <c r="Q256" s="514"/>
      <c r="R256" s="502"/>
      <c r="S256" s="503"/>
      <c r="T256" s="510"/>
      <c r="U256" s="501"/>
      <c r="V256" s="502"/>
      <c r="W256" s="503"/>
      <c r="X256" s="510"/>
      <c r="Y256" s="552">
        <f t="shared" si="87"/>
        <v>0</v>
      </c>
      <c r="Z256" s="551">
        <f t="shared" si="87"/>
        <v>0</v>
      </c>
      <c r="AB256" s="47"/>
      <c r="AC256" s="47"/>
      <c r="AD256" s="849" t="str">
        <f t="shared" si="88"/>
        <v/>
      </c>
      <c r="AE256" s="849" t="str">
        <f t="shared" si="89"/>
        <v/>
      </c>
      <c r="AF256" s="849" t="str">
        <f t="shared" si="82"/>
        <v/>
      </c>
      <c r="AG256" s="849" t="str">
        <f t="shared" si="83"/>
        <v/>
      </c>
      <c r="AH256" s="849" t="str">
        <f t="shared" si="84"/>
        <v/>
      </c>
      <c r="AI256" s="849" t="str">
        <f t="shared" si="85"/>
        <v/>
      </c>
      <c r="AJ256" s="847" t="str">
        <f t="shared" si="90"/>
        <v/>
      </c>
      <c r="AK256" s="847" t="str">
        <f t="shared" si="91"/>
        <v/>
      </c>
      <c r="AL256" s="847" t="str">
        <f t="shared" si="92"/>
        <v/>
      </c>
      <c r="AM256" s="847" t="str">
        <f t="shared" si="93"/>
        <v/>
      </c>
      <c r="AN256" s="847" t="str">
        <f t="shared" si="94"/>
        <v/>
      </c>
      <c r="AO256" s="847" t="str">
        <f t="shared" si="95"/>
        <v/>
      </c>
      <c r="IV256" s="534"/>
    </row>
    <row r="257" spans="1:256" s="54" customFormat="1" ht="30" customHeight="1">
      <c r="A257" s="1779"/>
      <c r="B257" s="215">
        <f t="shared" si="86"/>
        <v>11</v>
      </c>
      <c r="C257" s="217" t="str">
        <f>IF('1_一般事項'!$C$8="","",'1_一般事項'!$C$8)</f>
        <v/>
      </c>
      <c r="D257" s="484" t="str">
        <f t="shared" si="81"/>
        <v/>
      </c>
      <c r="E257" s="1279"/>
      <c r="F257" s="1280"/>
      <c r="G257" s="210"/>
      <c r="H257" s="62"/>
      <c r="I257" s="501"/>
      <c r="J257" s="502"/>
      <c r="K257" s="503"/>
      <c r="L257" s="510"/>
      <c r="M257" s="501"/>
      <c r="N257" s="502"/>
      <c r="O257" s="503"/>
      <c r="P257" s="517"/>
      <c r="Q257" s="514"/>
      <c r="R257" s="502"/>
      <c r="S257" s="503"/>
      <c r="T257" s="510"/>
      <c r="U257" s="501"/>
      <c r="V257" s="502"/>
      <c r="W257" s="503"/>
      <c r="X257" s="510"/>
      <c r="Y257" s="552">
        <f t="shared" si="87"/>
        <v>0</v>
      </c>
      <c r="Z257" s="551">
        <f t="shared" si="87"/>
        <v>0</v>
      </c>
      <c r="AB257" s="3"/>
      <c r="AC257" s="47"/>
      <c r="AD257" s="849" t="str">
        <f t="shared" si="88"/>
        <v/>
      </c>
      <c r="AE257" s="849" t="str">
        <f t="shared" si="89"/>
        <v/>
      </c>
      <c r="AF257" s="849" t="str">
        <f t="shared" si="82"/>
        <v/>
      </c>
      <c r="AG257" s="849" t="str">
        <f t="shared" si="83"/>
        <v/>
      </c>
      <c r="AH257" s="849" t="str">
        <f t="shared" si="84"/>
        <v/>
      </c>
      <c r="AI257" s="849" t="str">
        <f t="shared" si="85"/>
        <v/>
      </c>
      <c r="AJ257" s="847" t="str">
        <f t="shared" si="90"/>
        <v/>
      </c>
      <c r="AK257" s="847" t="str">
        <f t="shared" si="91"/>
        <v/>
      </c>
      <c r="AL257" s="847" t="str">
        <f t="shared" si="92"/>
        <v/>
      </c>
      <c r="AM257" s="847" t="str">
        <f t="shared" si="93"/>
        <v/>
      </c>
      <c r="AN257" s="847" t="str">
        <f t="shared" si="94"/>
        <v/>
      </c>
      <c r="AO257" s="847" t="str">
        <f t="shared" si="95"/>
        <v/>
      </c>
      <c r="IV257" s="534"/>
    </row>
    <row r="258" spans="1:256" s="54" customFormat="1" ht="30" customHeight="1">
      <c r="A258" s="1779"/>
      <c r="B258" s="215">
        <f t="shared" si="86"/>
        <v>12</v>
      </c>
      <c r="C258" s="217" t="str">
        <f>IF('1_一般事項'!$C$8="","",'1_一般事項'!$C$8)</f>
        <v/>
      </c>
      <c r="D258" s="484" t="str">
        <f t="shared" si="81"/>
        <v/>
      </c>
      <c r="E258" s="1279"/>
      <c r="F258" s="1280"/>
      <c r="G258" s="210"/>
      <c r="H258" s="62"/>
      <c r="I258" s="501"/>
      <c r="J258" s="502"/>
      <c r="K258" s="503"/>
      <c r="L258" s="510"/>
      <c r="M258" s="501"/>
      <c r="N258" s="502"/>
      <c r="O258" s="503"/>
      <c r="P258" s="517"/>
      <c r="Q258" s="514"/>
      <c r="R258" s="502"/>
      <c r="S258" s="503"/>
      <c r="T258" s="510"/>
      <c r="U258" s="501"/>
      <c r="V258" s="502"/>
      <c r="W258" s="503"/>
      <c r="X258" s="510"/>
      <c r="Y258" s="552">
        <f t="shared" si="87"/>
        <v>0</v>
      </c>
      <c r="Z258" s="551">
        <f t="shared" si="87"/>
        <v>0</v>
      </c>
      <c r="AB258" s="47"/>
      <c r="AC258" s="47"/>
      <c r="AD258" s="849" t="str">
        <f t="shared" si="88"/>
        <v/>
      </c>
      <c r="AE258" s="849" t="str">
        <f t="shared" si="89"/>
        <v/>
      </c>
      <c r="AF258" s="849" t="str">
        <f t="shared" si="82"/>
        <v/>
      </c>
      <c r="AG258" s="849" t="str">
        <f t="shared" si="83"/>
        <v/>
      </c>
      <c r="AH258" s="849" t="str">
        <f t="shared" si="84"/>
        <v/>
      </c>
      <c r="AI258" s="849" t="str">
        <f t="shared" si="85"/>
        <v/>
      </c>
      <c r="AJ258" s="847" t="str">
        <f t="shared" si="90"/>
        <v/>
      </c>
      <c r="AK258" s="847" t="str">
        <f t="shared" si="91"/>
        <v/>
      </c>
      <c r="AL258" s="847" t="str">
        <f t="shared" si="92"/>
        <v/>
      </c>
      <c r="AM258" s="847" t="str">
        <f t="shared" si="93"/>
        <v/>
      </c>
      <c r="AN258" s="847" t="str">
        <f t="shared" si="94"/>
        <v/>
      </c>
      <c r="AO258" s="847" t="str">
        <f t="shared" si="95"/>
        <v/>
      </c>
      <c r="IV258" s="534"/>
    </row>
    <row r="259" spans="1:256" s="54" customFormat="1" ht="30" customHeight="1">
      <c r="A259" s="1779"/>
      <c r="B259" s="215">
        <f t="shared" si="86"/>
        <v>13</v>
      </c>
      <c r="C259" s="217" t="str">
        <f>IF('1_一般事項'!$C$8="","",'1_一般事項'!$C$8)</f>
        <v/>
      </c>
      <c r="D259" s="484" t="str">
        <f t="shared" si="81"/>
        <v/>
      </c>
      <c r="E259" s="1279"/>
      <c r="F259" s="1280"/>
      <c r="G259" s="210"/>
      <c r="H259" s="62"/>
      <c r="I259" s="501"/>
      <c r="J259" s="502"/>
      <c r="K259" s="503"/>
      <c r="L259" s="510"/>
      <c r="M259" s="501"/>
      <c r="N259" s="502"/>
      <c r="O259" s="503"/>
      <c r="P259" s="517"/>
      <c r="Q259" s="514"/>
      <c r="R259" s="502"/>
      <c r="S259" s="503"/>
      <c r="T259" s="510"/>
      <c r="U259" s="501"/>
      <c r="V259" s="502"/>
      <c r="W259" s="503"/>
      <c r="X259" s="510"/>
      <c r="Y259" s="552">
        <f t="shared" si="87"/>
        <v>0</v>
      </c>
      <c r="Z259" s="551">
        <f t="shared" si="87"/>
        <v>0</v>
      </c>
      <c r="AB259" s="47"/>
      <c r="AC259" s="47"/>
      <c r="AD259" s="849" t="str">
        <f t="shared" si="88"/>
        <v/>
      </c>
      <c r="AE259" s="849" t="str">
        <f t="shared" si="89"/>
        <v/>
      </c>
      <c r="AF259" s="849" t="str">
        <f t="shared" si="82"/>
        <v/>
      </c>
      <c r="AG259" s="849" t="str">
        <f t="shared" si="83"/>
        <v/>
      </c>
      <c r="AH259" s="849" t="str">
        <f t="shared" si="84"/>
        <v/>
      </c>
      <c r="AI259" s="849" t="str">
        <f t="shared" si="85"/>
        <v/>
      </c>
      <c r="AJ259" s="847" t="str">
        <f t="shared" si="90"/>
        <v/>
      </c>
      <c r="AK259" s="847" t="str">
        <f t="shared" si="91"/>
        <v/>
      </c>
      <c r="AL259" s="847" t="str">
        <f t="shared" si="92"/>
        <v/>
      </c>
      <c r="AM259" s="847" t="str">
        <f t="shared" si="93"/>
        <v/>
      </c>
      <c r="AN259" s="847" t="str">
        <f t="shared" si="94"/>
        <v/>
      </c>
      <c r="AO259" s="847" t="str">
        <f t="shared" si="95"/>
        <v/>
      </c>
      <c r="IV259" s="534"/>
    </row>
    <row r="260" spans="1:256" s="54" customFormat="1" ht="30" customHeight="1">
      <c r="A260" s="1779"/>
      <c r="B260" s="215">
        <f t="shared" si="86"/>
        <v>14</v>
      </c>
      <c r="C260" s="217" t="str">
        <f>IF('1_一般事項'!$C$8="","",'1_一般事項'!$C$8)</f>
        <v/>
      </c>
      <c r="D260" s="484" t="str">
        <f t="shared" si="81"/>
        <v/>
      </c>
      <c r="E260" s="1279"/>
      <c r="F260" s="1280"/>
      <c r="G260" s="210"/>
      <c r="H260" s="62"/>
      <c r="I260" s="501"/>
      <c r="J260" s="502"/>
      <c r="K260" s="503"/>
      <c r="L260" s="510"/>
      <c r="M260" s="501"/>
      <c r="N260" s="502"/>
      <c r="O260" s="503"/>
      <c r="P260" s="517"/>
      <c r="Q260" s="514"/>
      <c r="R260" s="502"/>
      <c r="S260" s="503"/>
      <c r="T260" s="510"/>
      <c r="U260" s="501"/>
      <c r="V260" s="502"/>
      <c r="W260" s="503"/>
      <c r="X260" s="510"/>
      <c r="Y260" s="552">
        <f t="shared" si="87"/>
        <v>0</v>
      </c>
      <c r="Z260" s="551">
        <f t="shared" si="87"/>
        <v>0</v>
      </c>
      <c r="AB260" s="3"/>
      <c r="AC260" s="47"/>
      <c r="AD260" s="849" t="str">
        <f t="shared" si="88"/>
        <v/>
      </c>
      <c r="AE260" s="849" t="str">
        <f t="shared" si="89"/>
        <v/>
      </c>
      <c r="AF260" s="849" t="str">
        <f t="shared" si="82"/>
        <v/>
      </c>
      <c r="AG260" s="849" t="str">
        <f t="shared" si="83"/>
        <v/>
      </c>
      <c r="AH260" s="849" t="str">
        <f t="shared" si="84"/>
        <v/>
      </c>
      <c r="AI260" s="849" t="str">
        <f t="shared" si="85"/>
        <v/>
      </c>
      <c r="AJ260" s="847" t="str">
        <f t="shared" si="90"/>
        <v/>
      </c>
      <c r="AK260" s="847" t="str">
        <f t="shared" si="91"/>
        <v/>
      </c>
      <c r="AL260" s="847" t="str">
        <f t="shared" si="92"/>
        <v/>
      </c>
      <c r="AM260" s="847" t="str">
        <f t="shared" si="93"/>
        <v/>
      </c>
      <c r="AN260" s="847" t="str">
        <f t="shared" si="94"/>
        <v/>
      </c>
      <c r="AO260" s="847" t="str">
        <f t="shared" si="95"/>
        <v/>
      </c>
      <c r="IV260" s="534"/>
    </row>
    <row r="261" spans="1:256" s="54" customFormat="1" ht="30" customHeight="1">
      <c r="A261" s="1779"/>
      <c r="B261" s="215">
        <f t="shared" si="86"/>
        <v>15</v>
      </c>
      <c r="C261" s="217" t="str">
        <f>IF('1_一般事項'!$C$8="","",'1_一般事項'!$C$8)</f>
        <v/>
      </c>
      <c r="D261" s="484" t="str">
        <f t="shared" si="81"/>
        <v/>
      </c>
      <c r="E261" s="1279"/>
      <c r="F261" s="1280"/>
      <c r="G261" s="210"/>
      <c r="H261" s="62"/>
      <c r="I261" s="501"/>
      <c r="J261" s="502"/>
      <c r="K261" s="503"/>
      <c r="L261" s="510"/>
      <c r="M261" s="501"/>
      <c r="N261" s="502"/>
      <c r="O261" s="503"/>
      <c r="P261" s="517"/>
      <c r="Q261" s="514"/>
      <c r="R261" s="502"/>
      <c r="S261" s="503"/>
      <c r="T261" s="510"/>
      <c r="U261" s="501"/>
      <c r="V261" s="502"/>
      <c r="W261" s="503"/>
      <c r="X261" s="510"/>
      <c r="Y261" s="552">
        <f t="shared" si="87"/>
        <v>0</v>
      </c>
      <c r="Z261" s="551">
        <f t="shared" si="87"/>
        <v>0</v>
      </c>
      <c r="AB261" s="47"/>
      <c r="AC261" s="47"/>
      <c r="AD261" s="849" t="str">
        <f t="shared" si="88"/>
        <v/>
      </c>
      <c r="AE261" s="849" t="str">
        <f t="shared" si="89"/>
        <v/>
      </c>
      <c r="AF261" s="849" t="str">
        <f t="shared" si="82"/>
        <v/>
      </c>
      <c r="AG261" s="849" t="str">
        <f t="shared" si="83"/>
        <v/>
      </c>
      <c r="AH261" s="849" t="str">
        <f t="shared" si="84"/>
        <v/>
      </c>
      <c r="AI261" s="849" t="str">
        <f t="shared" si="85"/>
        <v/>
      </c>
      <c r="AJ261" s="847" t="str">
        <f t="shared" si="90"/>
        <v/>
      </c>
      <c r="AK261" s="847" t="str">
        <f t="shared" si="91"/>
        <v/>
      </c>
      <c r="AL261" s="847" t="str">
        <f t="shared" si="92"/>
        <v/>
      </c>
      <c r="AM261" s="847" t="str">
        <f t="shared" si="93"/>
        <v/>
      </c>
      <c r="AN261" s="847" t="str">
        <f t="shared" si="94"/>
        <v/>
      </c>
      <c r="AO261" s="847" t="str">
        <f t="shared" si="95"/>
        <v/>
      </c>
      <c r="IV261" s="534"/>
    </row>
    <row r="262" spans="1:256" s="54" customFormat="1" ht="30" customHeight="1">
      <c r="A262" s="1779"/>
      <c r="B262" s="215">
        <f t="shared" si="86"/>
        <v>16</v>
      </c>
      <c r="C262" s="217" t="str">
        <f>IF('1_一般事項'!$C$8="","",'1_一般事項'!$C$8)</f>
        <v/>
      </c>
      <c r="D262" s="484" t="str">
        <f t="shared" si="81"/>
        <v/>
      </c>
      <c r="E262" s="1279"/>
      <c r="F262" s="1280"/>
      <c r="G262" s="210"/>
      <c r="H262" s="62"/>
      <c r="I262" s="501"/>
      <c r="J262" s="502"/>
      <c r="K262" s="503"/>
      <c r="L262" s="510"/>
      <c r="M262" s="501"/>
      <c r="N262" s="502"/>
      <c r="O262" s="503"/>
      <c r="P262" s="517"/>
      <c r="Q262" s="514"/>
      <c r="R262" s="502"/>
      <c r="S262" s="503"/>
      <c r="T262" s="510"/>
      <c r="U262" s="501"/>
      <c r="V262" s="502"/>
      <c r="W262" s="503"/>
      <c r="X262" s="510"/>
      <c r="Y262" s="552">
        <f t="shared" si="87"/>
        <v>0</v>
      </c>
      <c r="Z262" s="551">
        <f t="shared" si="87"/>
        <v>0</v>
      </c>
      <c r="AB262" s="3"/>
      <c r="AC262" s="47"/>
      <c r="AD262" s="849" t="str">
        <f t="shared" si="88"/>
        <v/>
      </c>
      <c r="AE262" s="849" t="str">
        <f t="shared" si="89"/>
        <v/>
      </c>
      <c r="AF262" s="849" t="str">
        <f t="shared" si="82"/>
        <v/>
      </c>
      <c r="AG262" s="849" t="str">
        <f t="shared" si="83"/>
        <v/>
      </c>
      <c r="AH262" s="849" t="str">
        <f t="shared" si="84"/>
        <v/>
      </c>
      <c r="AI262" s="849" t="str">
        <f t="shared" si="85"/>
        <v/>
      </c>
      <c r="AJ262" s="847" t="str">
        <f t="shared" si="90"/>
        <v/>
      </c>
      <c r="AK262" s="847" t="str">
        <f t="shared" si="91"/>
        <v/>
      </c>
      <c r="AL262" s="847" t="str">
        <f t="shared" si="92"/>
        <v/>
      </c>
      <c r="AM262" s="847" t="str">
        <f t="shared" si="93"/>
        <v/>
      </c>
      <c r="AN262" s="847" t="str">
        <f t="shared" si="94"/>
        <v/>
      </c>
      <c r="AO262" s="847" t="str">
        <f t="shared" si="95"/>
        <v/>
      </c>
      <c r="IV262" s="534"/>
    </row>
    <row r="263" spans="1:256" s="54" customFormat="1" ht="30" customHeight="1">
      <c r="A263" s="1779"/>
      <c r="B263" s="215">
        <f t="shared" si="86"/>
        <v>17</v>
      </c>
      <c r="C263" s="217" t="str">
        <f>IF('1_一般事項'!$C$8="","",'1_一般事項'!$C$8)</f>
        <v/>
      </c>
      <c r="D263" s="484" t="str">
        <f t="shared" si="81"/>
        <v/>
      </c>
      <c r="E263" s="1279"/>
      <c r="F263" s="1280"/>
      <c r="G263" s="210"/>
      <c r="H263" s="62"/>
      <c r="I263" s="501"/>
      <c r="J263" s="502"/>
      <c r="K263" s="503"/>
      <c r="L263" s="510"/>
      <c r="M263" s="501"/>
      <c r="N263" s="502"/>
      <c r="O263" s="503"/>
      <c r="P263" s="517"/>
      <c r="Q263" s="514"/>
      <c r="R263" s="502"/>
      <c r="S263" s="503"/>
      <c r="T263" s="510"/>
      <c r="U263" s="501"/>
      <c r="V263" s="502"/>
      <c r="W263" s="503"/>
      <c r="X263" s="510"/>
      <c r="Y263" s="552">
        <f t="shared" si="87"/>
        <v>0</v>
      </c>
      <c r="Z263" s="551">
        <f t="shared" si="87"/>
        <v>0</v>
      </c>
      <c r="AB263" s="47"/>
      <c r="AC263" s="47"/>
      <c r="AD263" s="849" t="str">
        <f t="shared" si="88"/>
        <v/>
      </c>
      <c r="AE263" s="849" t="str">
        <f t="shared" si="89"/>
        <v/>
      </c>
      <c r="AF263" s="849" t="str">
        <f t="shared" si="82"/>
        <v/>
      </c>
      <c r="AG263" s="849" t="str">
        <f t="shared" si="83"/>
        <v/>
      </c>
      <c r="AH263" s="849" t="str">
        <f t="shared" si="84"/>
        <v/>
      </c>
      <c r="AI263" s="849" t="str">
        <f t="shared" si="85"/>
        <v/>
      </c>
      <c r="AJ263" s="847" t="str">
        <f t="shared" si="90"/>
        <v/>
      </c>
      <c r="AK263" s="847" t="str">
        <f t="shared" si="91"/>
        <v/>
      </c>
      <c r="AL263" s="847" t="str">
        <f t="shared" si="92"/>
        <v/>
      </c>
      <c r="AM263" s="847" t="str">
        <f t="shared" si="93"/>
        <v/>
      </c>
      <c r="AN263" s="847" t="str">
        <f t="shared" si="94"/>
        <v/>
      </c>
      <c r="AO263" s="847" t="str">
        <f t="shared" si="95"/>
        <v/>
      </c>
      <c r="IV263" s="534"/>
    </row>
    <row r="264" spans="1:256" s="54" customFormat="1" ht="30" customHeight="1">
      <c r="A264" s="1779"/>
      <c r="B264" s="215">
        <f t="shared" si="86"/>
        <v>18</v>
      </c>
      <c r="C264" s="217" t="str">
        <f>IF('1_一般事項'!$C$8="","",'1_一般事項'!$C$8)</f>
        <v/>
      </c>
      <c r="D264" s="484" t="str">
        <f t="shared" si="81"/>
        <v/>
      </c>
      <c r="E264" s="1279"/>
      <c r="F264" s="1280"/>
      <c r="G264" s="210"/>
      <c r="H264" s="62"/>
      <c r="I264" s="501"/>
      <c r="J264" s="502"/>
      <c r="K264" s="503"/>
      <c r="L264" s="510"/>
      <c r="M264" s="501"/>
      <c r="N264" s="502"/>
      <c r="O264" s="503"/>
      <c r="P264" s="517"/>
      <c r="Q264" s="514"/>
      <c r="R264" s="502"/>
      <c r="S264" s="503"/>
      <c r="T264" s="510"/>
      <c r="U264" s="501"/>
      <c r="V264" s="502"/>
      <c r="W264" s="503"/>
      <c r="X264" s="510"/>
      <c r="Y264" s="552">
        <f t="shared" si="87"/>
        <v>0</v>
      </c>
      <c r="Z264" s="551">
        <f t="shared" si="87"/>
        <v>0</v>
      </c>
      <c r="AB264" s="47"/>
      <c r="AC264" s="47"/>
      <c r="AD264" s="849" t="str">
        <f t="shared" si="88"/>
        <v/>
      </c>
      <c r="AE264" s="849" t="str">
        <f t="shared" si="89"/>
        <v/>
      </c>
      <c r="AF264" s="849" t="str">
        <f t="shared" si="82"/>
        <v/>
      </c>
      <c r="AG264" s="849" t="str">
        <f t="shared" si="83"/>
        <v/>
      </c>
      <c r="AH264" s="849" t="str">
        <f t="shared" si="84"/>
        <v/>
      </c>
      <c r="AI264" s="849" t="str">
        <f t="shared" si="85"/>
        <v/>
      </c>
      <c r="AJ264" s="847" t="str">
        <f t="shared" si="90"/>
        <v/>
      </c>
      <c r="AK264" s="847" t="str">
        <f t="shared" si="91"/>
        <v/>
      </c>
      <c r="AL264" s="847" t="str">
        <f t="shared" si="92"/>
        <v/>
      </c>
      <c r="AM264" s="847" t="str">
        <f t="shared" si="93"/>
        <v/>
      </c>
      <c r="AN264" s="847" t="str">
        <f t="shared" si="94"/>
        <v/>
      </c>
      <c r="AO264" s="847" t="str">
        <f t="shared" si="95"/>
        <v/>
      </c>
      <c r="IV264" s="534"/>
    </row>
    <row r="265" spans="1:256" s="54" customFormat="1" ht="30" customHeight="1">
      <c r="A265" s="1779"/>
      <c r="B265" s="215">
        <f t="shared" si="86"/>
        <v>19</v>
      </c>
      <c r="C265" s="217" t="str">
        <f>IF('1_一般事項'!$C$8="","",'1_一般事項'!$C$8)</f>
        <v/>
      </c>
      <c r="D265" s="484" t="str">
        <f t="shared" si="81"/>
        <v/>
      </c>
      <c r="E265" s="1279"/>
      <c r="F265" s="1280"/>
      <c r="G265" s="210"/>
      <c r="H265" s="62"/>
      <c r="I265" s="501"/>
      <c r="J265" s="502"/>
      <c r="K265" s="503"/>
      <c r="L265" s="510"/>
      <c r="M265" s="501"/>
      <c r="N265" s="502"/>
      <c r="O265" s="503"/>
      <c r="P265" s="517"/>
      <c r="Q265" s="514"/>
      <c r="R265" s="502"/>
      <c r="S265" s="503"/>
      <c r="T265" s="510"/>
      <c r="U265" s="501"/>
      <c r="V265" s="502"/>
      <c r="W265" s="503"/>
      <c r="X265" s="510"/>
      <c r="Y265" s="552">
        <f t="shared" si="87"/>
        <v>0</v>
      </c>
      <c r="Z265" s="551">
        <f t="shared" si="87"/>
        <v>0</v>
      </c>
      <c r="AB265" s="3"/>
      <c r="AC265" s="47"/>
      <c r="AD265" s="849" t="str">
        <f t="shared" si="88"/>
        <v/>
      </c>
      <c r="AE265" s="849" t="str">
        <f t="shared" si="89"/>
        <v/>
      </c>
      <c r="AF265" s="849" t="str">
        <f t="shared" si="82"/>
        <v/>
      </c>
      <c r="AG265" s="849" t="str">
        <f t="shared" si="83"/>
        <v/>
      </c>
      <c r="AH265" s="849" t="str">
        <f t="shared" si="84"/>
        <v/>
      </c>
      <c r="AI265" s="849" t="str">
        <f t="shared" si="85"/>
        <v/>
      </c>
      <c r="AJ265" s="847" t="str">
        <f t="shared" si="90"/>
        <v/>
      </c>
      <c r="AK265" s="847" t="str">
        <f t="shared" si="91"/>
        <v/>
      </c>
      <c r="AL265" s="847" t="str">
        <f t="shared" si="92"/>
        <v/>
      </c>
      <c r="AM265" s="847" t="str">
        <f t="shared" si="93"/>
        <v/>
      </c>
      <c r="AN265" s="847" t="str">
        <f t="shared" si="94"/>
        <v/>
      </c>
      <c r="AO265" s="847" t="str">
        <f t="shared" si="95"/>
        <v/>
      </c>
      <c r="IV265" s="534"/>
    </row>
    <row r="266" spans="1:256" s="54" customFormat="1" ht="30" customHeight="1">
      <c r="A266" s="1779"/>
      <c r="B266" s="215">
        <f t="shared" si="86"/>
        <v>20</v>
      </c>
      <c r="C266" s="217" t="str">
        <f>IF('1_一般事項'!$C$8="","",'1_一般事項'!$C$8)</f>
        <v/>
      </c>
      <c r="D266" s="484" t="str">
        <f t="shared" si="81"/>
        <v/>
      </c>
      <c r="E266" s="1279"/>
      <c r="F266" s="1280"/>
      <c r="G266" s="210"/>
      <c r="H266" s="62"/>
      <c r="I266" s="501"/>
      <c r="J266" s="502"/>
      <c r="K266" s="503"/>
      <c r="L266" s="510"/>
      <c r="M266" s="501"/>
      <c r="N266" s="502"/>
      <c r="O266" s="503"/>
      <c r="P266" s="517"/>
      <c r="Q266" s="514"/>
      <c r="R266" s="502"/>
      <c r="S266" s="503"/>
      <c r="T266" s="510"/>
      <c r="U266" s="501"/>
      <c r="V266" s="502"/>
      <c r="W266" s="503"/>
      <c r="X266" s="510"/>
      <c r="Y266" s="552">
        <f t="shared" si="87"/>
        <v>0</v>
      </c>
      <c r="Z266" s="551">
        <f t="shared" si="87"/>
        <v>0</v>
      </c>
      <c r="AB266" s="47"/>
      <c r="AC266" s="47"/>
      <c r="AD266" s="849" t="str">
        <f t="shared" si="88"/>
        <v/>
      </c>
      <c r="AE266" s="849" t="str">
        <f t="shared" si="89"/>
        <v/>
      </c>
      <c r="AF266" s="849" t="str">
        <f t="shared" si="82"/>
        <v/>
      </c>
      <c r="AG266" s="849" t="str">
        <f t="shared" si="83"/>
        <v/>
      </c>
      <c r="AH266" s="849" t="str">
        <f t="shared" si="84"/>
        <v/>
      </c>
      <c r="AI266" s="849" t="str">
        <f t="shared" si="85"/>
        <v/>
      </c>
      <c r="AJ266" s="847" t="str">
        <f t="shared" si="90"/>
        <v/>
      </c>
      <c r="AK266" s="847" t="str">
        <f t="shared" si="91"/>
        <v/>
      </c>
      <c r="AL266" s="847" t="str">
        <f t="shared" si="92"/>
        <v/>
      </c>
      <c r="AM266" s="847" t="str">
        <f t="shared" si="93"/>
        <v/>
      </c>
      <c r="AN266" s="847" t="str">
        <f t="shared" si="94"/>
        <v/>
      </c>
      <c r="AO266" s="847" t="str">
        <f t="shared" si="95"/>
        <v/>
      </c>
      <c r="IV266" s="534"/>
    </row>
    <row r="267" spans="1:256" s="54" customFormat="1" ht="30" customHeight="1">
      <c r="A267" s="1779"/>
      <c r="B267" s="215">
        <f t="shared" si="86"/>
        <v>21</v>
      </c>
      <c r="C267" s="217" t="str">
        <f>IF('1_一般事項'!$C$8="","",'1_一般事項'!$C$8)</f>
        <v/>
      </c>
      <c r="D267" s="484" t="str">
        <f t="shared" si="81"/>
        <v/>
      </c>
      <c r="E267" s="1279"/>
      <c r="F267" s="1280"/>
      <c r="G267" s="210"/>
      <c r="H267" s="62"/>
      <c r="I267" s="501"/>
      <c r="J267" s="502"/>
      <c r="K267" s="503"/>
      <c r="L267" s="510"/>
      <c r="M267" s="501"/>
      <c r="N267" s="502"/>
      <c r="O267" s="503"/>
      <c r="P267" s="517"/>
      <c r="Q267" s="514"/>
      <c r="R267" s="502"/>
      <c r="S267" s="503"/>
      <c r="T267" s="510"/>
      <c r="U267" s="501"/>
      <c r="V267" s="502"/>
      <c r="W267" s="503"/>
      <c r="X267" s="510"/>
      <c r="Y267" s="552">
        <f t="shared" si="87"/>
        <v>0</v>
      </c>
      <c r="Z267" s="551">
        <f t="shared" si="87"/>
        <v>0</v>
      </c>
      <c r="AB267" s="47"/>
      <c r="AC267" s="47"/>
      <c r="AD267" s="849" t="str">
        <f t="shared" si="88"/>
        <v/>
      </c>
      <c r="AE267" s="849" t="str">
        <f t="shared" si="89"/>
        <v/>
      </c>
      <c r="AF267" s="849" t="str">
        <f t="shared" si="82"/>
        <v/>
      </c>
      <c r="AG267" s="849" t="str">
        <f t="shared" si="83"/>
        <v/>
      </c>
      <c r="AH267" s="849" t="str">
        <f t="shared" si="84"/>
        <v/>
      </c>
      <c r="AI267" s="849" t="str">
        <f t="shared" si="85"/>
        <v/>
      </c>
      <c r="AJ267" s="847" t="str">
        <f t="shared" si="90"/>
        <v/>
      </c>
      <c r="AK267" s="847" t="str">
        <f t="shared" si="91"/>
        <v/>
      </c>
      <c r="AL267" s="847" t="str">
        <f t="shared" si="92"/>
        <v/>
      </c>
      <c r="AM267" s="847" t="str">
        <f t="shared" si="93"/>
        <v/>
      </c>
      <c r="AN267" s="847" t="str">
        <f t="shared" si="94"/>
        <v/>
      </c>
      <c r="AO267" s="847" t="str">
        <f t="shared" si="95"/>
        <v/>
      </c>
      <c r="IV267" s="534"/>
    </row>
    <row r="268" spans="1:256" s="54" customFormat="1" ht="30" customHeight="1">
      <c r="A268" s="1779"/>
      <c r="B268" s="215">
        <f t="shared" si="86"/>
        <v>22</v>
      </c>
      <c r="C268" s="217" t="str">
        <f>IF('1_一般事項'!$C$8="","",'1_一般事項'!$C$8)</f>
        <v/>
      </c>
      <c r="D268" s="484" t="str">
        <f t="shared" si="81"/>
        <v/>
      </c>
      <c r="E268" s="1279"/>
      <c r="F268" s="1280"/>
      <c r="G268" s="210"/>
      <c r="H268" s="62"/>
      <c r="I268" s="501"/>
      <c r="J268" s="502"/>
      <c r="K268" s="503"/>
      <c r="L268" s="510"/>
      <c r="M268" s="501"/>
      <c r="N268" s="502"/>
      <c r="O268" s="503"/>
      <c r="P268" s="517"/>
      <c r="Q268" s="514"/>
      <c r="R268" s="502"/>
      <c r="S268" s="503"/>
      <c r="T268" s="510"/>
      <c r="U268" s="501"/>
      <c r="V268" s="502"/>
      <c r="W268" s="503"/>
      <c r="X268" s="510"/>
      <c r="Y268" s="552">
        <f t="shared" si="87"/>
        <v>0</v>
      </c>
      <c r="Z268" s="551">
        <f t="shared" si="87"/>
        <v>0</v>
      </c>
      <c r="AB268" s="3"/>
      <c r="AC268" s="47"/>
      <c r="AD268" s="849" t="str">
        <f t="shared" si="88"/>
        <v/>
      </c>
      <c r="AE268" s="849" t="str">
        <f t="shared" si="89"/>
        <v/>
      </c>
      <c r="AF268" s="849" t="str">
        <f t="shared" si="82"/>
        <v/>
      </c>
      <c r="AG268" s="849" t="str">
        <f t="shared" si="83"/>
        <v/>
      </c>
      <c r="AH268" s="849" t="str">
        <f t="shared" si="84"/>
        <v/>
      </c>
      <c r="AI268" s="849" t="str">
        <f t="shared" si="85"/>
        <v/>
      </c>
      <c r="AJ268" s="847" t="str">
        <f t="shared" si="90"/>
        <v/>
      </c>
      <c r="AK268" s="847" t="str">
        <f t="shared" si="91"/>
        <v/>
      </c>
      <c r="AL268" s="847" t="str">
        <f t="shared" si="92"/>
        <v/>
      </c>
      <c r="AM268" s="847" t="str">
        <f t="shared" si="93"/>
        <v/>
      </c>
      <c r="AN268" s="847" t="str">
        <f t="shared" si="94"/>
        <v/>
      </c>
      <c r="AO268" s="847" t="str">
        <f t="shared" si="95"/>
        <v/>
      </c>
      <c r="IV268" s="534"/>
    </row>
    <row r="269" spans="1:256" s="54" customFormat="1" ht="30" customHeight="1">
      <c r="A269" s="1779"/>
      <c r="B269" s="215">
        <f t="shared" si="86"/>
        <v>23</v>
      </c>
      <c r="C269" s="217" t="str">
        <f>IF('1_一般事項'!$C$8="","",'1_一般事項'!$C$8)</f>
        <v/>
      </c>
      <c r="D269" s="484" t="str">
        <f t="shared" si="81"/>
        <v/>
      </c>
      <c r="E269" s="1279"/>
      <c r="F269" s="1280"/>
      <c r="G269" s="210"/>
      <c r="H269" s="62"/>
      <c r="I269" s="501"/>
      <c r="J269" s="502"/>
      <c r="K269" s="503"/>
      <c r="L269" s="510"/>
      <c r="M269" s="501"/>
      <c r="N269" s="502"/>
      <c r="O269" s="503"/>
      <c r="P269" s="517"/>
      <c r="Q269" s="514"/>
      <c r="R269" s="502"/>
      <c r="S269" s="503"/>
      <c r="T269" s="510"/>
      <c r="U269" s="501"/>
      <c r="V269" s="502"/>
      <c r="W269" s="503"/>
      <c r="X269" s="510"/>
      <c r="Y269" s="552">
        <f t="shared" si="87"/>
        <v>0</v>
      </c>
      <c r="Z269" s="551">
        <f t="shared" si="87"/>
        <v>0</v>
      </c>
      <c r="AB269" s="47"/>
      <c r="AC269" s="47"/>
      <c r="AD269" s="849" t="str">
        <f t="shared" si="88"/>
        <v/>
      </c>
      <c r="AE269" s="849" t="str">
        <f t="shared" si="89"/>
        <v/>
      </c>
      <c r="AF269" s="849" t="str">
        <f t="shared" si="82"/>
        <v/>
      </c>
      <c r="AG269" s="849" t="str">
        <f t="shared" si="83"/>
        <v/>
      </c>
      <c r="AH269" s="849" t="str">
        <f t="shared" si="84"/>
        <v/>
      </c>
      <c r="AI269" s="849" t="str">
        <f t="shared" si="85"/>
        <v/>
      </c>
      <c r="AJ269" s="847" t="str">
        <f t="shared" si="90"/>
        <v/>
      </c>
      <c r="AK269" s="847" t="str">
        <f t="shared" si="91"/>
        <v/>
      </c>
      <c r="AL269" s="847" t="str">
        <f t="shared" si="92"/>
        <v/>
      </c>
      <c r="AM269" s="847" t="str">
        <f t="shared" si="93"/>
        <v/>
      </c>
      <c r="AN269" s="847" t="str">
        <f t="shared" si="94"/>
        <v/>
      </c>
      <c r="AO269" s="847" t="str">
        <f t="shared" si="95"/>
        <v/>
      </c>
      <c r="IV269" s="534"/>
    </row>
    <row r="270" spans="1:256" s="54" customFormat="1" ht="30" customHeight="1">
      <c r="A270" s="1779"/>
      <c r="B270" s="215">
        <f t="shared" si="86"/>
        <v>24</v>
      </c>
      <c r="C270" s="217" t="str">
        <f>IF('1_一般事項'!$C$8="","",'1_一般事項'!$C$8)</f>
        <v/>
      </c>
      <c r="D270" s="484" t="str">
        <f t="shared" si="81"/>
        <v/>
      </c>
      <c r="E270" s="1279"/>
      <c r="F270" s="1280"/>
      <c r="G270" s="210"/>
      <c r="H270" s="62"/>
      <c r="I270" s="501"/>
      <c r="J270" s="502"/>
      <c r="K270" s="503"/>
      <c r="L270" s="510"/>
      <c r="M270" s="501"/>
      <c r="N270" s="502"/>
      <c r="O270" s="503"/>
      <c r="P270" s="517"/>
      <c r="Q270" s="514"/>
      <c r="R270" s="502"/>
      <c r="S270" s="503"/>
      <c r="T270" s="510"/>
      <c r="U270" s="501"/>
      <c r="V270" s="502"/>
      <c r="W270" s="503"/>
      <c r="X270" s="510"/>
      <c r="Y270" s="552">
        <f t="shared" si="87"/>
        <v>0</v>
      </c>
      <c r="Z270" s="551">
        <f t="shared" si="87"/>
        <v>0</v>
      </c>
      <c r="AB270" s="47"/>
      <c r="AC270" s="47"/>
      <c r="AD270" s="849" t="str">
        <f t="shared" si="88"/>
        <v/>
      </c>
      <c r="AE270" s="849" t="str">
        <f t="shared" si="89"/>
        <v/>
      </c>
      <c r="AF270" s="849" t="str">
        <f t="shared" si="82"/>
        <v/>
      </c>
      <c r="AG270" s="849" t="str">
        <f t="shared" si="83"/>
        <v/>
      </c>
      <c r="AH270" s="849" t="str">
        <f t="shared" si="84"/>
        <v/>
      </c>
      <c r="AI270" s="849" t="str">
        <f t="shared" si="85"/>
        <v/>
      </c>
      <c r="AJ270" s="847" t="str">
        <f t="shared" si="90"/>
        <v/>
      </c>
      <c r="AK270" s="847" t="str">
        <f t="shared" si="91"/>
        <v/>
      </c>
      <c r="AL270" s="847" t="str">
        <f t="shared" si="92"/>
        <v/>
      </c>
      <c r="AM270" s="847" t="str">
        <f t="shared" si="93"/>
        <v/>
      </c>
      <c r="AN270" s="847" t="str">
        <f t="shared" si="94"/>
        <v/>
      </c>
      <c r="AO270" s="847" t="str">
        <f t="shared" si="95"/>
        <v/>
      </c>
      <c r="IV270" s="534"/>
    </row>
    <row r="271" spans="1:256" s="54" customFormat="1" ht="30" customHeight="1">
      <c r="A271" s="1779"/>
      <c r="B271" s="215">
        <f t="shared" si="86"/>
        <v>25</v>
      </c>
      <c r="C271" s="217" t="str">
        <f>IF('1_一般事項'!$C$8="","",'1_一般事項'!$C$8)</f>
        <v/>
      </c>
      <c r="D271" s="484" t="str">
        <f t="shared" si="81"/>
        <v/>
      </c>
      <c r="E271" s="1279"/>
      <c r="F271" s="1280"/>
      <c r="G271" s="210"/>
      <c r="H271" s="62"/>
      <c r="I271" s="501"/>
      <c r="J271" s="502"/>
      <c r="K271" s="503"/>
      <c r="L271" s="510"/>
      <c r="M271" s="501"/>
      <c r="N271" s="502"/>
      <c r="O271" s="503"/>
      <c r="P271" s="517"/>
      <c r="Q271" s="514"/>
      <c r="R271" s="502"/>
      <c r="S271" s="503"/>
      <c r="T271" s="510"/>
      <c r="U271" s="501"/>
      <c r="V271" s="502"/>
      <c r="W271" s="503"/>
      <c r="X271" s="510"/>
      <c r="Y271" s="552">
        <f t="shared" si="87"/>
        <v>0</v>
      </c>
      <c r="Z271" s="551">
        <f t="shared" si="87"/>
        <v>0</v>
      </c>
      <c r="AB271" s="3"/>
      <c r="AC271" s="47"/>
      <c r="AD271" s="849" t="str">
        <f t="shared" si="88"/>
        <v/>
      </c>
      <c r="AE271" s="849" t="str">
        <f t="shared" si="89"/>
        <v/>
      </c>
      <c r="AF271" s="849" t="str">
        <f t="shared" si="82"/>
        <v/>
      </c>
      <c r="AG271" s="849" t="str">
        <f t="shared" si="83"/>
        <v/>
      </c>
      <c r="AH271" s="849" t="str">
        <f t="shared" si="84"/>
        <v/>
      </c>
      <c r="AI271" s="849" t="str">
        <f t="shared" si="85"/>
        <v/>
      </c>
      <c r="AJ271" s="847" t="str">
        <f t="shared" si="90"/>
        <v/>
      </c>
      <c r="AK271" s="847" t="str">
        <f t="shared" si="91"/>
        <v/>
      </c>
      <c r="AL271" s="847" t="str">
        <f t="shared" si="92"/>
        <v/>
      </c>
      <c r="AM271" s="847" t="str">
        <f t="shared" si="93"/>
        <v/>
      </c>
      <c r="AN271" s="847" t="str">
        <f t="shared" si="94"/>
        <v/>
      </c>
      <c r="AO271" s="847" t="str">
        <f t="shared" si="95"/>
        <v/>
      </c>
      <c r="IV271" s="534"/>
    </row>
    <row r="272" spans="1:256" s="54" customFormat="1" ht="30" customHeight="1">
      <c r="A272" s="1779"/>
      <c r="B272" s="215">
        <f t="shared" si="86"/>
        <v>26</v>
      </c>
      <c r="C272" s="217" t="str">
        <f>IF('1_一般事項'!$C$8="","",'1_一般事項'!$C$8)</f>
        <v/>
      </c>
      <c r="D272" s="484" t="str">
        <f t="shared" si="81"/>
        <v/>
      </c>
      <c r="E272" s="1279"/>
      <c r="F272" s="1280"/>
      <c r="G272" s="210"/>
      <c r="H272" s="62"/>
      <c r="I272" s="501"/>
      <c r="J272" s="502"/>
      <c r="K272" s="503"/>
      <c r="L272" s="510"/>
      <c r="M272" s="501"/>
      <c r="N272" s="502"/>
      <c r="O272" s="503"/>
      <c r="P272" s="517"/>
      <c r="Q272" s="514"/>
      <c r="R272" s="502"/>
      <c r="S272" s="503"/>
      <c r="T272" s="510"/>
      <c r="U272" s="501"/>
      <c r="V272" s="502"/>
      <c r="W272" s="503"/>
      <c r="X272" s="510"/>
      <c r="Y272" s="552">
        <f t="shared" si="87"/>
        <v>0</v>
      </c>
      <c r="Z272" s="551">
        <f t="shared" si="87"/>
        <v>0</v>
      </c>
      <c r="AB272" s="47"/>
      <c r="AC272" s="47"/>
      <c r="AD272" s="849" t="str">
        <f t="shared" si="88"/>
        <v/>
      </c>
      <c r="AE272" s="849" t="str">
        <f t="shared" si="89"/>
        <v/>
      </c>
      <c r="AF272" s="849" t="str">
        <f t="shared" si="82"/>
        <v/>
      </c>
      <c r="AG272" s="849" t="str">
        <f t="shared" si="83"/>
        <v/>
      </c>
      <c r="AH272" s="849" t="str">
        <f t="shared" si="84"/>
        <v/>
      </c>
      <c r="AI272" s="849" t="str">
        <f t="shared" si="85"/>
        <v/>
      </c>
      <c r="AJ272" s="847" t="str">
        <f t="shared" si="90"/>
        <v/>
      </c>
      <c r="AK272" s="847" t="str">
        <f t="shared" si="91"/>
        <v/>
      </c>
      <c r="AL272" s="847" t="str">
        <f t="shared" si="92"/>
        <v/>
      </c>
      <c r="AM272" s="847" t="str">
        <f t="shared" si="93"/>
        <v/>
      </c>
      <c r="AN272" s="847" t="str">
        <f t="shared" si="94"/>
        <v/>
      </c>
      <c r="AO272" s="847" t="str">
        <f t="shared" si="95"/>
        <v/>
      </c>
      <c r="IV272" s="534"/>
    </row>
    <row r="273" spans="1:256" s="54" customFormat="1" ht="30" customHeight="1">
      <c r="A273" s="1779"/>
      <c r="B273" s="215">
        <f t="shared" si="86"/>
        <v>27</v>
      </c>
      <c r="C273" s="217" t="str">
        <f>IF('1_一般事項'!$C$8="","",'1_一般事項'!$C$8)</f>
        <v/>
      </c>
      <c r="D273" s="484" t="str">
        <f t="shared" si="81"/>
        <v/>
      </c>
      <c r="E273" s="1279"/>
      <c r="F273" s="1280"/>
      <c r="G273" s="210"/>
      <c r="H273" s="62"/>
      <c r="I273" s="501"/>
      <c r="J273" s="502"/>
      <c r="K273" s="503"/>
      <c r="L273" s="510"/>
      <c r="M273" s="501"/>
      <c r="N273" s="502"/>
      <c r="O273" s="503"/>
      <c r="P273" s="517"/>
      <c r="Q273" s="514"/>
      <c r="R273" s="502"/>
      <c r="S273" s="503"/>
      <c r="T273" s="510"/>
      <c r="U273" s="501"/>
      <c r="V273" s="502"/>
      <c r="W273" s="503"/>
      <c r="X273" s="510"/>
      <c r="Y273" s="552">
        <f t="shared" si="87"/>
        <v>0</v>
      </c>
      <c r="Z273" s="551">
        <f t="shared" si="87"/>
        <v>0</v>
      </c>
      <c r="AB273" s="3"/>
      <c r="AC273" s="47"/>
      <c r="AD273" s="849" t="str">
        <f t="shared" si="88"/>
        <v/>
      </c>
      <c r="AE273" s="849" t="str">
        <f t="shared" si="89"/>
        <v/>
      </c>
      <c r="AF273" s="849" t="str">
        <f t="shared" si="82"/>
        <v/>
      </c>
      <c r="AG273" s="849" t="str">
        <f t="shared" si="83"/>
        <v/>
      </c>
      <c r="AH273" s="849" t="str">
        <f t="shared" si="84"/>
        <v/>
      </c>
      <c r="AI273" s="849" t="str">
        <f t="shared" si="85"/>
        <v/>
      </c>
      <c r="AJ273" s="847" t="str">
        <f t="shared" si="90"/>
        <v/>
      </c>
      <c r="AK273" s="847" t="str">
        <f t="shared" si="91"/>
        <v/>
      </c>
      <c r="AL273" s="847" t="str">
        <f t="shared" si="92"/>
        <v/>
      </c>
      <c r="AM273" s="847" t="str">
        <f t="shared" si="93"/>
        <v/>
      </c>
      <c r="AN273" s="847" t="str">
        <f t="shared" si="94"/>
        <v/>
      </c>
      <c r="AO273" s="847" t="str">
        <f t="shared" si="95"/>
        <v/>
      </c>
      <c r="IV273" s="534"/>
    </row>
    <row r="274" spans="1:256" s="54" customFormat="1" ht="30" customHeight="1">
      <c r="A274" s="1779"/>
      <c r="B274" s="215">
        <f t="shared" si="86"/>
        <v>28</v>
      </c>
      <c r="C274" s="217" t="str">
        <f>IF('1_一般事項'!$C$8="","",'1_一般事項'!$C$8)</f>
        <v/>
      </c>
      <c r="D274" s="484" t="str">
        <f t="shared" si="81"/>
        <v/>
      </c>
      <c r="E274" s="1279"/>
      <c r="F274" s="1280"/>
      <c r="G274" s="210"/>
      <c r="H274" s="62"/>
      <c r="I274" s="501"/>
      <c r="J274" s="502"/>
      <c r="K274" s="503"/>
      <c r="L274" s="510"/>
      <c r="M274" s="501"/>
      <c r="N274" s="502"/>
      <c r="O274" s="503"/>
      <c r="P274" s="517"/>
      <c r="Q274" s="514"/>
      <c r="R274" s="502"/>
      <c r="S274" s="503"/>
      <c r="T274" s="510"/>
      <c r="U274" s="501"/>
      <c r="V274" s="502"/>
      <c r="W274" s="503"/>
      <c r="X274" s="510"/>
      <c r="Y274" s="552">
        <f t="shared" si="87"/>
        <v>0</v>
      </c>
      <c r="Z274" s="551">
        <f t="shared" si="87"/>
        <v>0</v>
      </c>
      <c r="AB274" s="47"/>
      <c r="AC274" s="47"/>
      <c r="AD274" s="849" t="str">
        <f t="shared" si="88"/>
        <v/>
      </c>
      <c r="AE274" s="849" t="str">
        <f t="shared" si="89"/>
        <v/>
      </c>
      <c r="AF274" s="849" t="str">
        <f t="shared" si="82"/>
        <v/>
      </c>
      <c r="AG274" s="849" t="str">
        <f t="shared" si="83"/>
        <v/>
      </c>
      <c r="AH274" s="849" t="str">
        <f t="shared" si="84"/>
        <v/>
      </c>
      <c r="AI274" s="849" t="str">
        <f t="shared" si="85"/>
        <v/>
      </c>
      <c r="AJ274" s="847" t="str">
        <f t="shared" si="90"/>
        <v/>
      </c>
      <c r="AK274" s="847" t="str">
        <f t="shared" si="91"/>
        <v/>
      </c>
      <c r="AL274" s="847" t="str">
        <f t="shared" si="92"/>
        <v/>
      </c>
      <c r="AM274" s="847" t="str">
        <f t="shared" si="93"/>
        <v/>
      </c>
      <c r="AN274" s="847" t="str">
        <f t="shared" si="94"/>
        <v/>
      </c>
      <c r="AO274" s="847" t="str">
        <f t="shared" si="95"/>
        <v/>
      </c>
      <c r="IV274" s="534"/>
    </row>
    <row r="275" spans="1:256" s="54" customFormat="1" ht="30" customHeight="1">
      <c r="A275" s="1779"/>
      <c r="B275" s="215">
        <f t="shared" si="86"/>
        <v>29</v>
      </c>
      <c r="C275" s="217" t="str">
        <f>IF('1_一般事項'!$C$8="","",'1_一般事項'!$C$8)</f>
        <v/>
      </c>
      <c r="D275" s="484" t="str">
        <f t="shared" si="81"/>
        <v/>
      </c>
      <c r="E275" s="1279"/>
      <c r="F275" s="1280"/>
      <c r="G275" s="210"/>
      <c r="H275" s="62"/>
      <c r="I275" s="501"/>
      <c r="J275" s="502"/>
      <c r="K275" s="503"/>
      <c r="L275" s="510"/>
      <c r="M275" s="501"/>
      <c r="N275" s="502"/>
      <c r="O275" s="503"/>
      <c r="P275" s="517"/>
      <c r="Q275" s="514"/>
      <c r="R275" s="502"/>
      <c r="S275" s="503"/>
      <c r="T275" s="510"/>
      <c r="U275" s="501"/>
      <c r="V275" s="502"/>
      <c r="W275" s="503"/>
      <c r="X275" s="510"/>
      <c r="Y275" s="552">
        <f t="shared" si="87"/>
        <v>0</v>
      </c>
      <c r="Z275" s="551">
        <f t="shared" si="87"/>
        <v>0</v>
      </c>
      <c r="AB275" s="47"/>
      <c r="AC275" s="47"/>
      <c r="AD275" s="849" t="str">
        <f t="shared" si="88"/>
        <v/>
      </c>
      <c r="AE275" s="849" t="str">
        <f t="shared" si="89"/>
        <v/>
      </c>
      <c r="AF275" s="849" t="str">
        <f t="shared" si="82"/>
        <v/>
      </c>
      <c r="AG275" s="849" t="str">
        <f t="shared" si="83"/>
        <v/>
      </c>
      <c r="AH275" s="849" t="str">
        <f t="shared" si="84"/>
        <v/>
      </c>
      <c r="AI275" s="849" t="str">
        <f t="shared" si="85"/>
        <v/>
      </c>
      <c r="AJ275" s="847" t="str">
        <f t="shared" si="90"/>
        <v/>
      </c>
      <c r="AK275" s="847" t="str">
        <f t="shared" si="91"/>
        <v/>
      </c>
      <c r="AL275" s="847" t="str">
        <f t="shared" si="92"/>
        <v/>
      </c>
      <c r="AM275" s="847" t="str">
        <f t="shared" si="93"/>
        <v/>
      </c>
      <c r="AN275" s="847" t="str">
        <f t="shared" si="94"/>
        <v/>
      </c>
      <c r="AO275" s="847" t="str">
        <f t="shared" si="95"/>
        <v/>
      </c>
      <c r="IV275" s="534"/>
    </row>
    <row r="276" spans="1:256" s="54" customFormat="1" ht="30" customHeight="1">
      <c r="A276" s="1779"/>
      <c r="B276" s="215">
        <f t="shared" si="86"/>
        <v>30</v>
      </c>
      <c r="C276" s="217" t="str">
        <f>IF('1_一般事項'!$C$8="","",'1_一般事項'!$C$8)</f>
        <v/>
      </c>
      <c r="D276" s="484" t="str">
        <f t="shared" si="81"/>
        <v/>
      </c>
      <c r="E276" s="1279"/>
      <c r="F276" s="1280"/>
      <c r="G276" s="210"/>
      <c r="H276" s="62"/>
      <c r="I276" s="501"/>
      <c r="J276" s="502"/>
      <c r="K276" s="503"/>
      <c r="L276" s="510"/>
      <c r="M276" s="501"/>
      <c r="N276" s="502"/>
      <c r="O276" s="503"/>
      <c r="P276" s="517"/>
      <c r="Q276" s="514"/>
      <c r="R276" s="502"/>
      <c r="S276" s="503"/>
      <c r="T276" s="510"/>
      <c r="U276" s="501"/>
      <c r="V276" s="502"/>
      <c r="W276" s="503"/>
      <c r="X276" s="510"/>
      <c r="Y276" s="552">
        <f t="shared" si="87"/>
        <v>0</v>
      </c>
      <c r="Z276" s="551">
        <f t="shared" si="87"/>
        <v>0</v>
      </c>
      <c r="AB276" s="3"/>
      <c r="AC276" s="47"/>
      <c r="AD276" s="849" t="str">
        <f t="shared" si="88"/>
        <v/>
      </c>
      <c r="AE276" s="849" t="str">
        <f t="shared" si="89"/>
        <v/>
      </c>
      <c r="AF276" s="849" t="str">
        <f t="shared" si="82"/>
        <v/>
      </c>
      <c r="AG276" s="849" t="str">
        <f t="shared" si="83"/>
        <v/>
      </c>
      <c r="AH276" s="849" t="str">
        <f t="shared" si="84"/>
        <v/>
      </c>
      <c r="AI276" s="849" t="str">
        <f t="shared" si="85"/>
        <v/>
      </c>
      <c r="AJ276" s="847" t="str">
        <f t="shared" si="90"/>
        <v/>
      </c>
      <c r="AK276" s="847" t="str">
        <f t="shared" si="91"/>
        <v/>
      </c>
      <c r="AL276" s="847" t="str">
        <f t="shared" si="92"/>
        <v/>
      </c>
      <c r="AM276" s="847" t="str">
        <f t="shared" si="93"/>
        <v/>
      </c>
      <c r="AN276" s="847" t="str">
        <f t="shared" si="94"/>
        <v/>
      </c>
      <c r="AO276" s="847" t="str">
        <f t="shared" si="95"/>
        <v/>
      </c>
      <c r="IV276" s="534"/>
    </row>
    <row r="277" spans="1:256" s="54" customFormat="1" ht="30" customHeight="1">
      <c r="A277" s="1779"/>
      <c r="B277" s="215">
        <f t="shared" si="86"/>
        <v>31</v>
      </c>
      <c r="C277" s="217" t="str">
        <f>IF('1_一般事項'!$C$8="","",'1_一般事項'!$C$8)</f>
        <v/>
      </c>
      <c r="D277" s="484" t="str">
        <f t="shared" si="81"/>
        <v/>
      </c>
      <c r="E277" s="1279"/>
      <c r="F277" s="1280"/>
      <c r="G277" s="210"/>
      <c r="H277" s="62"/>
      <c r="I277" s="501"/>
      <c r="J277" s="502"/>
      <c r="K277" s="503"/>
      <c r="L277" s="510"/>
      <c r="M277" s="501"/>
      <c r="N277" s="502"/>
      <c r="O277" s="503"/>
      <c r="P277" s="517"/>
      <c r="Q277" s="514"/>
      <c r="R277" s="502"/>
      <c r="S277" s="503"/>
      <c r="T277" s="510"/>
      <c r="U277" s="501"/>
      <c r="V277" s="502"/>
      <c r="W277" s="503"/>
      <c r="X277" s="510"/>
      <c r="Y277" s="552">
        <f t="shared" si="87"/>
        <v>0</v>
      </c>
      <c r="Z277" s="551">
        <f t="shared" si="87"/>
        <v>0</v>
      </c>
      <c r="AB277" s="47"/>
      <c r="AC277" s="47"/>
      <c r="AD277" s="849" t="str">
        <f t="shared" si="88"/>
        <v/>
      </c>
      <c r="AE277" s="849" t="str">
        <f t="shared" si="89"/>
        <v/>
      </c>
      <c r="AF277" s="849" t="str">
        <f t="shared" si="82"/>
        <v/>
      </c>
      <c r="AG277" s="849" t="str">
        <f t="shared" si="83"/>
        <v/>
      </c>
      <c r="AH277" s="849" t="str">
        <f t="shared" si="84"/>
        <v/>
      </c>
      <c r="AI277" s="849" t="str">
        <f t="shared" si="85"/>
        <v/>
      </c>
      <c r="AJ277" s="847" t="str">
        <f t="shared" si="90"/>
        <v/>
      </c>
      <c r="AK277" s="847" t="str">
        <f t="shared" si="91"/>
        <v/>
      </c>
      <c r="AL277" s="847" t="str">
        <f t="shared" si="92"/>
        <v/>
      </c>
      <c r="AM277" s="847" t="str">
        <f t="shared" si="93"/>
        <v/>
      </c>
      <c r="AN277" s="847" t="str">
        <f t="shared" si="94"/>
        <v/>
      </c>
      <c r="AO277" s="847" t="str">
        <f t="shared" si="95"/>
        <v/>
      </c>
      <c r="IV277" s="534"/>
    </row>
    <row r="278" spans="1:256" s="54" customFormat="1" ht="30" customHeight="1">
      <c r="A278" s="1779"/>
      <c r="B278" s="215">
        <f t="shared" si="86"/>
        <v>32</v>
      </c>
      <c r="C278" s="217" t="str">
        <f>IF('1_一般事項'!$C$8="","",'1_一般事項'!$C$8)</f>
        <v/>
      </c>
      <c r="D278" s="484" t="str">
        <f t="shared" si="81"/>
        <v/>
      </c>
      <c r="E278" s="1279"/>
      <c r="F278" s="1280"/>
      <c r="G278" s="210"/>
      <c r="H278" s="62"/>
      <c r="I278" s="501"/>
      <c r="J278" s="502"/>
      <c r="K278" s="503"/>
      <c r="L278" s="510"/>
      <c r="M278" s="501"/>
      <c r="N278" s="502"/>
      <c r="O278" s="503"/>
      <c r="P278" s="517"/>
      <c r="Q278" s="514"/>
      <c r="R278" s="502"/>
      <c r="S278" s="503"/>
      <c r="T278" s="510"/>
      <c r="U278" s="501"/>
      <c r="V278" s="502"/>
      <c r="W278" s="503"/>
      <c r="X278" s="510"/>
      <c r="Y278" s="552">
        <f t="shared" si="87"/>
        <v>0</v>
      </c>
      <c r="Z278" s="551">
        <f t="shared" si="87"/>
        <v>0</v>
      </c>
      <c r="AB278" s="47"/>
      <c r="AC278" s="47"/>
      <c r="AD278" s="849" t="str">
        <f t="shared" si="88"/>
        <v/>
      </c>
      <c r="AE278" s="849" t="str">
        <f t="shared" si="89"/>
        <v/>
      </c>
      <c r="AF278" s="849" t="str">
        <f t="shared" si="82"/>
        <v/>
      </c>
      <c r="AG278" s="849" t="str">
        <f t="shared" si="83"/>
        <v/>
      </c>
      <c r="AH278" s="849" t="str">
        <f t="shared" si="84"/>
        <v/>
      </c>
      <c r="AI278" s="849" t="str">
        <f t="shared" si="85"/>
        <v/>
      </c>
      <c r="AJ278" s="847" t="str">
        <f t="shared" si="90"/>
        <v/>
      </c>
      <c r="AK278" s="847" t="str">
        <f t="shared" si="91"/>
        <v/>
      </c>
      <c r="AL278" s="847" t="str">
        <f t="shared" si="92"/>
        <v/>
      </c>
      <c r="AM278" s="847" t="str">
        <f t="shared" si="93"/>
        <v/>
      </c>
      <c r="AN278" s="847" t="str">
        <f t="shared" si="94"/>
        <v/>
      </c>
      <c r="AO278" s="847" t="str">
        <f t="shared" si="95"/>
        <v/>
      </c>
      <c r="IV278" s="534"/>
    </row>
    <row r="279" spans="1:256" s="54" customFormat="1" ht="30" customHeight="1">
      <c r="A279" s="1779"/>
      <c r="B279" s="215">
        <f t="shared" si="86"/>
        <v>33</v>
      </c>
      <c r="C279" s="217" t="str">
        <f>IF('1_一般事項'!$C$8="","",'1_一般事項'!$C$8)</f>
        <v/>
      </c>
      <c r="D279" s="484" t="str">
        <f t="shared" si="81"/>
        <v/>
      </c>
      <c r="E279" s="1279"/>
      <c r="F279" s="1280"/>
      <c r="G279" s="210"/>
      <c r="H279" s="62"/>
      <c r="I279" s="501"/>
      <c r="J279" s="502"/>
      <c r="K279" s="503"/>
      <c r="L279" s="510"/>
      <c r="M279" s="501"/>
      <c r="N279" s="502"/>
      <c r="O279" s="503"/>
      <c r="P279" s="517"/>
      <c r="Q279" s="514"/>
      <c r="R279" s="502"/>
      <c r="S279" s="503"/>
      <c r="T279" s="510"/>
      <c r="U279" s="501"/>
      <c r="V279" s="502"/>
      <c r="W279" s="503"/>
      <c r="X279" s="510"/>
      <c r="Y279" s="552">
        <f t="shared" si="87"/>
        <v>0</v>
      </c>
      <c r="Z279" s="551">
        <f t="shared" si="87"/>
        <v>0</v>
      </c>
      <c r="AB279" s="3"/>
      <c r="AC279" s="47"/>
      <c r="AD279" s="849" t="str">
        <f t="shared" si="88"/>
        <v/>
      </c>
      <c r="AE279" s="849" t="str">
        <f t="shared" si="89"/>
        <v/>
      </c>
      <c r="AF279" s="849" t="str">
        <f t="shared" ref="AF279:AF296" si="96">IF(E279&lt;&gt;"",IF(AND(I279="",M279="",Q279="",U279=""),"×",""),"")</f>
        <v/>
      </c>
      <c r="AG279" s="849" t="str">
        <f t="shared" ref="AG279:AG296" si="97">IF(E279&lt;&gt;"",IF(AND(J279="",N279="",R279="",V279=""),"×",""),"")</f>
        <v/>
      </c>
      <c r="AH279" s="849" t="str">
        <f t="shared" ref="AH279:AH296" si="98">IF(E279&lt;&gt;"",IF(AND(K279="",O279="",S279="",W279=""),"×",""),"")</f>
        <v/>
      </c>
      <c r="AI279" s="849" t="str">
        <f t="shared" ref="AI279:AI296" si="99">IF(E279&lt;&gt;"",IF(AND(L279="",P279="",T279="",X279=""),"×",""),"")</f>
        <v/>
      </c>
      <c r="AJ279" s="847" t="str">
        <f t="shared" si="90"/>
        <v/>
      </c>
      <c r="AK279" s="847" t="str">
        <f t="shared" si="91"/>
        <v/>
      </c>
      <c r="AL279" s="847" t="str">
        <f t="shared" si="92"/>
        <v/>
      </c>
      <c r="AM279" s="847" t="str">
        <f t="shared" si="93"/>
        <v/>
      </c>
      <c r="AN279" s="847" t="str">
        <f t="shared" si="94"/>
        <v/>
      </c>
      <c r="AO279" s="847" t="str">
        <f t="shared" si="95"/>
        <v/>
      </c>
      <c r="IV279" s="534"/>
    </row>
    <row r="280" spans="1:256" s="54" customFormat="1" ht="30" customHeight="1">
      <c r="A280" s="1779"/>
      <c r="B280" s="215">
        <f t="shared" si="86"/>
        <v>34</v>
      </c>
      <c r="C280" s="217" t="str">
        <f>IF('1_一般事項'!$C$8="","",'1_一般事項'!$C$8)</f>
        <v/>
      </c>
      <c r="D280" s="484" t="str">
        <f t="shared" si="81"/>
        <v/>
      </c>
      <c r="E280" s="1279"/>
      <c r="F280" s="1280"/>
      <c r="G280" s="210"/>
      <c r="H280" s="62"/>
      <c r="I280" s="501"/>
      <c r="J280" s="502"/>
      <c r="K280" s="503"/>
      <c r="L280" s="510"/>
      <c r="M280" s="501"/>
      <c r="N280" s="502"/>
      <c r="O280" s="503"/>
      <c r="P280" s="517"/>
      <c r="Q280" s="514"/>
      <c r="R280" s="502"/>
      <c r="S280" s="503"/>
      <c r="T280" s="510"/>
      <c r="U280" s="501"/>
      <c r="V280" s="502"/>
      <c r="W280" s="503"/>
      <c r="X280" s="510"/>
      <c r="Y280" s="552">
        <f t="shared" si="87"/>
        <v>0</v>
      </c>
      <c r="Z280" s="551">
        <f t="shared" si="87"/>
        <v>0</v>
      </c>
      <c r="AB280" s="47"/>
      <c r="AC280" s="47"/>
      <c r="AD280" s="849" t="str">
        <f t="shared" si="88"/>
        <v/>
      </c>
      <c r="AE280" s="849" t="str">
        <f t="shared" si="89"/>
        <v/>
      </c>
      <c r="AF280" s="849" t="str">
        <f t="shared" si="96"/>
        <v/>
      </c>
      <c r="AG280" s="849" t="str">
        <f t="shared" si="97"/>
        <v/>
      </c>
      <c r="AH280" s="849" t="str">
        <f t="shared" si="98"/>
        <v/>
      </c>
      <c r="AI280" s="849" t="str">
        <f t="shared" si="99"/>
        <v/>
      </c>
      <c r="AJ280" s="847" t="str">
        <f t="shared" si="90"/>
        <v/>
      </c>
      <c r="AK280" s="847" t="str">
        <f t="shared" si="91"/>
        <v/>
      </c>
      <c r="AL280" s="847" t="str">
        <f t="shared" si="92"/>
        <v/>
      </c>
      <c r="AM280" s="847" t="str">
        <f t="shared" si="93"/>
        <v/>
      </c>
      <c r="AN280" s="847" t="str">
        <f t="shared" si="94"/>
        <v/>
      </c>
      <c r="AO280" s="847" t="str">
        <f t="shared" si="95"/>
        <v/>
      </c>
      <c r="IV280" s="534"/>
    </row>
    <row r="281" spans="1:256" s="54" customFormat="1" ht="30" customHeight="1">
      <c r="A281" s="1779"/>
      <c r="B281" s="215">
        <f t="shared" si="86"/>
        <v>35</v>
      </c>
      <c r="C281" s="217" t="str">
        <f>IF('1_一般事項'!$C$8="","",'1_一般事項'!$C$8)</f>
        <v/>
      </c>
      <c r="D281" s="484" t="str">
        <f t="shared" si="81"/>
        <v/>
      </c>
      <c r="E281" s="1279"/>
      <c r="F281" s="1280"/>
      <c r="G281" s="210"/>
      <c r="H281" s="62"/>
      <c r="I281" s="501"/>
      <c r="J281" s="502"/>
      <c r="K281" s="503"/>
      <c r="L281" s="510"/>
      <c r="M281" s="501"/>
      <c r="N281" s="502"/>
      <c r="O281" s="503"/>
      <c r="P281" s="517"/>
      <c r="Q281" s="514"/>
      <c r="R281" s="502"/>
      <c r="S281" s="503"/>
      <c r="T281" s="510"/>
      <c r="U281" s="501"/>
      <c r="V281" s="502"/>
      <c r="W281" s="503"/>
      <c r="X281" s="510"/>
      <c r="Y281" s="552">
        <f t="shared" si="87"/>
        <v>0</v>
      </c>
      <c r="Z281" s="551">
        <f t="shared" si="87"/>
        <v>0</v>
      </c>
      <c r="AB281" s="47"/>
      <c r="AC281" s="47"/>
      <c r="AD281" s="849" t="str">
        <f t="shared" si="88"/>
        <v/>
      </c>
      <c r="AE281" s="849" t="str">
        <f t="shared" si="89"/>
        <v/>
      </c>
      <c r="AF281" s="849" t="str">
        <f t="shared" si="96"/>
        <v/>
      </c>
      <c r="AG281" s="849" t="str">
        <f t="shared" si="97"/>
        <v/>
      </c>
      <c r="AH281" s="849" t="str">
        <f t="shared" si="98"/>
        <v/>
      </c>
      <c r="AI281" s="849" t="str">
        <f t="shared" si="99"/>
        <v/>
      </c>
      <c r="AJ281" s="847" t="str">
        <f t="shared" si="90"/>
        <v/>
      </c>
      <c r="AK281" s="847" t="str">
        <f t="shared" si="91"/>
        <v/>
      </c>
      <c r="AL281" s="847" t="str">
        <f t="shared" si="92"/>
        <v/>
      </c>
      <c r="AM281" s="847" t="str">
        <f t="shared" si="93"/>
        <v/>
      </c>
      <c r="AN281" s="847" t="str">
        <f t="shared" si="94"/>
        <v/>
      </c>
      <c r="AO281" s="847" t="str">
        <f t="shared" si="95"/>
        <v/>
      </c>
      <c r="IV281" s="534"/>
    </row>
    <row r="282" spans="1:256" s="54" customFormat="1" ht="30" customHeight="1">
      <c r="A282" s="1779"/>
      <c r="B282" s="215">
        <f t="shared" si="86"/>
        <v>36</v>
      </c>
      <c r="C282" s="217" t="str">
        <f>IF('1_一般事項'!$C$8="","",'1_一般事項'!$C$8)</f>
        <v/>
      </c>
      <c r="D282" s="484" t="str">
        <f t="shared" si="81"/>
        <v/>
      </c>
      <c r="E282" s="1279"/>
      <c r="F282" s="1280"/>
      <c r="G282" s="210"/>
      <c r="H282" s="62"/>
      <c r="I282" s="501"/>
      <c r="J282" s="502"/>
      <c r="K282" s="503"/>
      <c r="L282" s="510"/>
      <c r="M282" s="501"/>
      <c r="N282" s="502"/>
      <c r="O282" s="503"/>
      <c r="P282" s="517"/>
      <c r="Q282" s="514"/>
      <c r="R282" s="502"/>
      <c r="S282" s="503"/>
      <c r="T282" s="510"/>
      <c r="U282" s="501"/>
      <c r="V282" s="502"/>
      <c r="W282" s="503"/>
      <c r="X282" s="510"/>
      <c r="Y282" s="552">
        <f t="shared" si="87"/>
        <v>0</v>
      </c>
      <c r="Z282" s="551">
        <f t="shared" si="87"/>
        <v>0</v>
      </c>
      <c r="AB282" s="3"/>
      <c r="AC282" s="47"/>
      <c r="AD282" s="849" t="str">
        <f t="shared" si="88"/>
        <v/>
      </c>
      <c r="AE282" s="849" t="str">
        <f t="shared" si="89"/>
        <v/>
      </c>
      <c r="AF282" s="849" t="str">
        <f t="shared" si="96"/>
        <v/>
      </c>
      <c r="AG282" s="849" t="str">
        <f t="shared" si="97"/>
        <v/>
      </c>
      <c r="AH282" s="849" t="str">
        <f t="shared" si="98"/>
        <v/>
      </c>
      <c r="AI282" s="849" t="str">
        <f t="shared" si="99"/>
        <v/>
      </c>
      <c r="AJ282" s="847" t="str">
        <f t="shared" si="90"/>
        <v/>
      </c>
      <c r="AK282" s="847" t="str">
        <f t="shared" si="91"/>
        <v/>
      </c>
      <c r="AL282" s="847" t="str">
        <f t="shared" si="92"/>
        <v/>
      </c>
      <c r="AM282" s="847" t="str">
        <f t="shared" si="93"/>
        <v/>
      </c>
      <c r="AN282" s="847" t="str">
        <f t="shared" si="94"/>
        <v/>
      </c>
      <c r="AO282" s="847" t="str">
        <f t="shared" si="95"/>
        <v/>
      </c>
      <c r="IV282" s="534"/>
    </row>
    <row r="283" spans="1:256" s="54" customFormat="1" ht="30" customHeight="1">
      <c r="A283" s="1779"/>
      <c r="B283" s="215">
        <f t="shared" si="86"/>
        <v>37</v>
      </c>
      <c r="C283" s="217" t="str">
        <f>IF('1_一般事項'!$C$8="","",'1_一般事項'!$C$8)</f>
        <v/>
      </c>
      <c r="D283" s="484" t="str">
        <f t="shared" si="81"/>
        <v/>
      </c>
      <c r="E283" s="1279"/>
      <c r="F283" s="1280"/>
      <c r="G283" s="210"/>
      <c r="H283" s="62"/>
      <c r="I283" s="501"/>
      <c r="J283" s="502"/>
      <c r="K283" s="503"/>
      <c r="L283" s="510"/>
      <c r="M283" s="501"/>
      <c r="N283" s="502"/>
      <c r="O283" s="503"/>
      <c r="P283" s="517"/>
      <c r="Q283" s="514"/>
      <c r="R283" s="502"/>
      <c r="S283" s="503"/>
      <c r="T283" s="510"/>
      <c r="U283" s="501"/>
      <c r="V283" s="502"/>
      <c r="W283" s="503"/>
      <c r="X283" s="510"/>
      <c r="Y283" s="552">
        <f t="shared" si="87"/>
        <v>0</v>
      </c>
      <c r="Z283" s="551">
        <f t="shared" si="87"/>
        <v>0</v>
      </c>
      <c r="AB283" s="47"/>
      <c r="AC283" s="47"/>
      <c r="AD283" s="849" t="str">
        <f t="shared" si="88"/>
        <v/>
      </c>
      <c r="AE283" s="849" t="str">
        <f t="shared" si="89"/>
        <v/>
      </c>
      <c r="AF283" s="849" t="str">
        <f t="shared" si="96"/>
        <v/>
      </c>
      <c r="AG283" s="849" t="str">
        <f t="shared" si="97"/>
        <v/>
      </c>
      <c r="AH283" s="849" t="str">
        <f t="shared" si="98"/>
        <v/>
      </c>
      <c r="AI283" s="849" t="str">
        <f t="shared" si="99"/>
        <v/>
      </c>
      <c r="AJ283" s="847" t="str">
        <f t="shared" si="90"/>
        <v/>
      </c>
      <c r="AK283" s="847" t="str">
        <f t="shared" si="91"/>
        <v/>
      </c>
      <c r="AL283" s="847" t="str">
        <f t="shared" si="92"/>
        <v/>
      </c>
      <c r="AM283" s="847" t="str">
        <f t="shared" si="93"/>
        <v/>
      </c>
      <c r="AN283" s="847" t="str">
        <f t="shared" si="94"/>
        <v/>
      </c>
      <c r="AO283" s="847" t="str">
        <f t="shared" si="95"/>
        <v/>
      </c>
      <c r="IV283" s="534"/>
    </row>
    <row r="284" spans="1:256" s="54" customFormat="1" ht="30" customHeight="1">
      <c r="A284" s="1779"/>
      <c r="B284" s="215">
        <f t="shared" si="86"/>
        <v>38</v>
      </c>
      <c r="C284" s="217" t="str">
        <f>IF('1_一般事項'!$C$8="","",'1_一般事項'!$C$8)</f>
        <v/>
      </c>
      <c r="D284" s="484" t="str">
        <f t="shared" si="81"/>
        <v/>
      </c>
      <c r="E284" s="1279"/>
      <c r="F284" s="1280"/>
      <c r="G284" s="210"/>
      <c r="H284" s="62"/>
      <c r="I284" s="501"/>
      <c r="J284" s="502"/>
      <c r="K284" s="503"/>
      <c r="L284" s="510"/>
      <c r="M284" s="501"/>
      <c r="N284" s="502"/>
      <c r="O284" s="503"/>
      <c r="P284" s="517"/>
      <c r="Q284" s="514"/>
      <c r="R284" s="502"/>
      <c r="S284" s="503"/>
      <c r="T284" s="510"/>
      <c r="U284" s="501"/>
      <c r="V284" s="502"/>
      <c r="W284" s="503"/>
      <c r="X284" s="510"/>
      <c r="Y284" s="552">
        <f t="shared" si="87"/>
        <v>0</v>
      </c>
      <c r="Z284" s="551">
        <f t="shared" si="87"/>
        <v>0</v>
      </c>
      <c r="AB284" s="3"/>
      <c r="AC284" s="47"/>
      <c r="AD284" s="849" t="str">
        <f t="shared" si="88"/>
        <v/>
      </c>
      <c r="AE284" s="849" t="str">
        <f t="shared" si="89"/>
        <v/>
      </c>
      <c r="AF284" s="849" t="str">
        <f t="shared" si="96"/>
        <v/>
      </c>
      <c r="AG284" s="849" t="str">
        <f t="shared" si="97"/>
        <v/>
      </c>
      <c r="AH284" s="849" t="str">
        <f t="shared" si="98"/>
        <v/>
      </c>
      <c r="AI284" s="849" t="str">
        <f t="shared" si="99"/>
        <v/>
      </c>
      <c r="AJ284" s="847" t="str">
        <f t="shared" si="90"/>
        <v/>
      </c>
      <c r="AK284" s="847" t="str">
        <f t="shared" si="91"/>
        <v/>
      </c>
      <c r="AL284" s="847" t="str">
        <f t="shared" si="92"/>
        <v/>
      </c>
      <c r="AM284" s="847" t="str">
        <f t="shared" si="93"/>
        <v/>
      </c>
      <c r="AN284" s="847" t="str">
        <f t="shared" si="94"/>
        <v/>
      </c>
      <c r="AO284" s="847" t="str">
        <f t="shared" si="95"/>
        <v/>
      </c>
      <c r="IV284" s="534"/>
    </row>
    <row r="285" spans="1:256" s="54" customFormat="1" ht="30" customHeight="1">
      <c r="A285" s="1779"/>
      <c r="B285" s="215">
        <f t="shared" si="86"/>
        <v>39</v>
      </c>
      <c r="C285" s="217" t="str">
        <f>IF('1_一般事項'!$C$8="","",'1_一般事項'!$C$8)</f>
        <v/>
      </c>
      <c r="D285" s="484" t="str">
        <f t="shared" si="81"/>
        <v/>
      </c>
      <c r="E285" s="1279"/>
      <c r="F285" s="1280"/>
      <c r="G285" s="210"/>
      <c r="H285" s="62"/>
      <c r="I285" s="501"/>
      <c r="J285" s="502"/>
      <c r="K285" s="503"/>
      <c r="L285" s="510"/>
      <c r="M285" s="501"/>
      <c r="N285" s="502"/>
      <c r="O285" s="503"/>
      <c r="P285" s="517"/>
      <c r="Q285" s="514"/>
      <c r="R285" s="502"/>
      <c r="S285" s="503"/>
      <c r="T285" s="510"/>
      <c r="U285" s="501"/>
      <c r="V285" s="502"/>
      <c r="W285" s="503"/>
      <c r="X285" s="510"/>
      <c r="Y285" s="552">
        <f t="shared" si="87"/>
        <v>0</v>
      </c>
      <c r="Z285" s="551">
        <f t="shared" si="87"/>
        <v>0</v>
      </c>
      <c r="AB285" s="47"/>
      <c r="AC285" s="47"/>
      <c r="AD285" s="849" t="str">
        <f t="shared" si="88"/>
        <v/>
      </c>
      <c r="AE285" s="849" t="str">
        <f t="shared" si="89"/>
        <v/>
      </c>
      <c r="AF285" s="849" t="str">
        <f t="shared" si="96"/>
        <v/>
      </c>
      <c r="AG285" s="849" t="str">
        <f t="shared" si="97"/>
        <v/>
      </c>
      <c r="AH285" s="849" t="str">
        <f t="shared" si="98"/>
        <v/>
      </c>
      <c r="AI285" s="849" t="str">
        <f t="shared" si="99"/>
        <v/>
      </c>
      <c r="AJ285" s="847" t="str">
        <f t="shared" si="90"/>
        <v/>
      </c>
      <c r="AK285" s="847" t="str">
        <f t="shared" si="91"/>
        <v/>
      </c>
      <c r="AL285" s="847" t="str">
        <f t="shared" si="92"/>
        <v/>
      </c>
      <c r="AM285" s="847" t="str">
        <f t="shared" si="93"/>
        <v/>
      </c>
      <c r="AN285" s="847" t="str">
        <f t="shared" si="94"/>
        <v/>
      </c>
      <c r="AO285" s="847" t="str">
        <f t="shared" si="95"/>
        <v/>
      </c>
      <c r="IV285" s="534"/>
    </row>
    <row r="286" spans="1:256" s="54" customFormat="1" ht="30" customHeight="1">
      <c r="A286" s="1779"/>
      <c r="B286" s="215">
        <f t="shared" si="86"/>
        <v>40</v>
      </c>
      <c r="C286" s="217" t="str">
        <f>IF('1_一般事項'!$C$8="","",'1_一般事項'!$C$8)</f>
        <v/>
      </c>
      <c r="D286" s="484" t="str">
        <f t="shared" si="81"/>
        <v/>
      </c>
      <c r="E286" s="1279"/>
      <c r="F286" s="1280"/>
      <c r="G286" s="210"/>
      <c r="H286" s="62"/>
      <c r="I286" s="501"/>
      <c r="J286" s="502"/>
      <c r="K286" s="503"/>
      <c r="L286" s="510"/>
      <c r="M286" s="501"/>
      <c r="N286" s="502"/>
      <c r="O286" s="503"/>
      <c r="P286" s="517"/>
      <c r="Q286" s="514"/>
      <c r="R286" s="502"/>
      <c r="S286" s="503"/>
      <c r="T286" s="510"/>
      <c r="U286" s="501"/>
      <c r="V286" s="502"/>
      <c r="W286" s="503"/>
      <c r="X286" s="510"/>
      <c r="Y286" s="552">
        <f t="shared" si="87"/>
        <v>0</v>
      </c>
      <c r="Z286" s="551">
        <f t="shared" si="87"/>
        <v>0</v>
      </c>
      <c r="AB286" s="47"/>
      <c r="AC286" s="47"/>
      <c r="AD286" s="849" t="str">
        <f t="shared" si="88"/>
        <v/>
      </c>
      <c r="AE286" s="849" t="str">
        <f t="shared" si="89"/>
        <v/>
      </c>
      <c r="AF286" s="849" t="str">
        <f t="shared" si="96"/>
        <v/>
      </c>
      <c r="AG286" s="849" t="str">
        <f t="shared" si="97"/>
        <v/>
      </c>
      <c r="AH286" s="849" t="str">
        <f t="shared" si="98"/>
        <v/>
      </c>
      <c r="AI286" s="849" t="str">
        <f t="shared" si="99"/>
        <v/>
      </c>
      <c r="AJ286" s="847" t="str">
        <f t="shared" si="90"/>
        <v/>
      </c>
      <c r="AK286" s="847" t="str">
        <f t="shared" si="91"/>
        <v/>
      </c>
      <c r="AL286" s="847" t="str">
        <f t="shared" si="92"/>
        <v/>
      </c>
      <c r="AM286" s="847" t="str">
        <f t="shared" si="93"/>
        <v/>
      </c>
      <c r="AN286" s="847" t="str">
        <f t="shared" si="94"/>
        <v/>
      </c>
      <c r="AO286" s="847" t="str">
        <f t="shared" si="95"/>
        <v/>
      </c>
      <c r="IV286" s="534"/>
    </row>
    <row r="287" spans="1:256" s="54" customFormat="1" ht="30" customHeight="1">
      <c r="A287" s="1779"/>
      <c r="B287" s="215">
        <f t="shared" si="86"/>
        <v>41</v>
      </c>
      <c r="C287" s="217" t="str">
        <f>IF('1_一般事項'!$C$8="","",'1_一般事項'!$C$8)</f>
        <v/>
      </c>
      <c r="D287" s="484" t="str">
        <f t="shared" si="81"/>
        <v/>
      </c>
      <c r="E287" s="1279"/>
      <c r="F287" s="1280"/>
      <c r="G287" s="210"/>
      <c r="H287" s="62"/>
      <c r="I287" s="501"/>
      <c r="J287" s="502"/>
      <c r="K287" s="503"/>
      <c r="L287" s="510"/>
      <c r="M287" s="501"/>
      <c r="N287" s="502"/>
      <c r="O287" s="503"/>
      <c r="P287" s="517"/>
      <c r="Q287" s="514"/>
      <c r="R287" s="502"/>
      <c r="S287" s="503"/>
      <c r="T287" s="510"/>
      <c r="U287" s="501"/>
      <c r="V287" s="502"/>
      <c r="W287" s="503"/>
      <c r="X287" s="510"/>
      <c r="Y287" s="552">
        <f t="shared" si="87"/>
        <v>0</v>
      </c>
      <c r="Z287" s="551">
        <f t="shared" si="87"/>
        <v>0</v>
      </c>
      <c r="AB287" s="3"/>
      <c r="AC287" s="47"/>
      <c r="AD287" s="849" t="str">
        <f t="shared" si="88"/>
        <v/>
      </c>
      <c r="AE287" s="849" t="str">
        <f t="shared" si="89"/>
        <v/>
      </c>
      <c r="AF287" s="849" t="str">
        <f t="shared" si="96"/>
        <v/>
      </c>
      <c r="AG287" s="849" t="str">
        <f t="shared" si="97"/>
        <v/>
      </c>
      <c r="AH287" s="849" t="str">
        <f t="shared" si="98"/>
        <v/>
      </c>
      <c r="AI287" s="849" t="str">
        <f t="shared" si="99"/>
        <v/>
      </c>
      <c r="AJ287" s="847" t="str">
        <f t="shared" si="90"/>
        <v/>
      </c>
      <c r="AK287" s="847" t="str">
        <f t="shared" si="91"/>
        <v/>
      </c>
      <c r="AL287" s="847" t="str">
        <f t="shared" si="92"/>
        <v/>
      </c>
      <c r="AM287" s="847" t="str">
        <f t="shared" si="93"/>
        <v/>
      </c>
      <c r="AN287" s="847" t="str">
        <f t="shared" si="94"/>
        <v/>
      </c>
      <c r="AO287" s="847" t="str">
        <f t="shared" si="95"/>
        <v/>
      </c>
      <c r="IV287" s="534"/>
    </row>
    <row r="288" spans="1:256" s="54" customFormat="1" ht="30" customHeight="1">
      <c r="A288" s="1779"/>
      <c r="B288" s="215">
        <f t="shared" si="86"/>
        <v>42</v>
      </c>
      <c r="C288" s="217" t="str">
        <f>IF('1_一般事項'!$C$8="","",'1_一般事項'!$C$8)</f>
        <v/>
      </c>
      <c r="D288" s="484" t="str">
        <f t="shared" si="81"/>
        <v/>
      </c>
      <c r="E288" s="1279"/>
      <c r="F288" s="1280"/>
      <c r="G288" s="210"/>
      <c r="H288" s="62"/>
      <c r="I288" s="501"/>
      <c r="J288" s="502"/>
      <c r="K288" s="503"/>
      <c r="L288" s="510"/>
      <c r="M288" s="501"/>
      <c r="N288" s="502"/>
      <c r="O288" s="503"/>
      <c r="P288" s="517"/>
      <c r="Q288" s="514"/>
      <c r="R288" s="502"/>
      <c r="S288" s="503"/>
      <c r="T288" s="510"/>
      <c r="U288" s="501"/>
      <c r="V288" s="502"/>
      <c r="W288" s="503"/>
      <c r="X288" s="510"/>
      <c r="Y288" s="552">
        <f t="shared" si="87"/>
        <v>0</v>
      </c>
      <c r="Z288" s="551">
        <f t="shared" si="87"/>
        <v>0</v>
      </c>
      <c r="AB288" s="47"/>
      <c r="AC288" s="47"/>
      <c r="AD288" s="849" t="str">
        <f t="shared" si="88"/>
        <v/>
      </c>
      <c r="AE288" s="849" t="str">
        <f t="shared" si="89"/>
        <v/>
      </c>
      <c r="AF288" s="849" t="str">
        <f t="shared" si="96"/>
        <v/>
      </c>
      <c r="AG288" s="849" t="str">
        <f t="shared" si="97"/>
        <v/>
      </c>
      <c r="AH288" s="849" t="str">
        <f t="shared" si="98"/>
        <v/>
      </c>
      <c r="AI288" s="849" t="str">
        <f t="shared" si="99"/>
        <v/>
      </c>
      <c r="AJ288" s="847" t="str">
        <f t="shared" si="90"/>
        <v/>
      </c>
      <c r="AK288" s="847" t="str">
        <f t="shared" si="91"/>
        <v/>
      </c>
      <c r="AL288" s="847" t="str">
        <f t="shared" si="92"/>
        <v/>
      </c>
      <c r="AM288" s="847" t="str">
        <f t="shared" si="93"/>
        <v/>
      </c>
      <c r="AN288" s="847" t="str">
        <f t="shared" si="94"/>
        <v/>
      </c>
      <c r="AO288" s="847" t="str">
        <f t="shared" si="95"/>
        <v/>
      </c>
      <c r="IV288" s="534"/>
    </row>
    <row r="289" spans="1:256" s="54" customFormat="1" ht="30" customHeight="1">
      <c r="A289" s="1779"/>
      <c r="B289" s="215">
        <f t="shared" si="86"/>
        <v>43</v>
      </c>
      <c r="C289" s="217" t="str">
        <f>IF('1_一般事項'!$C$8="","",'1_一般事項'!$C$8)</f>
        <v/>
      </c>
      <c r="D289" s="484" t="str">
        <f t="shared" si="81"/>
        <v/>
      </c>
      <c r="E289" s="1279"/>
      <c r="F289" s="1280"/>
      <c r="G289" s="210"/>
      <c r="H289" s="62"/>
      <c r="I289" s="501"/>
      <c r="J289" s="502"/>
      <c r="K289" s="503"/>
      <c r="L289" s="510"/>
      <c r="M289" s="501"/>
      <c r="N289" s="502"/>
      <c r="O289" s="503"/>
      <c r="P289" s="517"/>
      <c r="Q289" s="514"/>
      <c r="R289" s="502"/>
      <c r="S289" s="503"/>
      <c r="T289" s="510"/>
      <c r="U289" s="501"/>
      <c r="V289" s="502"/>
      <c r="W289" s="503"/>
      <c r="X289" s="510"/>
      <c r="Y289" s="552">
        <f t="shared" si="87"/>
        <v>0</v>
      </c>
      <c r="Z289" s="551">
        <f t="shared" si="87"/>
        <v>0</v>
      </c>
      <c r="AB289" s="47"/>
      <c r="AC289" s="47"/>
      <c r="AD289" s="849" t="str">
        <f t="shared" si="88"/>
        <v/>
      </c>
      <c r="AE289" s="849" t="str">
        <f t="shared" si="89"/>
        <v/>
      </c>
      <c r="AF289" s="849" t="str">
        <f t="shared" si="96"/>
        <v/>
      </c>
      <c r="AG289" s="849" t="str">
        <f t="shared" si="97"/>
        <v/>
      </c>
      <c r="AH289" s="849" t="str">
        <f t="shared" si="98"/>
        <v/>
      </c>
      <c r="AI289" s="849" t="str">
        <f t="shared" si="99"/>
        <v/>
      </c>
      <c r="AJ289" s="847" t="str">
        <f t="shared" si="90"/>
        <v/>
      </c>
      <c r="AK289" s="847" t="str">
        <f t="shared" si="91"/>
        <v/>
      </c>
      <c r="AL289" s="847" t="str">
        <f t="shared" si="92"/>
        <v/>
      </c>
      <c r="AM289" s="847" t="str">
        <f t="shared" si="93"/>
        <v/>
      </c>
      <c r="AN289" s="847" t="str">
        <f t="shared" si="94"/>
        <v/>
      </c>
      <c r="AO289" s="847" t="str">
        <f t="shared" si="95"/>
        <v/>
      </c>
      <c r="IV289" s="534"/>
    </row>
    <row r="290" spans="1:256" s="54" customFormat="1" ht="30" customHeight="1">
      <c r="A290" s="1779"/>
      <c r="B290" s="215">
        <f t="shared" si="86"/>
        <v>44</v>
      </c>
      <c r="C290" s="217" t="str">
        <f>IF('1_一般事項'!$C$8="","",'1_一般事項'!$C$8)</f>
        <v/>
      </c>
      <c r="D290" s="484" t="str">
        <f t="shared" si="81"/>
        <v/>
      </c>
      <c r="E290" s="1279"/>
      <c r="F290" s="1280"/>
      <c r="G290" s="210"/>
      <c r="H290" s="62"/>
      <c r="I290" s="501"/>
      <c r="J290" s="502"/>
      <c r="K290" s="503"/>
      <c r="L290" s="510"/>
      <c r="M290" s="501"/>
      <c r="N290" s="502"/>
      <c r="O290" s="503"/>
      <c r="P290" s="517"/>
      <c r="Q290" s="514"/>
      <c r="R290" s="502"/>
      <c r="S290" s="503"/>
      <c r="T290" s="510"/>
      <c r="U290" s="501"/>
      <c r="V290" s="502"/>
      <c r="W290" s="503"/>
      <c r="X290" s="510"/>
      <c r="Y290" s="552">
        <f t="shared" si="87"/>
        <v>0</v>
      </c>
      <c r="Z290" s="551">
        <f t="shared" si="87"/>
        <v>0</v>
      </c>
      <c r="AB290" s="3"/>
      <c r="AC290" s="47"/>
      <c r="AD290" s="849" t="str">
        <f t="shared" si="88"/>
        <v/>
      </c>
      <c r="AE290" s="849" t="str">
        <f t="shared" si="89"/>
        <v/>
      </c>
      <c r="AF290" s="849" t="str">
        <f t="shared" si="96"/>
        <v/>
      </c>
      <c r="AG290" s="849" t="str">
        <f t="shared" si="97"/>
        <v/>
      </c>
      <c r="AH290" s="849" t="str">
        <f t="shared" si="98"/>
        <v/>
      </c>
      <c r="AI290" s="849" t="str">
        <f t="shared" si="99"/>
        <v/>
      </c>
      <c r="AJ290" s="847" t="str">
        <f t="shared" si="90"/>
        <v/>
      </c>
      <c r="AK290" s="847" t="str">
        <f t="shared" si="91"/>
        <v/>
      </c>
      <c r="AL290" s="847" t="str">
        <f t="shared" si="92"/>
        <v/>
      </c>
      <c r="AM290" s="847" t="str">
        <f t="shared" si="93"/>
        <v/>
      </c>
      <c r="AN290" s="847" t="str">
        <f t="shared" si="94"/>
        <v/>
      </c>
      <c r="AO290" s="847" t="str">
        <f t="shared" si="95"/>
        <v/>
      </c>
      <c r="IV290" s="534"/>
    </row>
    <row r="291" spans="1:256" s="54" customFormat="1" ht="30" customHeight="1">
      <c r="A291" s="1779"/>
      <c r="B291" s="215">
        <f t="shared" si="86"/>
        <v>45</v>
      </c>
      <c r="C291" s="217" t="str">
        <f>IF('1_一般事項'!$C$8="","",'1_一般事項'!$C$8)</f>
        <v/>
      </c>
      <c r="D291" s="484" t="str">
        <f t="shared" si="81"/>
        <v/>
      </c>
      <c r="E291" s="1279"/>
      <c r="F291" s="1280"/>
      <c r="G291" s="210"/>
      <c r="H291" s="62"/>
      <c r="I291" s="501"/>
      <c r="J291" s="502"/>
      <c r="K291" s="503"/>
      <c r="L291" s="510"/>
      <c r="M291" s="501"/>
      <c r="N291" s="502"/>
      <c r="O291" s="503"/>
      <c r="P291" s="517"/>
      <c r="Q291" s="514"/>
      <c r="R291" s="502"/>
      <c r="S291" s="503"/>
      <c r="T291" s="510"/>
      <c r="U291" s="501"/>
      <c r="V291" s="502"/>
      <c r="W291" s="503"/>
      <c r="X291" s="510"/>
      <c r="Y291" s="552">
        <f t="shared" si="87"/>
        <v>0</v>
      </c>
      <c r="Z291" s="551">
        <f t="shared" si="87"/>
        <v>0</v>
      </c>
      <c r="AB291" s="47"/>
      <c r="AC291" s="47"/>
      <c r="AD291" s="849" t="str">
        <f t="shared" si="88"/>
        <v/>
      </c>
      <c r="AE291" s="849" t="str">
        <f t="shared" si="89"/>
        <v/>
      </c>
      <c r="AF291" s="849" t="str">
        <f t="shared" si="96"/>
        <v/>
      </c>
      <c r="AG291" s="849" t="str">
        <f t="shared" si="97"/>
        <v/>
      </c>
      <c r="AH291" s="849" t="str">
        <f t="shared" si="98"/>
        <v/>
      </c>
      <c r="AI291" s="849" t="str">
        <f t="shared" si="99"/>
        <v/>
      </c>
      <c r="AJ291" s="847" t="str">
        <f t="shared" si="90"/>
        <v/>
      </c>
      <c r="AK291" s="847" t="str">
        <f t="shared" si="91"/>
        <v/>
      </c>
      <c r="AL291" s="847" t="str">
        <f t="shared" si="92"/>
        <v/>
      </c>
      <c r="AM291" s="847" t="str">
        <f t="shared" si="93"/>
        <v/>
      </c>
      <c r="AN291" s="847" t="str">
        <f t="shared" si="94"/>
        <v/>
      </c>
      <c r="AO291" s="847" t="str">
        <f t="shared" si="95"/>
        <v/>
      </c>
      <c r="IV291" s="534"/>
    </row>
    <row r="292" spans="1:256" s="54" customFormat="1" ht="30" customHeight="1">
      <c r="A292" s="1779"/>
      <c r="B292" s="215">
        <f t="shared" si="86"/>
        <v>46</v>
      </c>
      <c r="C292" s="217" t="str">
        <f>IF('1_一般事項'!$C$8="","",'1_一般事項'!$C$8)</f>
        <v/>
      </c>
      <c r="D292" s="484" t="str">
        <f t="shared" si="81"/>
        <v/>
      </c>
      <c r="E292" s="1279"/>
      <c r="F292" s="1280"/>
      <c r="G292" s="210"/>
      <c r="H292" s="62"/>
      <c r="I292" s="501"/>
      <c r="J292" s="502"/>
      <c r="K292" s="503"/>
      <c r="L292" s="510"/>
      <c r="M292" s="501"/>
      <c r="N292" s="502"/>
      <c r="O292" s="503"/>
      <c r="P292" s="517"/>
      <c r="Q292" s="514"/>
      <c r="R292" s="502"/>
      <c r="S292" s="503"/>
      <c r="T292" s="510"/>
      <c r="U292" s="501"/>
      <c r="V292" s="502"/>
      <c r="W292" s="503"/>
      <c r="X292" s="510"/>
      <c r="Y292" s="552">
        <f t="shared" si="87"/>
        <v>0</v>
      </c>
      <c r="Z292" s="551">
        <f t="shared" si="87"/>
        <v>0</v>
      </c>
      <c r="AB292" s="47"/>
      <c r="AC292" s="47"/>
      <c r="AD292" s="849" t="str">
        <f t="shared" si="88"/>
        <v/>
      </c>
      <c r="AE292" s="849" t="str">
        <f t="shared" si="89"/>
        <v/>
      </c>
      <c r="AF292" s="849" t="str">
        <f t="shared" si="96"/>
        <v/>
      </c>
      <c r="AG292" s="849" t="str">
        <f t="shared" si="97"/>
        <v/>
      </c>
      <c r="AH292" s="849" t="str">
        <f t="shared" si="98"/>
        <v/>
      </c>
      <c r="AI292" s="849" t="str">
        <f t="shared" si="99"/>
        <v/>
      </c>
      <c r="AJ292" s="847" t="str">
        <f t="shared" si="90"/>
        <v/>
      </c>
      <c r="AK292" s="847" t="str">
        <f t="shared" si="91"/>
        <v/>
      </c>
      <c r="AL292" s="847" t="str">
        <f t="shared" si="92"/>
        <v/>
      </c>
      <c r="AM292" s="847" t="str">
        <f t="shared" si="93"/>
        <v/>
      </c>
      <c r="AN292" s="847" t="str">
        <f t="shared" si="94"/>
        <v/>
      </c>
      <c r="AO292" s="847" t="str">
        <f t="shared" si="95"/>
        <v/>
      </c>
      <c r="IV292" s="534"/>
    </row>
    <row r="293" spans="1:256" s="54" customFormat="1" ht="30" customHeight="1">
      <c r="A293" s="1779"/>
      <c r="B293" s="215">
        <f t="shared" si="86"/>
        <v>47</v>
      </c>
      <c r="C293" s="217" t="str">
        <f>IF('1_一般事項'!$C$8="","",'1_一般事項'!$C$8)</f>
        <v/>
      </c>
      <c r="D293" s="484" t="str">
        <f t="shared" si="81"/>
        <v/>
      </c>
      <c r="E293" s="1279"/>
      <c r="F293" s="1280"/>
      <c r="G293" s="210"/>
      <c r="H293" s="62"/>
      <c r="I293" s="501"/>
      <c r="J293" s="502"/>
      <c r="K293" s="503"/>
      <c r="L293" s="510"/>
      <c r="M293" s="501"/>
      <c r="N293" s="502"/>
      <c r="O293" s="503"/>
      <c r="P293" s="517"/>
      <c r="Q293" s="514"/>
      <c r="R293" s="502"/>
      <c r="S293" s="503"/>
      <c r="T293" s="510"/>
      <c r="U293" s="501"/>
      <c r="V293" s="502"/>
      <c r="W293" s="503"/>
      <c r="X293" s="510"/>
      <c r="Y293" s="552">
        <f t="shared" si="87"/>
        <v>0</v>
      </c>
      <c r="Z293" s="551">
        <f t="shared" si="87"/>
        <v>0</v>
      </c>
      <c r="AB293" s="3"/>
      <c r="AC293" s="47"/>
      <c r="AD293" s="849" t="str">
        <f t="shared" si="88"/>
        <v/>
      </c>
      <c r="AE293" s="849" t="str">
        <f t="shared" si="89"/>
        <v/>
      </c>
      <c r="AF293" s="849" t="str">
        <f t="shared" si="96"/>
        <v/>
      </c>
      <c r="AG293" s="849" t="str">
        <f t="shared" si="97"/>
        <v/>
      </c>
      <c r="AH293" s="849" t="str">
        <f t="shared" si="98"/>
        <v/>
      </c>
      <c r="AI293" s="849" t="str">
        <f t="shared" si="99"/>
        <v/>
      </c>
      <c r="AJ293" s="847" t="str">
        <f t="shared" si="90"/>
        <v/>
      </c>
      <c r="AK293" s="847" t="str">
        <f t="shared" si="91"/>
        <v/>
      </c>
      <c r="AL293" s="847" t="str">
        <f t="shared" si="92"/>
        <v/>
      </c>
      <c r="AM293" s="847" t="str">
        <f t="shared" si="93"/>
        <v/>
      </c>
      <c r="AN293" s="847" t="str">
        <f t="shared" si="94"/>
        <v/>
      </c>
      <c r="AO293" s="847" t="str">
        <f t="shared" si="95"/>
        <v/>
      </c>
      <c r="IV293" s="534"/>
    </row>
    <row r="294" spans="1:256" s="54" customFormat="1" ht="30" customHeight="1">
      <c r="A294" s="1779"/>
      <c r="B294" s="215">
        <f t="shared" si="86"/>
        <v>48</v>
      </c>
      <c r="C294" s="217" t="str">
        <f>IF('1_一般事項'!$C$8="","",'1_一般事項'!$C$8)</f>
        <v/>
      </c>
      <c r="D294" s="484" t="str">
        <f t="shared" si="81"/>
        <v/>
      </c>
      <c r="E294" s="1279"/>
      <c r="F294" s="1280"/>
      <c r="G294" s="210"/>
      <c r="H294" s="62"/>
      <c r="I294" s="501"/>
      <c r="J294" s="502"/>
      <c r="K294" s="503"/>
      <c r="L294" s="510"/>
      <c r="M294" s="501"/>
      <c r="N294" s="502"/>
      <c r="O294" s="503"/>
      <c r="P294" s="517"/>
      <c r="Q294" s="514"/>
      <c r="R294" s="502"/>
      <c r="S294" s="503"/>
      <c r="T294" s="510"/>
      <c r="U294" s="501"/>
      <c r="V294" s="502"/>
      <c r="W294" s="503"/>
      <c r="X294" s="510"/>
      <c r="Y294" s="552">
        <f t="shared" si="87"/>
        <v>0</v>
      </c>
      <c r="Z294" s="551">
        <f t="shared" si="87"/>
        <v>0</v>
      </c>
      <c r="AB294" s="47"/>
      <c r="AC294" s="47"/>
      <c r="AD294" s="849" t="str">
        <f t="shared" si="88"/>
        <v/>
      </c>
      <c r="AE294" s="849" t="str">
        <f t="shared" si="89"/>
        <v/>
      </c>
      <c r="AF294" s="849" t="str">
        <f t="shared" si="96"/>
        <v/>
      </c>
      <c r="AG294" s="849" t="str">
        <f t="shared" si="97"/>
        <v/>
      </c>
      <c r="AH294" s="849" t="str">
        <f t="shared" si="98"/>
        <v/>
      </c>
      <c r="AI294" s="849" t="str">
        <f t="shared" si="99"/>
        <v/>
      </c>
      <c r="AJ294" s="847" t="str">
        <f t="shared" si="90"/>
        <v/>
      </c>
      <c r="AK294" s="847" t="str">
        <f t="shared" si="91"/>
        <v/>
      </c>
      <c r="AL294" s="847" t="str">
        <f t="shared" si="92"/>
        <v/>
      </c>
      <c r="AM294" s="847" t="str">
        <f t="shared" si="93"/>
        <v/>
      </c>
      <c r="AN294" s="847" t="str">
        <f t="shared" si="94"/>
        <v/>
      </c>
      <c r="AO294" s="847" t="str">
        <f t="shared" si="95"/>
        <v/>
      </c>
      <c r="IV294" s="534"/>
    </row>
    <row r="295" spans="1:256" s="54" customFormat="1" ht="30" customHeight="1">
      <c r="A295" s="1779"/>
      <c r="B295" s="215">
        <f t="shared" si="86"/>
        <v>49</v>
      </c>
      <c r="C295" s="217" t="str">
        <f>IF('1_一般事項'!$C$8="","",'1_一般事項'!$C$8)</f>
        <v/>
      </c>
      <c r="D295" s="484" t="str">
        <f t="shared" si="81"/>
        <v/>
      </c>
      <c r="E295" s="1279"/>
      <c r="F295" s="1280"/>
      <c r="G295" s="210"/>
      <c r="H295" s="62"/>
      <c r="I295" s="501"/>
      <c r="J295" s="502"/>
      <c r="K295" s="503"/>
      <c r="L295" s="510"/>
      <c r="M295" s="501"/>
      <c r="N295" s="502"/>
      <c r="O295" s="503"/>
      <c r="P295" s="517"/>
      <c r="Q295" s="514"/>
      <c r="R295" s="502"/>
      <c r="S295" s="503"/>
      <c r="T295" s="510"/>
      <c r="U295" s="501"/>
      <c r="V295" s="502"/>
      <c r="W295" s="503"/>
      <c r="X295" s="510"/>
      <c r="Y295" s="552">
        <f t="shared" si="87"/>
        <v>0</v>
      </c>
      <c r="Z295" s="551">
        <f t="shared" si="87"/>
        <v>0</v>
      </c>
      <c r="AB295" s="3"/>
      <c r="AC295" s="47"/>
      <c r="AD295" s="849" t="str">
        <f t="shared" si="88"/>
        <v/>
      </c>
      <c r="AE295" s="849" t="str">
        <f t="shared" si="89"/>
        <v/>
      </c>
      <c r="AF295" s="849" t="str">
        <f t="shared" si="96"/>
        <v/>
      </c>
      <c r="AG295" s="849" t="str">
        <f t="shared" si="97"/>
        <v/>
      </c>
      <c r="AH295" s="849" t="str">
        <f t="shared" si="98"/>
        <v/>
      </c>
      <c r="AI295" s="849" t="str">
        <f t="shared" si="99"/>
        <v/>
      </c>
      <c r="AJ295" s="847" t="str">
        <f t="shared" si="90"/>
        <v/>
      </c>
      <c r="AK295" s="847" t="str">
        <f t="shared" si="91"/>
        <v/>
      </c>
      <c r="AL295" s="847" t="str">
        <f t="shared" si="92"/>
        <v/>
      </c>
      <c r="AM295" s="847" t="str">
        <f t="shared" si="93"/>
        <v/>
      </c>
      <c r="AN295" s="847" t="str">
        <f t="shared" si="94"/>
        <v/>
      </c>
      <c r="AO295" s="847" t="str">
        <f t="shared" si="95"/>
        <v/>
      </c>
      <c r="IV295" s="534"/>
    </row>
    <row r="296" spans="1:256" s="54" customFormat="1" ht="30" customHeight="1" thickBot="1">
      <c r="A296" s="1779"/>
      <c r="B296" s="215">
        <f t="shared" si="86"/>
        <v>50</v>
      </c>
      <c r="C296" s="217" t="str">
        <f>IF('1_一般事項'!$C$8="","",'1_一般事項'!$C$8)</f>
        <v/>
      </c>
      <c r="D296" s="484" t="str">
        <f t="shared" si="81"/>
        <v/>
      </c>
      <c r="E296" s="1279"/>
      <c r="F296" s="1280"/>
      <c r="G296" s="210"/>
      <c r="H296" s="62"/>
      <c r="I296" s="504"/>
      <c r="J296" s="505"/>
      <c r="K296" s="506"/>
      <c r="L296" s="511"/>
      <c r="M296" s="504"/>
      <c r="N296" s="505"/>
      <c r="O296" s="506"/>
      <c r="P296" s="518"/>
      <c r="Q296" s="515"/>
      <c r="R296" s="505"/>
      <c r="S296" s="506"/>
      <c r="T296" s="511"/>
      <c r="U296" s="504"/>
      <c r="V296" s="505"/>
      <c r="W296" s="506"/>
      <c r="X296" s="511"/>
      <c r="Y296" s="552">
        <f t="shared" si="87"/>
        <v>0</v>
      </c>
      <c r="Z296" s="551">
        <f t="shared" si="87"/>
        <v>0</v>
      </c>
      <c r="AB296" s="47"/>
      <c r="AC296" s="47"/>
      <c r="AD296" s="849" t="str">
        <f t="shared" si="88"/>
        <v/>
      </c>
      <c r="AE296" s="849" t="str">
        <f t="shared" si="89"/>
        <v/>
      </c>
      <c r="AF296" s="849" t="str">
        <f t="shared" si="96"/>
        <v/>
      </c>
      <c r="AG296" s="849" t="str">
        <f t="shared" si="97"/>
        <v/>
      </c>
      <c r="AH296" s="849" t="str">
        <f t="shared" si="98"/>
        <v/>
      </c>
      <c r="AI296" s="849" t="str">
        <f t="shared" si="99"/>
        <v/>
      </c>
      <c r="AJ296" s="847" t="str">
        <f t="shared" si="90"/>
        <v/>
      </c>
      <c r="AK296" s="847" t="str">
        <f t="shared" si="91"/>
        <v/>
      </c>
      <c r="AL296" s="847" t="str">
        <f t="shared" si="92"/>
        <v/>
      </c>
      <c r="AM296" s="847" t="str">
        <f t="shared" si="93"/>
        <v/>
      </c>
      <c r="AN296" s="847" t="str">
        <f t="shared" si="94"/>
        <v/>
      </c>
      <c r="AO296" s="847" t="str">
        <f t="shared" si="95"/>
        <v/>
      </c>
      <c r="IV296" s="534"/>
    </row>
    <row r="297" spans="1:256" s="54" customFormat="1" ht="30" customHeight="1" thickBot="1">
      <c r="A297" s="1780"/>
      <c r="B297" s="953"/>
      <c r="C297" s="954"/>
      <c r="D297" s="955"/>
      <c r="E297" s="956"/>
      <c r="F297" s="965"/>
      <c r="G297" s="957" t="str">
        <f>A247&amp;"次下請負業者計"</f>
        <v>1次下請次下請負業者計</v>
      </c>
      <c r="H297" s="958"/>
      <c r="I297" s="959">
        <f t="shared" ref="I297:Z297" si="100">SUM(I247:I296)</f>
        <v>0</v>
      </c>
      <c r="J297" s="960">
        <f t="shared" si="100"/>
        <v>0</v>
      </c>
      <c r="K297" s="961">
        <f t="shared" si="100"/>
        <v>0</v>
      </c>
      <c r="L297" s="962">
        <f t="shared" si="100"/>
        <v>0</v>
      </c>
      <c r="M297" s="959">
        <f t="shared" si="100"/>
        <v>0</v>
      </c>
      <c r="N297" s="960">
        <f t="shared" si="100"/>
        <v>0</v>
      </c>
      <c r="O297" s="961">
        <f t="shared" si="100"/>
        <v>0</v>
      </c>
      <c r="P297" s="962">
        <f t="shared" si="100"/>
        <v>0</v>
      </c>
      <c r="Q297" s="959">
        <f t="shared" si="100"/>
        <v>0</v>
      </c>
      <c r="R297" s="960">
        <f t="shared" si="100"/>
        <v>0</v>
      </c>
      <c r="S297" s="961">
        <f t="shared" si="100"/>
        <v>0</v>
      </c>
      <c r="T297" s="962">
        <f t="shared" si="100"/>
        <v>0</v>
      </c>
      <c r="U297" s="959">
        <f t="shared" si="100"/>
        <v>0</v>
      </c>
      <c r="V297" s="960">
        <f t="shared" si="100"/>
        <v>0</v>
      </c>
      <c r="W297" s="961">
        <f t="shared" si="100"/>
        <v>0</v>
      </c>
      <c r="X297" s="962">
        <f t="shared" si="100"/>
        <v>0</v>
      </c>
      <c r="Y297" s="963">
        <f t="shared" si="100"/>
        <v>0</v>
      </c>
      <c r="Z297" s="964">
        <f t="shared" si="100"/>
        <v>0</v>
      </c>
      <c r="AD297" s="922"/>
      <c r="AE297" s="922"/>
      <c r="AF297" s="922"/>
      <c r="AG297" s="922"/>
      <c r="AH297" s="922"/>
      <c r="AI297" s="922"/>
      <c r="AJ297" s="923"/>
    </row>
    <row r="298" spans="1:256" s="54" customFormat="1" ht="30" customHeight="1">
      <c r="A298" s="1775" t="str">
        <f>'1_一般事項'!C9+1&amp;"次下請"</f>
        <v>2次下請</v>
      </c>
      <c r="B298" s="997">
        <f>IF(AND(C298="",E298&lt;&gt;""),"会社名入力→",ROW(C298)-297)</f>
        <v>1</v>
      </c>
      <c r="C298" s="558"/>
      <c r="D298" s="559" t="str">
        <f t="shared" ref="D298:D347" si="101">AJ298&amp;AK298&amp;AL298&amp;AM298&amp;AN298&amp;AO298</f>
        <v/>
      </c>
      <c r="E298" s="1277"/>
      <c r="F298" s="1278"/>
      <c r="G298" s="556"/>
      <c r="H298" s="194"/>
      <c r="I298" s="507"/>
      <c r="J298" s="496"/>
      <c r="K298" s="497"/>
      <c r="L298" s="509"/>
      <c r="M298" s="507"/>
      <c r="N298" s="496"/>
      <c r="O298" s="497"/>
      <c r="P298" s="516"/>
      <c r="Q298" s="513"/>
      <c r="R298" s="496"/>
      <c r="S298" s="497"/>
      <c r="T298" s="509"/>
      <c r="U298" s="507"/>
      <c r="V298" s="496"/>
      <c r="W298" s="497"/>
      <c r="X298" s="509"/>
      <c r="Y298" s="554">
        <f>SUM(I298,M298,Q298,U298)</f>
        <v>0</v>
      </c>
      <c r="Z298" s="555">
        <f>SUM(J298,N298,R298,V298)</f>
        <v>0</v>
      </c>
      <c r="AD298" s="849" t="str">
        <f t="shared" ref="AD298:AD347" si="102">IF(E298&lt;&gt;"",IF(G298&lt;&gt;"","","×"),"")</f>
        <v/>
      </c>
      <c r="AE298" s="849" t="str">
        <f t="shared" ref="AE298:AE347" si="103">IF(E298&lt;&gt;"",IF(H298&lt;&gt;"","","×"),"")</f>
        <v/>
      </c>
      <c r="AF298" s="849" t="str">
        <f t="shared" ref="AF298:AF329" si="104">IF(E298&lt;&gt;"",IF(AND(I298="",M298="",Q298="",U298=""),"×",""),"")</f>
        <v/>
      </c>
      <c r="AG298" s="849" t="str">
        <f t="shared" ref="AG298:AG329" si="105">IF(E298&lt;&gt;"",IF(AND(J298="",N298="",R298="",V298=""),"×",""),"")</f>
        <v/>
      </c>
      <c r="AH298" s="849" t="str">
        <f t="shared" ref="AH298:AH329" si="106">IF(E298&lt;&gt;"",IF(AND(K298="",O298="",S298="",W298=""),"×",""),"")</f>
        <v/>
      </c>
      <c r="AI298" s="849" t="str">
        <f t="shared" ref="AI298:AI329" si="107">IF(E298&lt;&gt;"",IF(AND(L298="",P298="",T298="",X298=""),"×",""),"")</f>
        <v/>
      </c>
      <c r="AJ298" s="847" t="str">
        <f t="shared" ref="AJ298:AJ347" si="108">IF(AD298="×","規格を入力してください","")</f>
        <v/>
      </c>
      <c r="AK298" s="847" t="str">
        <f t="shared" ref="AK298:AK347" si="109">IF(AND(AJ298="",AE298="×"),"機械本体重量を入力してください","")</f>
        <v/>
      </c>
      <c r="AL298" s="847" t="str">
        <f t="shared" ref="AL298:AL347" si="110">IF(AND(AJ298&amp;AK298="",AF298="×"),"運搬費を入力してください","")</f>
        <v/>
      </c>
      <c r="AM298" s="847" t="str">
        <f t="shared" ref="AM298:AM347" si="111">IF(AND(AJ298&amp;AK298&amp;AL298="",AG298="×"),"内分解組立費を入力してください","")</f>
        <v/>
      </c>
      <c r="AN298" s="847" t="str">
        <f t="shared" ref="AN298:AN347" si="112">IF(AND(AJ298&amp;AK298&amp;AL298&amp;AM298="",AH298="×"),"運搬距離を入力してください","")</f>
        <v/>
      </c>
      <c r="AO298" s="847" t="str">
        <f t="shared" ref="AO298:AO347" si="113">IF(AND(AJ298&amp;AK298&amp;AL298&amp;AM298&amp;AN298="",AI298="×"),"運搬回数を入力してください","")</f>
        <v/>
      </c>
    </row>
    <row r="299" spans="1:256" s="54" customFormat="1" ht="30" customHeight="1">
      <c r="A299" s="1776"/>
      <c r="B299" s="998">
        <f t="shared" ref="B299:B347" si="114">IF(AND(C299="",E299&lt;&gt;""),"会社名入力→",ROW(C299)-297)</f>
        <v>2</v>
      </c>
      <c r="C299" s="237"/>
      <c r="D299" s="484" t="str">
        <f t="shared" si="101"/>
        <v/>
      </c>
      <c r="E299" s="1279"/>
      <c r="F299" s="1280"/>
      <c r="G299" s="238"/>
      <c r="H299" s="63"/>
      <c r="I299" s="501"/>
      <c r="J299" s="502"/>
      <c r="K299" s="503"/>
      <c r="L299" s="510"/>
      <c r="M299" s="501"/>
      <c r="N299" s="502"/>
      <c r="O299" s="503"/>
      <c r="P299" s="517"/>
      <c r="Q299" s="514"/>
      <c r="R299" s="502"/>
      <c r="S299" s="503"/>
      <c r="T299" s="510"/>
      <c r="U299" s="501"/>
      <c r="V299" s="502"/>
      <c r="W299" s="503"/>
      <c r="X299" s="510"/>
      <c r="Y299" s="552">
        <f t="shared" ref="Y299:Z347" si="115">SUM(I299,M299,Q299,U299)</f>
        <v>0</v>
      </c>
      <c r="Z299" s="551">
        <f t="shared" si="115"/>
        <v>0</v>
      </c>
      <c r="AD299" s="849" t="str">
        <f t="shared" si="102"/>
        <v/>
      </c>
      <c r="AE299" s="849" t="str">
        <f t="shared" si="103"/>
        <v/>
      </c>
      <c r="AF299" s="849" t="str">
        <f t="shared" si="104"/>
        <v/>
      </c>
      <c r="AG299" s="849" t="str">
        <f t="shared" si="105"/>
        <v/>
      </c>
      <c r="AH299" s="849" t="str">
        <f t="shared" si="106"/>
        <v/>
      </c>
      <c r="AI299" s="849" t="str">
        <f t="shared" si="107"/>
        <v/>
      </c>
      <c r="AJ299" s="847" t="str">
        <f t="shared" si="108"/>
        <v/>
      </c>
      <c r="AK299" s="847" t="str">
        <f t="shared" si="109"/>
        <v/>
      </c>
      <c r="AL299" s="847" t="str">
        <f t="shared" si="110"/>
        <v/>
      </c>
      <c r="AM299" s="847" t="str">
        <f t="shared" si="111"/>
        <v/>
      </c>
      <c r="AN299" s="847" t="str">
        <f t="shared" si="112"/>
        <v/>
      </c>
      <c r="AO299" s="847" t="str">
        <f t="shared" si="113"/>
        <v/>
      </c>
    </row>
    <row r="300" spans="1:256" s="54" customFormat="1" ht="30" customHeight="1">
      <c r="A300" s="1776"/>
      <c r="B300" s="998">
        <f t="shared" si="114"/>
        <v>3</v>
      </c>
      <c r="C300" s="237"/>
      <c r="D300" s="484" t="str">
        <f t="shared" si="101"/>
        <v/>
      </c>
      <c r="E300" s="1279"/>
      <c r="F300" s="1280"/>
      <c r="G300" s="238"/>
      <c r="H300" s="63"/>
      <c r="I300" s="501"/>
      <c r="J300" s="502"/>
      <c r="K300" s="503"/>
      <c r="L300" s="510"/>
      <c r="M300" s="501"/>
      <c r="N300" s="502"/>
      <c r="O300" s="503"/>
      <c r="P300" s="517"/>
      <c r="Q300" s="514"/>
      <c r="R300" s="502"/>
      <c r="S300" s="503"/>
      <c r="T300" s="510"/>
      <c r="U300" s="501"/>
      <c r="V300" s="502"/>
      <c r="W300" s="503"/>
      <c r="X300" s="510"/>
      <c r="Y300" s="552">
        <f t="shared" si="115"/>
        <v>0</v>
      </c>
      <c r="Z300" s="551">
        <f t="shared" si="115"/>
        <v>0</v>
      </c>
      <c r="AD300" s="849" t="str">
        <f t="shared" si="102"/>
        <v/>
      </c>
      <c r="AE300" s="849" t="str">
        <f t="shared" si="103"/>
        <v/>
      </c>
      <c r="AF300" s="849" t="str">
        <f t="shared" si="104"/>
        <v/>
      </c>
      <c r="AG300" s="849" t="str">
        <f t="shared" si="105"/>
        <v/>
      </c>
      <c r="AH300" s="849" t="str">
        <f t="shared" si="106"/>
        <v/>
      </c>
      <c r="AI300" s="849" t="str">
        <f t="shared" si="107"/>
        <v/>
      </c>
      <c r="AJ300" s="847" t="str">
        <f t="shared" si="108"/>
        <v/>
      </c>
      <c r="AK300" s="847" t="str">
        <f t="shared" si="109"/>
        <v/>
      </c>
      <c r="AL300" s="847" t="str">
        <f t="shared" si="110"/>
        <v/>
      </c>
      <c r="AM300" s="847" t="str">
        <f t="shared" si="111"/>
        <v/>
      </c>
      <c r="AN300" s="847" t="str">
        <f t="shared" si="112"/>
        <v/>
      </c>
      <c r="AO300" s="847" t="str">
        <f t="shared" si="113"/>
        <v/>
      </c>
    </row>
    <row r="301" spans="1:256" s="54" customFormat="1" ht="30" customHeight="1">
      <c r="A301" s="1776"/>
      <c r="B301" s="998">
        <f t="shared" si="114"/>
        <v>4</v>
      </c>
      <c r="C301" s="237"/>
      <c r="D301" s="484" t="str">
        <f t="shared" si="101"/>
        <v/>
      </c>
      <c r="E301" s="1279"/>
      <c r="F301" s="1280"/>
      <c r="G301" s="238"/>
      <c r="H301" s="63"/>
      <c r="I301" s="501"/>
      <c r="J301" s="502"/>
      <c r="K301" s="503"/>
      <c r="L301" s="510"/>
      <c r="M301" s="501"/>
      <c r="N301" s="502"/>
      <c r="O301" s="503"/>
      <c r="P301" s="517"/>
      <c r="Q301" s="514"/>
      <c r="R301" s="502"/>
      <c r="S301" s="503"/>
      <c r="T301" s="510"/>
      <c r="U301" s="501"/>
      <c r="V301" s="502"/>
      <c r="W301" s="503"/>
      <c r="X301" s="510"/>
      <c r="Y301" s="552">
        <f t="shared" si="115"/>
        <v>0</v>
      </c>
      <c r="Z301" s="551">
        <f t="shared" si="115"/>
        <v>0</v>
      </c>
      <c r="AD301" s="849" t="str">
        <f t="shared" si="102"/>
        <v/>
      </c>
      <c r="AE301" s="849" t="str">
        <f t="shared" si="103"/>
        <v/>
      </c>
      <c r="AF301" s="849" t="str">
        <f t="shared" si="104"/>
        <v/>
      </c>
      <c r="AG301" s="849" t="str">
        <f t="shared" si="105"/>
        <v/>
      </c>
      <c r="AH301" s="849" t="str">
        <f t="shared" si="106"/>
        <v/>
      </c>
      <c r="AI301" s="849" t="str">
        <f t="shared" si="107"/>
        <v/>
      </c>
      <c r="AJ301" s="847" t="str">
        <f t="shared" si="108"/>
        <v/>
      </c>
      <c r="AK301" s="847" t="str">
        <f t="shared" si="109"/>
        <v/>
      </c>
      <c r="AL301" s="847" t="str">
        <f t="shared" si="110"/>
        <v/>
      </c>
      <c r="AM301" s="847" t="str">
        <f t="shared" si="111"/>
        <v/>
      </c>
      <c r="AN301" s="847" t="str">
        <f t="shared" si="112"/>
        <v/>
      </c>
      <c r="AO301" s="847" t="str">
        <f t="shared" si="113"/>
        <v/>
      </c>
      <c r="IV301" s="534"/>
    </row>
    <row r="302" spans="1:256" s="54" customFormat="1" ht="30" customHeight="1">
      <c r="A302" s="1776"/>
      <c r="B302" s="998">
        <f t="shared" si="114"/>
        <v>5</v>
      </c>
      <c r="C302" s="237"/>
      <c r="D302" s="484" t="str">
        <f t="shared" si="101"/>
        <v/>
      </c>
      <c r="E302" s="1279"/>
      <c r="F302" s="1280"/>
      <c r="G302" s="238"/>
      <c r="H302" s="63"/>
      <c r="I302" s="501"/>
      <c r="J302" s="502"/>
      <c r="K302" s="503"/>
      <c r="L302" s="510"/>
      <c r="M302" s="501"/>
      <c r="N302" s="502"/>
      <c r="O302" s="503"/>
      <c r="P302" s="517"/>
      <c r="Q302" s="514"/>
      <c r="R302" s="502"/>
      <c r="S302" s="503"/>
      <c r="T302" s="510"/>
      <c r="U302" s="501"/>
      <c r="V302" s="502"/>
      <c r="W302" s="503"/>
      <c r="X302" s="510"/>
      <c r="Y302" s="552">
        <f t="shared" si="115"/>
        <v>0</v>
      </c>
      <c r="Z302" s="551">
        <f t="shared" si="115"/>
        <v>0</v>
      </c>
      <c r="AD302" s="849" t="str">
        <f t="shared" si="102"/>
        <v/>
      </c>
      <c r="AE302" s="849" t="str">
        <f t="shared" si="103"/>
        <v/>
      </c>
      <c r="AF302" s="849" t="str">
        <f t="shared" si="104"/>
        <v/>
      </c>
      <c r="AG302" s="849" t="str">
        <f t="shared" si="105"/>
        <v/>
      </c>
      <c r="AH302" s="849" t="str">
        <f t="shared" si="106"/>
        <v/>
      </c>
      <c r="AI302" s="849" t="str">
        <f t="shared" si="107"/>
        <v/>
      </c>
      <c r="AJ302" s="847" t="str">
        <f t="shared" si="108"/>
        <v/>
      </c>
      <c r="AK302" s="847" t="str">
        <f t="shared" si="109"/>
        <v/>
      </c>
      <c r="AL302" s="847" t="str">
        <f t="shared" si="110"/>
        <v/>
      </c>
      <c r="AM302" s="847" t="str">
        <f t="shared" si="111"/>
        <v/>
      </c>
      <c r="AN302" s="847" t="str">
        <f t="shared" si="112"/>
        <v/>
      </c>
      <c r="AO302" s="847" t="str">
        <f t="shared" si="113"/>
        <v/>
      </c>
      <c r="IV302" s="534"/>
    </row>
    <row r="303" spans="1:256" s="54" customFormat="1" ht="30" customHeight="1">
      <c r="A303" s="1776"/>
      <c r="B303" s="998">
        <f t="shared" si="114"/>
        <v>6</v>
      </c>
      <c r="C303" s="237"/>
      <c r="D303" s="484" t="str">
        <f t="shared" si="101"/>
        <v/>
      </c>
      <c r="E303" s="1279"/>
      <c r="F303" s="1280"/>
      <c r="G303" s="238"/>
      <c r="H303" s="63"/>
      <c r="I303" s="501"/>
      <c r="J303" s="502"/>
      <c r="K303" s="503"/>
      <c r="L303" s="510"/>
      <c r="M303" s="501"/>
      <c r="N303" s="502"/>
      <c r="O303" s="503"/>
      <c r="P303" s="517"/>
      <c r="Q303" s="514"/>
      <c r="R303" s="502"/>
      <c r="S303" s="503"/>
      <c r="T303" s="510"/>
      <c r="U303" s="501"/>
      <c r="V303" s="502"/>
      <c r="W303" s="503"/>
      <c r="X303" s="510"/>
      <c r="Y303" s="552">
        <f t="shared" si="115"/>
        <v>0</v>
      </c>
      <c r="Z303" s="551">
        <f t="shared" si="115"/>
        <v>0</v>
      </c>
      <c r="AD303" s="849" t="str">
        <f t="shared" si="102"/>
        <v/>
      </c>
      <c r="AE303" s="849" t="str">
        <f t="shared" si="103"/>
        <v/>
      </c>
      <c r="AF303" s="849" t="str">
        <f t="shared" si="104"/>
        <v/>
      </c>
      <c r="AG303" s="849" t="str">
        <f t="shared" si="105"/>
        <v/>
      </c>
      <c r="AH303" s="849" t="str">
        <f t="shared" si="106"/>
        <v/>
      </c>
      <c r="AI303" s="849" t="str">
        <f t="shared" si="107"/>
        <v/>
      </c>
      <c r="AJ303" s="847" t="str">
        <f t="shared" si="108"/>
        <v/>
      </c>
      <c r="AK303" s="847" t="str">
        <f t="shared" si="109"/>
        <v/>
      </c>
      <c r="AL303" s="847" t="str">
        <f t="shared" si="110"/>
        <v/>
      </c>
      <c r="AM303" s="847" t="str">
        <f t="shared" si="111"/>
        <v/>
      </c>
      <c r="AN303" s="847" t="str">
        <f t="shared" si="112"/>
        <v/>
      </c>
      <c r="AO303" s="847" t="str">
        <f t="shared" si="113"/>
        <v/>
      </c>
      <c r="IV303" s="534"/>
    </row>
    <row r="304" spans="1:256" s="54" customFormat="1" ht="30" customHeight="1">
      <c r="A304" s="1776"/>
      <c r="B304" s="998">
        <f t="shared" si="114"/>
        <v>7</v>
      </c>
      <c r="C304" s="237"/>
      <c r="D304" s="484" t="str">
        <f t="shared" si="101"/>
        <v/>
      </c>
      <c r="E304" s="1279"/>
      <c r="F304" s="1280"/>
      <c r="G304" s="238"/>
      <c r="H304" s="63"/>
      <c r="I304" s="501"/>
      <c r="J304" s="502"/>
      <c r="K304" s="503"/>
      <c r="L304" s="510"/>
      <c r="M304" s="501"/>
      <c r="N304" s="502"/>
      <c r="O304" s="503"/>
      <c r="P304" s="517"/>
      <c r="Q304" s="514"/>
      <c r="R304" s="502"/>
      <c r="S304" s="503"/>
      <c r="T304" s="510"/>
      <c r="U304" s="501"/>
      <c r="V304" s="502"/>
      <c r="W304" s="503"/>
      <c r="X304" s="510"/>
      <c r="Y304" s="552">
        <f t="shared" si="115"/>
        <v>0</v>
      </c>
      <c r="Z304" s="551">
        <f t="shared" si="115"/>
        <v>0</v>
      </c>
      <c r="AD304" s="849" t="str">
        <f t="shared" si="102"/>
        <v/>
      </c>
      <c r="AE304" s="849" t="str">
        <f t="shared" si="103"/>
        <v/>
      </c>
      <c r="AF304" s="849" t="str">
        <f t="shared" si="104"/>
        <v/>
      </c>
      <c r="AG304" s="849" t="str">
        <f t="shared" si="105"/>
        <v/>
      </c>
      <c r="AH304" s="849" t="str">
        <f t="shared" si="106"/>
        <v/>
      </c>
      <c r="AI304" s="849" t="str">
        <f t="shared" si="107"/>
        <v/>
      </c>
      <c r="AJ304" s="847" t="str">
        <f t="shared" si="108"/>
        <v/>
      </c>
      <c r="AK304" s="847" t="str">
        <f t="shared" si="109"/>
        <v/>
      </c>
      <c r="AL304" s="847" t="str">
        <f t="shared" si="110"/>
        <v/>
      </c>
      <c r="AM304" s="847" t="str">
        <f t="shared" si="111"/>
        <v/>
      </c>
      <c r="AN304" s="847" t="str">
        <f t="shared" si="112"/>
        <v/>
      </c>
      <c r="AO304" s="847" t="str">
        <f t="shared" si="113"/>
        <v/>
      </c>
      <c r="IV304" s="534"/>
    </row>
    <row r="305" spans="1:256" s="54" customFormat="1" ht="30" customHeight="1">
      <c r="A305" s="1776"/>
      <c r="B305" s="998">
        <f t="shared" si="114"/>
        <v>8</v>
      </c>
      <c r="C305" s="237"/>
      <c r="D305" s="484" t="str">
        <f t="shared" si="101"/>
        <v/>
      </c>
      <c r="E305" s="1279"/>
      <c r="F305" s="1280"/>
      <c r="G305" s="238"/>
      <c r="H305" s="63"/>
      <c r="I305" s="501"/>
      <c r="J305" s="502"/>
      <c r="K305" s="503"/>
      <c r="L305" s="510"/>
      <c r="M305" s="501"/>
      <c r="N305" s="502"/>
      <c r="O305" s="503"/>
      <c r="P305" s="517"/>
      <c r="Q305" s="514"/>
      <c r="R305" s="502"/>
      <c r="S305" s="503"/>
      <c r="T305" s="510"/>
      <c r="U305" s="501"/>
      <c r="V305" s="502"/>
      <c r="W305" s="503"/>
      <c r="X305" s="510"/>
      <c r="Y305" s="552">
        <f t="shared" si="115"/>
        <v>0</v>
      </c>
      <c r="Z305" s="551">
        <f t="shared" si="115"/>
        <v>0</v>
      </c>
      <c r="AD305" s="849" t="str">
        <f t="shared" si="102"/>
        <v/>
      </c>
      <c r="AE305" s="849" t="str">
        <f t="shared" si="103"/>
        <v/>
      </c>
      <c r="AF305" s="849" t="str">
        <f t="shared" si="104"/>
        <v/>
      </c>
      <c r="AG305" s="849" t="str">
        <f t="shared" si="105"/>
        <v/>
      </c>
      <c r="AH305" s="849" t="str">
        <f t="shared" si="106"/>
        <v/>
      </c>
      <c r="AI305" s="849" t="str">
        <f t="shared" si="107"/>
        <v/>
      </c>
      <c r="AJ305" s="847" t="str">
        <f t="shared" si="108"/>
        <v/>
      </c>
      <c r="AK305" s="847" t="str">
        <f t="shared" si="109"/>
        <v/>
      </c>
      <c r="AL305" s="847" t="str">
        <f t="shared" si="110"/>
        <v/>
      </c>
      <c r="AM305" s="847" t="str">
        <f t="shared" si="111"/>
        <v/>
      </c>
      <c r="AN305" s="847" t="str">
        <f t="shared" si="112"/>
        <v/>
      </c>
      <c r="AO305" s="847" t="str">
        <f t="shared" si="113"/>
        <v/>
      </c>
      <c r="IV305" s="534"/>
    </row>
    <row r="306" spans="1:256" s="54" customFormat="1" ht="30" customHeight="1">
      <c r="A306" s="1776"/>
      <c r="B306" s="998">
        <f t="shared" si="114"/>
        <v>9</v>
      </c>
      <c r="C306" s="237"/>
      <c r="D306" s="484" t="str">
        <f t="shared" si="101"/>
        <v/>
      </c>
      <c r="E306" s="1279"/>
      <c r="F306" s="1280"/>
      <c r="G306" s="238"/>
      <c r="H306" s="63"/>
      <c r="I306" s="501"/>
      <c r="J306" s="502"/>
      <c r="K306" s="503"/>
      <c r="L306" s="510"/>
      <c r="M306" s="501"/>
      <c r="N306" s="502"/>
      <c r="O306" s="503"/>
      <c r="P306" s="517"/>
      <c r="Q306" s="514"/>
      <c r="R306" s="502"/>
      <c r="S306" s="503"/>
      <c r="T306" s="510"/>
      <c r="U306" s="501"/>
      <c r="V306" s="502"/>
      <c r="W306" s="503"/>
      <c r="X306" s="510"/>
      <c r="Y306" s="552">
        <f t="shared" si="115"/>
        <v>0</v>
      </c>
      <c r="Z306" s="551">
        <f t="shared" si="115"/>
        <v>0</v>
      </c>
      <c r="AD306" s="849" t="str">
        <f t="shared" si="102"/>
        <v/>
      </c>
      <c r="AE306" s="849" t="str">
        <f t="shared" si="103"/>
        <v/>
      </c>
      <c r="AF306" s="849" t="str">
        <f t="shared" si="104"/>
        <v/>
      </c>
      <c r="AG306" s="849" t="str">
        <f t="shared" si="105"/>
        <v/>
      </c>
      <c r="AH306" s="849" t="str">
        <f t="shared" si="106"/>
        <v/>
      </c>
      <c r="AI306" s="849" t="str">
        <f t="shared" si="107"/>
        <v/>
      </c>
      <c r="AJ306" s="847" t="str">
        <f t="shared" si="108"/>
        <v/>
      </c>
      <c r="AK306" s="847" t="str">
        <f t="shared" si="109"/>
        <v/>
      </c>
      <c r="AL306" s="847" t="str">
        <f t="shared" si="110"/>
        <v/>
      </c>
      <c r="AM306" s="847" t="str">
        <f t="shared" si="111"/>
        <v/>
      </c>
      <c r="AN306" s="847" t="str">
        <f t="shared" si="112"/>
        <v/>
      </c>
      <c r="AO306" s="847" t="str">
        <f t="shared" si="113"/>
        <v/>
      </c>
      <c r="IV306" s="534"/>
    </row>
    <row r="307" spans="1:256" s="54" customFormat="1" ht="30" customHeight="1">
      <c r="A307" s="1776"/>
      <c r="B307" s="998">
        <f t="shared" si="114"/>
        <v>10</v>
      </c>
      <c r="C307" s="237"/>
      <c r="D307" s="484" t="str">
        <f t="shared" si="101"/>
        <v/>
      </c>
      <c r="E307" s="1279"/>
      <c r="F307" s="1280"/>
      <c r="G307" s="238"/>
      <c r="H307" s="63"/>
      <c r="I307" s="501"/>
      <c r="J307" s="502"/>
      <c r="K307" s="503"/>
      <c r="L307" s="510"/>
      <c r="M307" s="501"/>
      <c r="N307" s="502"/>
      <c r="O307" s="503"/>
      <c r="P307" s="517"/>
      <c r="Q307" s="514"/>
      <c r="R307" s="502"/>
      <c r="S307" s="503"/>
      <c r="T307" s="510"/>
      <c r="U307" s="501"/>
      <c r="V307" s="502"/>
      <c r="W307" s="503"/>
      <c r="X307" s="510"/>
      <c r="Y307" s="552">
        <f t="shared" si="115"/>
        <v>0</v>
      </c>
      <c r="Z307" s="551">
        <f t="shared" si="115"/>
        <v>0</v>
      </c>
      <c r="AD307" s="849" t="str">
        <f t="shared" si="102"/>
        <v/>
      </c>
      <c r="AE307" s="849" t="str">
        <f t="shared" si="103"/>
        <v/>
      </c>
      <c r="AF307" s="849" t="str">
        <f t="shared" si="104"/>
        <v/>
      </c>
      <c r="AG307" s="849" t="str">
        <f t="shared" si="105"/>
        <v/>
      </c>
      <c r="AH307" s="849" t="str">
        <f t="shared" si="106"/>
        <v/>
      </c>
      <c r="AI307" s="849" t="str">
        <f t="shared" si="107"/>
        <v/>
      </c>
      <c r="AJ307" s="847" t="str">
        <f t="shared" si="108"/>
        <v/>
      </c>
      <c r="AK307" s="847" t="str">
        <f t="shared" si="109"/>
        <v/>
      </c>
      <c r="AL307" s="847" t="str">
        <f t="shared" si="110"/>
        <v/>
      </c>
      <c r="AM307" s="847" t="str">
        <f t="shared" si="111"/>
        <v/>
      </c>
      <c r="AN307" s="847" t="str">
        <f t="shared" si="112"/>
        <v/>
      </c>
      <c r="AO307" s="847" t="str">
        <f t="shared" si="113"/>
        <v/>
      </c>
      <c r="IV307" s="534"/>
    </row>
    <row r="308" spans="1:256" s="54" customFormat="1" ht="30" customHeight="1">
      <c r="A308" s="1776"/>
      <c r="B308" s="998">
        <f t="shared" si="114"/>
        <v>11</v>
      </c>
      <c r="C308" s="237"/>
      <c r="D308" s="484" t="str">
        <f t="shared" si="101"/>
        <v/>
      </c>
      <c r="E308" s="1279"/>
      <c r="F308" s="1280"/>
      <c r="G308" s="238"/>
      <c r="H308" s="63"/>
      <c r="I308" s="501"/>
      <c r="J308" s="502"/>
      <c r="K308" s="503"/>
      <c r="L308" s="510"/>
      <c r="M308" s="501"/>
      <c r="N308" s="502"/>
      <c r="O308" s="503"/>
      <c r="P308" s="517"/>
      <c r="Q308" s="514"/>
      <c r="R308" s="502"/>
      <c r="S308" s="503"/>
      <c r="T308" s="510"/>
      <c r="U308" s="501"/>
      <c r="V308" s="502"/>
      <c r="W308" s="503"/>
      <c r="X308" s="510"/>
      <c r="Y308" s="552">
        <f t="shared" si="115"/>
        <v>0</v>
      </c>
      <c r="Z308" s="551">
        <f t="shared" si="115"/>
        <v>0</v>
      </c>
      <c r="AD308" s="849" t="str">
        <f t="shared" si="102"/>
        <v/>
      </c>
      <c r="AE308" s="849" t="str">
        <f t="shared" si="103"/>
        <v/>
      </c>
      <c r="AF308" s="849" t="str">
        <f t="shared" si="104"/>
        <v/>
      </c>
      <c r="AG308" s="849" t="str">
        <f t="shared" si="105"/>
        <v/>
      </c>
      <c r="AH308" s="849" t="str">
        <f t="shared" si="106"/>
        <v/>
      </c>
      <c r="AI308" s="849" t="str">
        <f t="shared" si="107"/>
        <v/>
      </c>
      <c r="AJ308" s="847" t="str">
        <f t="shared" si="108"/>
        <v/>
      </c>
      <c r="AK308" s="847" t="str">
        <f t="shared" si="109"/>
        <v/>
      </c>
      <c r="AL308" s="847" t="str">
        <f t="shared" si="110"/>
        <v/>
      </c>
      <c r="AM308" s="847" t="str">
        <f t="shared" si="111"/>
        <v/>
      </c>
      <c r="AN308" s="847" t="str">
        <f t="shared" si="112"/>
        <v/>
      </c>
      <c r="AO308" s="847" t="str">
        <f t="shared" si="113"/>
        <v/>
      </c>
      <c r="IV308" s="534"/>
    </row>
    <row r="309" spans="1:256" s="54" customFormat="1" ht="30" customHeight="1">
      <c r="A309" s="1776"/>
      <c r="B309" s="998">
        <f t="shared" si="114"/>
        <v>12</v>
      </c>
      <c r="C309" s="237"/>
      <c r="D309" s="484" t="str">
        <f t="shared" si="101"/>
        <v/>
      </c>
      <c r="E309" s="1279"/>
      <c r="F309" s="1280"/>
      <c r="G309" s="238"/>
      <c r="H309" s="63"/>
      <c r="I309" s="501"/>
      <c r="J309" s="502"/>
      <c r="K309" s="503"/>
      <c r="L309" s="510"/>
      <c r="M309" s="501"/>
      <c r="N309" s="502"/>
      <c r="O309" s="503"/>
      <c r="P309" s="517"/>
      <c r="Q309" s="514"/>
      <c r="R309" s="502"/>
      <c r="S309" s="503"/>
      <c r="T309" s="510"/>
      <c r="U309" s="501"/>
      <c r="V309" s="502"/>
      <c r="W309" s="503"/>
      <c r="X309" s="510"/>
      <c r="Y309" s="552">
        <f t="shared" si="115"/>
        <v>0</v>
      </c>
      <c r="Z309" s="551">
        <f t="shared" si="115"/>
        <v>0</v>
      </c>
      <c r="AD309" s="849" t="str">
        <f t="shared" si="102"/>
        <v/>
      </c>
      <c r="AE309" s="849" t="str">
        <f t="shared" si="103"/>
        <v/>
      </c>
      <c r="AF309" s="849" t="str">
        <f t="shared" si="104"/>
        <v/>
      </c>
      <c r="AG309" s="849" t="str">
        <f t="shared" si="105"/>
        <v/>
      </c>
      <c r="AH309" s="849" t="str">
        <f t="shared" si="106"/>
        <v/>
      </c>
      <c r="AI309" s="849" t="str">
        <f t="shared" si="107"/>
        <v/>
      </c>
      <c r="AJ309" s="847" t="str">
        <f t="shared" si="108"/>
        <v/>
      </c>
      <c r="AK309" s="847" t="str">
        <f t="shared" si="109"/>
        <v/>
      </c>
      <c r="AL309" s="847" t="str">
        <f t="shared" si="110"/>
        <v/>
      </c>
      <c r="AM309" s="847" t="str">
        <f t="shared" si="111"/>
        <v/>
      </c>
      <c r="AN309" s="847" t="str">
        <f t="shared" si="112"/>
        <v/>
      </c>
      <c r="AO309" s="847" t="str">
        <f t="shared" si="113"/>
        <v/>
      </c>
      <c r="IV309" s="534"/>
    </row>
    <row r="310" spans="1:256" s="54" customFormat="1" ht="30" customHeight="1">
      <c r="A310" s="1776"/>
      <c r="B310" s="998">
        <f t="shared" si="114"/>
        <v>13</v>
      </c>
      <c r="C310" s="237"/>
      <c r="D310" s="484" t="str">
        <f t="shared" si="101"/>
        <v/>
      </c>
      <c r="E310" s="1279"/>
      <c r="F310" s="1280"/>
      <c r="G310" s="238"/>
      <c r="H310" s="63"/>
      <c r="I310" s="501"/>
      <c r="J310" s="502"/>
      <c r="K310" s="503"/>
      <c r="L310" s="510"/>
      <c r="M310" s="501"/>
      <c r="N310" s="502"/>
      <c r="O310" s="503"/>
      <c r="P310" s="517"/>
      <c r="Q310" s="514"/>
      <c r="R310" s="502"/>
      <c r="S310" s="503"/>
      <c r="T310" s="510"/>
      <c r="U310" s="501"/>
      <c r="V310" s="502"/>
      <c r="W310" s="503"/>
      <c r="X310" s="510"/>
      <c r="Y310" s="552">
        <f t="shared" si="115"/>
        <v>0</v>
      </c>
      <c r="Z310" s="551">
        <f t="shared" si="115"/>
        <v>0</v>
      </c>
      <c r="AD310" s="849" t="str">
        <f t="shared" si="102"/>
        <v/>
      </c>
      <c r="AE310" s="849" t="str">
        <f t="shared" si="103"/>
        <v/>
      </c>
      <c r="AF310" s="849" t="str">
        <f t="shared" si="104"/>
        <v/>
      </c>
      <c r="AG310" s="849" t="str">
        <f t="shared" si="105"/>
        <v/>
      </c>
      <c r="AH310" s="849" t="str">
        <f t="shared" si="106"/>
        <v/>
      </c>
      <c r="AI310" s="849" t="str">
        <f t="shared" si="107"/>
        <v/>
      </c>
      <c r="AJ310" s="847" t="str">
        <f t="shared" si="108"/>
        <v/>
      </c>
      <c r="AK310" s="847" t="str">
        <f t="shared" si="109"/>
        <v/>
      </c>
      <c r="AL310" s="847" t="str">
        <f t="shared" si="110"/>
        <v/>
      </c>
      <c r="AM310" s="847" t="str">
        <f t="shared" si="111"/>
        <v/>
      </c>
      <c r="AN310" s="847" t="str">
        <f t="shared" si="112"/>
        <v/>
      </c>
      <c r="AO310" s="847" t="str">
        <f t="shared" si="113"/>
        <v/>
      </c>
      <c r="IV310" s="534"/>
    </row>
    <row r="311" spans="1:256" s="54" customFormat="1" ht="30" customHeight="1">
      <c r="A311" s="1776"/>
      <c r="B311" s="998">
        <f t="shared" si="114"/>
        <v>14</v>
      </c>
      <c r="C311" s="237"/>
      <c r="D311" s="484" t="str">
        <f t="shared" si="101"/>
        <v/>
      </c>
      <c r="E311" s="1279"/>
      <c r="F311" s="1280"/>
      <c r="G311" s="238"/>
      <c r="H311" s="63"/>
      <c r="I311" s="501"/>
      <c r="J311" s="502"/>
      <c r="K311" s="503"/>
      <c r="L311" s="510"/>
      <c r="M311" s="501"/>
      <c r="N311" s="502"/>
      <c r="O311" s="503"/>
      <c r="P311" s="517"/>
      <c r="Q311" s="514"/>
      <c r="R311" s="502"/>
      <c r="S311" s="503"/>
      <c r="T311" s="510"/>
      <c r="U311" s="501"/>
      <c r="V311" s="502"/>
      <c r="W311" s="503"/>
      <c r="X311" s="510"/>
      <c r="Y311" s="552">
        <f t="shared" si="115"/>
        <v>0</v>
      </c>
      <c r="Z311" s="551">
        <f t="shared" si="115"/>
        <v>0</v>
      </c>
      <c r="AD311" s="849" t="str">
        <f t="shared" si="102"/>
        <v/>
      </c>
      <c r="AE311" s="849" t="str">
        <f t="shared" si="103"/>
        <v/>
      </c>
      <c r="AF311" s="849" t="str">
        <f t="shared" si="104"/>
        <v/>
      </c>
      <c r="AG311" s="849" t="str">
        <f t="shared" si="105"/>
        <v/>
      </c>
      <c r="AH311" s="849" t="str">
        <f t="shared" si="106"/>
        <v/>
      </c>
      <c r="AI311" s="849" t="str">
        <f t="shared" si="107"/>
        <v/>
      </c>
      <c r="AJ311" s="847" t="str">
        <f t="shared" si="108"/>
        <v/>
      </c>
      <c r="AK311" s="847" t="str">
        <f t="shared" si="109"/>
        <v/>
      </c>
      <c r="AL311" s="847" t="str">
        <f t="shared" si="110"/>
        <v/>
      </c>
      <c r="AM311" s="847" t="str">
        <f t="shared" si="111"/>
        <v/>
      </c>
      <c r="AN311" s="847" t="str">
        <f t="shared" si="112"/>
        <v/>
      </c>
      <c r="AO311" s="847" t="str">
        <f t="shared" si="113"/>
        <v/>
      </c>
      <c r="IV311" s="534"/>
    </row>
    <row r="312" spans="1:256" s="54" customFormat="1" ht="30" customHeight="1">
      <c r="A312" s="1776"/>
      <c r="B312" s="998">
        <f t="shared" si="114"/>
        <v>15</v>
      </c>
      <c r="C312" s="237"/>
      <c r="D312" s="484" t="str">
        <f t="shared" si="101"/>
        <v/>
      </c>
      <c r="E312" s="1279"/>
      <c r="F312" s="1280"/>
      <c r="G312" s="238"/>
      <c r="H312" s="63"/>
      <c r="I312" s="501"/>
      <c r="J312" s="502"/>
      <c r="K312" s="503"/>
      <c r="L312" s="510"/>
      <c r="M312" s="501"/>
      <c r="N312" s="502"/>
      <c r="O312" s="503"/>
      <c r="P312" s="517"/>
      <c r="Q312" s="514"/>
      <c r="R312" s="502"/>
      <c r="S312" s="503"/>
      <c r="T312" s="510"/>
      <c r="U312" s="501"/>
      <c r="V312" s="502"/>
      <c r="W312" s="503"/>
      <c r="X312" s="510"/>
      <c r="Y312" s="552">
        <f t="shared" si="115"/>
        <v>0</v>
      </c>
      <c r="Z312" s="551">
        <f t="shared" si="115"/>
        <v>0</v>
      </c>
      <c r="AD312" s="849" t="str">
        <f t="shared" si="102"/>
        <v/>
      </c>
      <c r="AE312" s="849" t="str">
        <f t="shared" si="103"/>
        <v/>
      </c>
      <c r="AF312" s="849" t="str">
        <f t="shared" si="104"/>
        <v/>
      </c>
      <c r="AG312" s="849" t="str">
        <f t="shared" si="105"/>
        <v/>
      </c>
      <c r="AH312" s="849" t="str">
        <f t="shared" si="106"/>
        <v/>
      </c>
      <c r="AI312" s="849" t="str">
        <f t="shared" si="107"/>
        <v/>
      </c>
      <c r="AJ312" s="847" t="str">
        <f t="shared" si="108"/>
        <v/>
      </c>
      <c r="AK312" s="847" t="str">
        <f t="shared" si="109"/>
        <v/>
      </c>
      <c r="AL312" s="847" t="str">
        <f t="shared" si="110"/>
        <v/>
      </c>
      <c r="AM312" s="847" t="str">
        <f t="shared" si="111"/>
        <v/>
      </c>
      <c r="AN312" s="847" t="str">
        <f t="shared" si="112"/>
        <v/>
      </c>
      <c r="AO312" s="847" t="str">
        <f t="shared" si="113"/>
        <v/>
      </c>
      <c r="IV312" s="534"/>
    </row>
    <row r="313" spans="1:256" s="54" customFormat="1" ht="30" customHeight="1">
      <c r="A313" s="1776"/>
      <c r="B313" s="998">
        <f t="shared" si="114"/>
        <v>16</v>
      </c>
      <c r="C313" s="237"/>
      <c r="D313" s="484" t="str">
        <f t="shared" si="101"/>
        <v/>
      </c>
      <c r="E313" s="1279"/>
      <c r="F313" s="1280"/>
      <c r="G313" s="238"/>
      <c r="H313" s="63"/>
      <c r="I313" s="501"/>
      <c r="J313" s="502"/>
      <c r="K313" s="503"/>
      <c r="L313" s="510"/>
      <c r="M313" s="501"/>
      <c r="N313" s="502"/>
      <c r="O313" s="503"/>
      <c r="P313" s="517"/>
      <c r="Q313" s="514"/>
      <c r="R313" s="502"/>
      <c r="S313" s="503"/>
      <c r="T313" s="510"/>
      <c r="U313" s="501"/>
      <c r="V313" s="502"/>
      <c r="W313" s="503"/>
      <c r="X313" s="510"/>
      <c r="Y313" s="552">
        <f t="shared" si="115"/>
        <v>0</v>
      </c>
      <c r="Z313" s="551">
        <f t="shared" si="115"/>
        <v>0</v>
      </c>
      <c r="AD313" s="849" t="str">
        <f t="shared" si="102"/>
        <v/>
      </c>
      <c r="AE313" s="849" t="str">
        <f t="shared" si="103"/>
        <v/>
      </c>
      <c r="AF313" s="849" t="str">
        <f t="shared" si="104"/>
        <v/>
      </c>
      <c r="AG313" s="849" t="str">
        <f t="shared" si="105"/>
        <v/>
      </c>
      <c r="AH313" s="849" t="str">
        <f t="shared" si="106"/>
        <v/>
      </c>
      <c r="AI313" s="849" t="str">
        <f t="shared" si="107"/>
        <v/>
      </c>
      <c r="AJ313" s="847" t="str">
        <f t="shared" si="108"/>
        <v/>
      </c>
      <c r="AK313" s="847" t="str">
        <f t="shared" si="109"/>
        <v/>
      </c>
      <c r="AL313" s="847" t="str">
        <f t="shared" si="110"/>
        <v/>
      </c>
      <c r="AM313" s="847" t="str">
        <f t="shared" si="111"/>
        <v/>
      </c>
      <c r="AN313" s="847" t="str">
        <f t="shared" si="112"/>
        <v/>
      </c>
      <c r="AO313" s="847" t="str">
        <f t="shared" si="113"/>
        <v/>
      </c>
      <c r="IV313" s="534"/>
    </row>
    <row r="314" spans="1:256" s="54" customFormat="1" ht="30" customHeight="1">
      <c r="A314" s="1776"/>
      <c r="B314" s="998">
        <f t="shared" si="114"/>
        <v>17</v>
      </c>
      <c r="C314" s="237"/>
      <c r="D314" s="484" t="str">
        <f t="shared" si="101"/>
        <v/>
      </c>
      <c r="E314" s="1279"/>
      <c r="F314" s="1280"/>
      <c r="G314" s="238"/>
      <c r="H314" s="63"/>
      <c r="I314" s="501"/>
      <c r="J314" s="502"/>
      <c r="K314" s="503"/>
      <c r="L314" s="510"/>
      <c r="M314" s="501"/>
      <c r="N314" s="502"/>
      <c r="O314" s="503"/>
      <c r="P314" s="517"/>
      <c r="Q314" s="514"/>
      <c r="R314" s="502"/>
      <c r="S314" s="503"/>
      <c r="T314" s="510"/>
      <c r="U314" s="501"/>
      <c r="V314" s="502"/>
      <c r="W314" s="503"/>
      <c r="X314" s="510"/>
      <c r="Y314" s="552">
        <f t="shared" si="115"/>
        <v>0</v>
      </c>
      <c r="Z314" s="551">
        <f t="shared" si="115"/>
        <v>0</v>
      </c>
      <c r="AD314" s="849" t="str">
        <f t="shared" si="102"/>
        <v/>
      </c>
      <c r="AE314" s="849" t="str">
        <f t="shared" si="103"/>
        <v/>
      </c>
      <c r="AF314" s="849" t="str">
        <f t="shared" si="104"/>
        <v/>
      </c>
      <c r="AG314" s="849" t="str">
        <f t="shared" si="105"/>
        <v/>
      </c>
      <c r="AH314" s="849" t="str">
        <f t="shared" si="106"/>
        <v/>
      </c>
      <c r="AI314" s="849" t="str">
        <f t="shared" si="107"/>
        <v/>
      </c>
      <c r="AJ314" s="847" t="str">
        <f t="shared" si="108"/>
        <v/>
      </c>
      <c r="AK314" s="847" t="str">
        <f t="shared" si="109"/>
        <v/>
      </c>
      <c r="AL314" s="847" t="str">
        <f t="shared" si="110"/>
        <v/>
      </c>
      <c r="AM314" s="847" t="str">
        <f t="shared" si="111"/>
        <v/>
      </c>
      <c r="AN314" s="847" t="str">
        <f t="shared" si="112"/>
        <v/>
      </c>
      <c r="AO314" s="847" t="str">
        <f t="shared" si="113"/>
        <v/>
      </c>
      <c r="IV314" s="534"/>
    </row>
    <row r="315" spans="1:256" s="54" customFormat="1" ht="30" customHeight="1">
      <c r="A315" s="1776"/>
      <c r="B315" s="998">
        <f t="shared" si="114"/>
        <v>18</v>
      </c>
      <c r="C315" s="237"/>
      <c r="D315" s="484" t="str">
        <f t="shared" si="101"/>
        <v/>
      </c>
      <c r="E315" s="1279"/>
      <c r="F315" s="1280"/>
      <c r="G315" s="238"/>
      <c r="H315" s="63"/>
      <c r="I315" s="501"/>
      <c r="J315" s="502"/>
      <c r="K315" s="503"/>
      <c r="L315" s="510"/>
      <c r="M315" s="501"/>
      <c r="N315" s="502"/>
      <c r="O315" s="503"/>
      <c r="P315" s="517"/>
      <c r="Q315" s="514"/>
      <c r="R315" s="502"/>
      <c r="S315" s="503"/>
      <c r="T315" s="510"/>
      <c r="U315" s="501"/>
      <c r="V315" s="502"/>
      <c r="W315" s="503"/>
      <c r="X315" s="510"/>
      <c r="Y315" s="552">
        <f t="shared" si="115"/>
        <v>0</v>
      </c>
      <c r="Z315" s="551">
        <f t="shared" si="115"/>
        <v>0</v>
      </c>
      <c r="AD315" s="849" t="str">
        <f t="shared" si="102"/>
        <v/>
      </c>
      <c r="AE315" s="849" t="str">
        <f t="shared" si="103"/>
        <v/>
      </c>
      <c r="AF315" s="849" t="str">
        <f t="shared" si="104"/>
        <v/>
      </c>
      <c r="AG315" s="849" t="str">
        <f t="shared" si="105"/>
        <v/>
      </c>
      <c r="AH315" s="849" t="str">
        <f t="shared" si="106"/>
        <v/>
      </c>
      <c r="AI315" s="849" t="str">
        <f t="shared" si="107"/>
        <v/>
      </c>
      <c r="AJ315" s="847" t="str">
        <f t="shared" si="108"/>
        <v/>
      </c>
      <c r="AK315" s="847" t="str">
        <f t="shared" si="109"/>
        <v/>
      </c>
      <c r="AL315" s="847" t="str">
        <f t="shared" si="110"/>
        <v/>
      </c>
      <c r="AM315" s="847" t="str">
        <f t="shared" si="111"/>
        <v/>
      </c>
      <c r="AN315" s="847" t="str">
        <f t="shared" si="112"/>
        <v/>
      </c>
      <c r="AO315" s="847" t="str">
        <f t="shared" si="113"/>
        <v/>
      </c>
      <c r="IV315" s="534"/>
    </row>
    <row r="316" spans="1:256" s="54" customFormat="1" ht="30" customHeight="1">
      <c r="A316" s="1776"/>
      <c r="B316" s="998">
        <f t="shared" si="114"/>
        <v>19</v>
      </c>
      <c r="C316" s="237"/>
      <c r="D316" s="484" t="str">
        <f t="shared" si="101"/>
        <v/>
      </c>
      <c r="E316" s="1279"/>
      <c r="F316" s="1280"/>
      <c r="G316" s="238"/>
      <c r="H316" s="63"/>
      <c r="I316" s="501"/>
      <c r="J316" s="502"/>
      <c r="K316" s="503"/>
      <c r="L316" s="510"/>
      <c r="M316" s="501"/>
      <c r="N316" s="502"/>
      <c r="O316" s="503"/>
      <c r="P316" s="517"/>
      <c r="Q316" s="514"/>
      <c r="R316" s="502"/>
      <c r="S316" s="503"/>
      <c r="T316" s="510"/>
      <c r="U316" s="501"/>
      <c r="V316" s="502"/>
      <c r="W316" s="503"/>
      <c r="X316" s="510"/>
      <c r="Y316" s="552">
        <f t="shared" si="115"/>
        <v>0</v>
      </c>
      <c r="Z316" s="551">
        <f t="shared" si="115"/>
        <v>0</v>
      </c>
      <c r="AD316" s="849" t="str">
        <f t="shared" si="102"/>
        <v/>
      </c>
      <c r="AE316" s="849" t="str">
        <f t="shared" si="103"/>
        <v/>
      </c>
      <c r="AF316" s="849" t="str">
        <f t="shared" si="104"/>
        <v/>
      </c>
      <c r="AG316" s="849" t="str">
        <f t="shared" si="105"/>
        <v/>
      </c>
      <c r="AH316" s="849" t="str">
        <f t="shared" si="106"/>
        <v/>
      </c>
      <c r="AI316" s="849" t="str">
        <f t="shared" si="107"/>
        <v/>
      </c>
      <c r="AJ316" s="847" t="str">
        <f t="shared" si="108"/>
        <v/>
      </c>
      <c r="AK316" s="847" t="str">
        <f t="shared" si="109"/>
        <v/>
      </c>
      <c r="AL316" s="847" t="str">
        <f t="shared" si="110"/>
        <v/>
      </c>
      <c r="AM316" s="847" t="str">
        <f t="shared" si="111"/>
        <v/>
      </c>
      <c r="AN316" s="847" t="str">
        <f t="shared" si="112"/>
        <v/>
      </c>
      <c r="AO316" s="847" t="str">
        <f t="shared" si="113"/>
        <v/>
      </c>
      <c r="IV316" s="534"/>
    </row>
    <row r="317" spans="1:256" s="54" customFormat="1" ht="30" customHeight="1">
      <c r="A317" s="1776"/>
      <c r="B317" s="998">
        <f t="shared" si="114"/>
        <v>20</v>
      </c>
      <c r="C317" s="237"/>
      <c r="D317" s="484" t="str">
        <f t="shared" si="101"/>
        <v/>
      </c>
      <c r="E317" s="1279"/>
      <c r="F317" s="1280"/>
      <c r="G317" s="238"/>
      <c r="H317" s="63"/>
      <c r="I317" s="501"/>
      <c r="J317" s="502"/>
      <c r="K317" s="503"/>
      <c r="L317" s="510"/>
      <c r="M317" s="501"/>
      <c r="N317" s="502"/>
      <c r="O317" s="503"/>
      <c r="P317" s="517"/>
      <c r="Q317" s="514"/>
      <c r="R317" s="502"/>
      <c r="S317" s="503"/>
      <c r="T317" s="510"/>
      <c r="U317" s="501"/>
      <c r="V317" s="502"/>
      <c r="W317" s="503"/>
      <c r="X317" s="510"/>
      <c r="Y317" s="552">
        <f t="shared" si="115"/>
        <v>0</v>
      </c>
      <c r="Z317" s="551">
        <f t="shared" si="115"/>
        <v>0</v>
      </c>
      <c r="AD317" s="849" t="str">
        <f t="shared" si="102"/>
        <v/>
      </c>
      <c r="AE317" s="849" t="str">
        <f t="shared" si="103"/>
        <v/>
      </c>
      <c r="AF317" s="849" t="str">
        <f t="shared" si="104"/>
        <v/>
      </c>
      <c r="AG317" s="849" t="str">
        <f t="shared" si="105"/>
        <v/>
      </c>
      <c r="AH317" s="849" t="str">
        <f t="shared" si="106"/>
        <v/>
      </c>
      <c r="AI317" s="849" t="str">
        <f t="shared" si="107"/>
        <v/>
      </c>
      <c r="AJ317" s="847" t="str">
        <f t="shared" si="108"/>
        <v/>
      </c>
      <c r="AK317" s="847" t="str">
        <f t="shared" si="109"/>
        <v/>
      </c>
      <c r="AL317" s="847" t="str">
        <f t="shared" si="110"/>
        <v/>
      </c>
      <c r="AM317" s="847" t="str">
        <f t="shared" si="111"/>
        <v/>
      </c>
      <c r="AN317" s="847" t="str">
        <f t="shared" si="112"/>
        <v/>
      </c>
      <c r="AO317" s="847" t="str">
        <f t="shared" si="113"/>
        <v/>
      </c>
      <c r="IV317" s="534"/>
    </row>
    <row r="318" spans="1:256" s="54" customFormat="1" ht="30" customHeight="1">
      <c r="A318" s="1776"/>
      <c r="B318" s="998">
        <f t="shared" si="114"/>
        <v>21</v>
      </c>
      <c r="C318" s="237"/>
      <c r="D318" s="484" t="str">
        <f t="shared" si="101"/>
        <v/>
      </c>
      <c r="E318" s="1279"/>
      <c r="F318" s="1280"/>
      <c r="G318" s="238"/>
      <c r="H318" s="63"/>
      <c r="I318" s="501"/>
      <c r="J318" s="502"/>
      <c r="K318" s="503"/>
      <c r="L318" s="510"/>
      <c r="M318" s="501"/>
      <c r="N318" s="502"/>
      <c r="O318" s="503"/>
      <c r="P318" s="517"/>
      <c r="Q318" s="514"/>
      <c r="R318" s="502"/>
      <c r="S318" s="503"/>
      <c r="T318" s="510"/>
      <c r="U318" s="501"/>
      <c r="V318" s="502"/>
      <c r="W318" s="503"/>
      <c r="X318" s="510"/>
      <c r="Y318" s="552">
        <f t="shared" si="115"/>
        <v>0</v>
      </c>
      <c r="Z318" s="551">
        <f t="shared" si="115"/>
        <v>0</v>
      </c>
      <c r="AD318" s="849" t="str">
        <f t="shared" si="102"/>
        <v/>
      </c>
      <c r="AE318" s="849" t="str">
        <f t="shared" si="103"/>
        <v/>
      </c>
      <c r="AF318" s="849" t="str">
        <f t="shared" si="104"/>
        <v/>
      </c>
      <c r="AG318" s="849" t="str">
        <f t="shared" si="105"/>
        <v/>
      </c>
      <c r="AH318" s="849" t="str">
        <f t="shared" si="106"/>
        <v/>
      </c>
      <c r="AI318" s="849" t="str">
        <f t="shared" si="107"/>
        <v/>
      </c>
      <c r="AJ318" s="847" t="str">
        <f t="shared" si="108"/>
        <v/>
      </c>
      <c r="AK318" s="847" t="str">
        <f t="shared" si="109"/>
        <v/>
      </c>
      <c r="AL318" s="847" t="str">
        <f t="shared" si="110"/>
        <v/>
      </c>
      <c r="AM318" s="847" t="str">
        <f t="shared" si="111"/>
        <v/>
      </c>
      <c r="AN318" s="847" t="str">
        <f t="shared" si="112"/>
        <v/>
      </c>
      <c r="AO318" s="847" t="str">
        <f t="shared" si="113"/>
        <v/>
      </c>
      <c r="IV318" s="534"/>
    </row>
    <row r="319" spans="1:256" s="54" customFormat="1" ht="30" customHeight="1">
      <c r="A319" s="1776"/>
      <c r="B319" s="998">
        <f t="shared" si="114"/>
        <v>22</v>
      </c>
      <c r="C319" s="237"/>
      <c r="D319" s="484" t="str">
        <f t="shared" si="101"/>
        <v/>
      </c>
      <c r="E319" s="1279"/>
      <c r="F319" s="1280"/>
      <c r="G319" s="238"/>
      <c r="H319" s="63"/>
      <c r="I319" s="501"/>
      <c r="J319" s="502"/>
      <c r="K319" s="503"/>
      <c r="L319" s="510"/>
      <c r="M319" s="501"/>
      <c r="N319" s="502"/>
      <c r="O319" s="503"/>
      <c r="P319" s="517"/>
      <c r="Q319" s="514"/>
      <c r="R319" s="502"/>
      <c r="S319" s="503"/>
      <c r="T319" s="510"/>
      <c r="U319" s="501"/>
      <c r="V319" s="502"/>
      <c r="W319" s="503"/>
      <c r="X319" s="510"/>
      <c r="Y319" s="552">
        <f t="shared" si="115"/>
        <v>0</v>
      </c>
      <c r="Z319" s="551">
        <f t="shared" si="115"/>
        <v>0</v>
      </c>
      <c r="AD319" s="849" t="str">
        <f t="shared" si="102"/>
        <v/>
      </c>
      <c r="AE319" s="849" t="str">
        <f t="shared" si="103"/>
        <v/>
      </c>
      <c r="AF319" s="849" t="str">
        <f t="shared" si="104"/>
        <v/>
      </c>
      <c r="AG319" s="849" t="str">
        <f t="shared" si="105"/>
        <v/>
      </c>
      <c r="AH319" s="849" t="str">
        <f t="shared" si="106"/>
        <v/>
      </c>
      <c r="AI319" s="849" t="str">
        <f t="shared" si="107"/>
        <v/>
      </c>
      <c r="AJ319" s="847" t="str">
        <f t="shared" si="108"/>
        <v/>
      </c>
      <c r="AK319" s="847" t="str">
        <f t="shared" si="109"/>
        <v/>
      </c>
      <c r="AL319" s="847" t="str">
        <f t="shared" si="110"/>
        <v/>
      </c>
      <c r="AM319" s="847" t="str">
        <f t="shared" si="111"/>
        <v/>
      </c>
      <c r="AN319" s="847" t="str">
        <f t="shared" si="112"/>
        <v/>
      </c>
      <c r="AO319" s="847" t="str">
        <f t="shared" si="113"/>
        <v/>
      </c>
      <c r="IV319" s="534"/>
    </row>
    <row r="320" spans="1:256" s="54" customFormat="1" ht="30" customHeight="1">
      <c r="A320" s="1776"/>
      <c r="B320" s="998">
        <f t="shared" si="114"/>
        <v>23</v>
      </c>
      <c r="C320" s="237"/>
      <c r="D320" s="484" t="str">
        <f t="shared" si="101"/>
        <v/>
      </c>
      <c r="E320" s="1279"/>
      <c r="F320" s="1280"/>
      <c r="G320" s="238"/>
      <c r="H320" s="63"/>
      <c r="I320" s="501"/>
      <c r="J320" s="502"/>
      <c r="K320" s="503"/>
      <c r="L320" s="510"/>
      <c r="M320" s="501"/>
      <c r="N320" s="502"/>
      <c r="O320" s="503"/>
      <c r="P320" s="517"/>
      <c r="Q320" s="514"/>
      <c r="R320" s="502"/>
      <c r="S320" s="503"/>
      <c r="T320" s="510"/>
      <c r="U320" s="501"/>
      <c r="V320" s="502"/>
      <c r="W320" s="503"/>
      <c r="X320" s="510"/>
      <c r="Y320" s="552">
        <f t="shared" si="115"/>
        <v>0</v>
      </c>
      <c r="Z320" s="551">
        <f t="shared" si="115"/>
        <v>0</v>
      </c>
      <c r="AD320" s="849" t="str">
        <f t="shared" si="102"/>
        <v/>
      </c>
      <c r="AE320" s="849" t="str">
        <f t="shared" si="103"/>
        <v/>
      </c>
      <c r="AF320" s="849" t="str">
        <f t="shared" si="104"/>
        <v/>
      </c>
      <c r="AG320" s="849" t="str">
        <f t="shared" si="105"/>
        <v/>
      </c>
      <c r="AH320" s="849" t="str">
        <f t="shared" si="106"/>
        <v/>
      </c>
      <c r="AI320" s="849" t="str">
        <f t="shared" si="107"/>
        <v/>
      </c>
      <c r="AJ320" s="847" t="str">
        <f t="shared" si="108"/>
        <v/>
      </c>
      <c r="AK320" s="847" t="str">
        <f t="shared" si="109"/>
        <v/>
      </c>
      <c r="AL320" s="847" t="str">
        <f t="shared" si="110"/>
        <v/>
      </c>
      <c r="AM320" s="847" t="str">
        <f t="shared" si="111"/>
        <v/>
      </c>
      <c r="AN320" s="847" t="str">
        <f t="shared" si="112"/>
        <v/>
      </c>
      <c r="AO320" s="847" t="str">
        <f t="shared" si="113"/>
        <v/>
      </c>
      <c r="IV320" s="534"/>
    </row>
    <row r="321" spans="1:256" s="54" customFormat="1" ht="30" customHeight="1">
      <c r="A321" s="1776"/>
      <c r="B321" s="998">
        <f t="shared" si="114"/>
        <v>24</v>
      </c>
      <c r="C321" s="237"/>
      <c r="D321" s="484" t="str">
        <f t="shared" si="101"/>
        <v/>
      </c>
      <c r="E321" s="1279"/>
      <c r="F321" s="1280"/>
      <c r="G321" s="238"/>
      <c r="H321" s="63"/>
      <c r="I321" s="501"/>
      <c r="J321" s="502"/>
      <c r="K321" s="503"/>
      <c r="L321" s="510"/>
      <c r="M321" s="501"/>
      <c r="N321" s="502"/>
      <c r="O321" s="503"/>
      <c r="P321" s="517"/>
      <c r="Q321" s="514"/>
      <c r="R321" s="502"/>
      <c r="S321" s="503"/>
      <c r="T321" s="510"/>
      <c r="U321" s="501"/>
      <c r="V321" s="502"/>
      <c r="W321" s="503"/>
      <c r="X321" s="510"/>
      <c r="Y321" s="552">
        <f t="shared" si="115"/>
        <v>0</v>
      </c>
      <c r="Z321" s="551">
        <f t="shared" si="115"/>
        <v>0</v>
      </c>
      <c r="AD321" s="849" t="str">
        <f t="shared" si="102"/>
        <v/>
      </c>
      <c r="AE321" s="849" t="str">
        <f t="shared" si="103"/>
        <v/>
      </c>
      <c r="AF321" s="849" t="str">
        <f t="shared" si="104"/>
        <v/>
      </c>
      <c r="AG321" s="849" t="str">
        <f t="shared" si="105"/>
        <v/>
      </c>
      <c r="AH321" s="849" t="str">
        <f t="shared" si="106"/>
        <v/>
      </c>
      <c r="AI321" s="849" t="str">
        <f t="shared" si="107"/>
        <v/>
      </c>
      <c r="AJ321" s="847" t="str">
        <f t="shared" si="108"/>
        <v/>
      </c>
      <c r="AK321" s="847" t="str">
        <f t="shared" si="109"/>
        <v/>
      </c>
      <c r="AL321" s="847" t="str">
        <f t="shared" si="110"/>
        <v/>
      </c>
      <c r="AM321" s="847" t="str">
        <f t="shared" si="111"/>
        <v/>
      </c>
      <c r="AN321" s="847" t="str">
        <f t="shared" si="112"/>
        <v/>
      </c>
      <c r="AO321" s="847" t="str">
        <f t="shared" si="113"/>
        <v/>
      </c>
      <c r="IV321" s="534"/>
    </row>
    <row r="322" spans="1:256" s="54" customFormat="1" ht="30" customHeight="1">
      <c r="A322" s="1776"/>
      <c r="B322" s="998">
        <f t="shared" si="114"/>
        <v>25</v>
      </c>
      <c r="C322" s="237"/>
      <c r="D322" s="484" t="str">
        <f t="shared" si="101"/>
        <v/>
      </c>
      <c r="E322" s="1279"/>
      <c r="F322" s="1280"/>
      <c r="G322" s="238"/>
      <c r="H322" s="63"/>
      <c r="I322" s="501"/>
      <c r="J322" s="502"/>
      <c r="K322" s="503"/>
      <c r="L322" s="510"/>
      <c r="M322" s="501"/>
      <c r="N322" s="502"/>
      <c r="O322" s="503"/>
      <c r="P322" s="517"/>
      <c r="Q322" s="514"/>
      <c r="R322" s="502"/>
      <c r="S322" s="503"/>
      <c r="T322" s="510"/>
      <c r="U322" s="501"/>
      <c r="V322" s="502"/>
      <c r="W322" s="503"/>
      <c r="X322" s="510"/>
      <c r="Y322" s="552">
        <f t="shared" si="115"/>
        <v>0</v>
      </c>
      <c r="Z322" s="551">
        <f t="shared" si="115"/>
        <v>0</v>
      </c>
      <c r="AD322" s="849" t="str">
        <f t="shared" si="102"/>
        <v/>
      </c>
      <c r="AE322" s="849" t="str">
        <f t="shared" si="103"/>
        <v/>
      </c>
      <c r="AF322" s="849" t="str">
        <f t="shared" si="104"/>
        <v/>
      </c>
      <c r="AG322" s="849" t="str">
        <f t="shared" si="105"/>
        <v/>
      </c>
      <c r="AH322" s="849" t="str">
        <f t="shared" si="106"/>
        <v/>
      </c>
      <c r="AI322" s="849" t="str">
        <f t="shared" si="107"/>
        <v/>
      </c>
      <c r="AJ322" s="847" t="str">
        <f t="shared" si="108"/>
        <v/>
      </c>
      <c r="AK322" s="847" t="str">
        <f t="shared" si="109"/>
        <v/>
      </c>
      <c r="AL322" s="847" t="str">
        <f t="shared" si="110"/>
        <v/>
      </c>
      <c r="AM322" s="847" t="str">
        <f t="shared" si="111"/>
        <v/>
      </c>
      <c r="AN322" s="847" t="str">
        <f t="shared" si="112"/>
        <v/>
      </c>
      <c r="AO322" s="847" t="str">
        <f t="shared" si="113"/>
        <v/>
      </c>
      <c r="IV322" s="534"/>
    </row>
    <row r="323" spans="1:256" s="54" customFormat="1" ht="30" customHeight="1">
      <c r="A323" s="1776"/>
      <c r="B323" s="998">
        <f t="shared" si="114"/>
        <v>26</v>
      </c>
      <c r="C323" s="237"/>
      <c r="D323" s="484" t="str">
        <f t="shared" si="101"/>
        <v/>
      </c>
      <c r="E323" s="1279"/>
      <c r="F323" s="1280"/>
      <c r="G323" s="238"/>
      <c r="H323" s="63"/>
      <c r="I323" s="501"/>
      <c r="J323" s="502"/>
      <c r="K323" s="503"/>
      <c r="L323" s="510"/>
      <c r="M323" s="501"/>
      <c r="N323" s="502"/>
      <c r="O323" s="503"/>
      <c r="P323" s="517"/>
      <c r="Q323" s="514"/>
      <c r="R323" s="502"/>
      <c r="S323" s="503"/>
      <c r="T323" s="510"/>
      <c r="U323" s="501"/>
      <c r="V323" s="502"/>
      <c r="W323" s="503"/>
      <c r="X323" s="510"/>
      <c r="Y323" s="552">
        <f t="shared" si="115"/>
        <v>0</v>
      </c>
      <c r="Z323" s="551">
        <f t="shared" si="115"/>
        <v>0</v>
      </c>
      <c r="AD323" s="849" t="str">
        <f t="shared" si="102"/>
        <v/>
      </c>
      <c r="AE323" s="849" t="str">
        <f t="shared" si="103"/>
        <v/>
      </c>
      <c r="AF323" s="849" t="str">
        <f t="shared" si="104"/>
        <v/>
      </c>
      <c r="AG323" s="849" t="str">
        <f t="shared" si="105"/>
        <v/>
      </c>
      <c r="AH323" s="849" t="str">
        <f t="shared" si="106"/>
        <v/>
      </c>
      <c r="AI323" s="849" t="str">
        <f t="shared" si="107"/>
        <v/>
      </c>
      <c r="AJ323" s="847" t="str">
        <f t="shared" si="108"/>
        <v/>
      </c>
      <c r="AK323" s="847" t="str">
        <f t="shared" si="109"/>
        <v/>
      </c>
      <c r="AL323" s="847" t="str">
        <f t="shared" si="110"/>
        <v/>
      </c>
      <c r="AM323" s="847" t="str">
        <f t="shared" si="111"/>
        <v/>
      </c>
      <c r="AN323" s="847" t="str">
        <f t="shared" si="112"/>
        <v/>
      </c>
      <c r="AO323" s="847" t="str">
        <f t="shared" si="113"/>
        <v/>
      </c>
      <c r="IV323" s="534"/>
    </row>
    <row r="324" spans="1:256" s="54" customFormat="1" ht="30" customHeight="1">
      <c r="A324" s="1776"/>
      <c r="B324" s="998">
        <f t="shared" si="114"/>
        <v>27</v>
      </c>
      <c r="C324" s="237"/>
      <c r="D324" s="484" t="str">
        <f t="shared" si="101"/>
        <v/>
      </c>
      <c r="E324" s="1279"/>
      <c r="F324" s="1280"/>
      <c r="G324" s="238"/>
      <c r="H324" s="63"/>
      <c r="I324" s="501"/>
      <c r="J324" s="502"/>
      <c r="K324" s="503"/>
      <c r="L324" s="510"/>
      <c r="M324" s="501"/>
      <c r="N324" s="502"/>
      <c r="O324" s="503"/>
      <c r="P324" s="517"/>
      <c r="Q324" s="514"/>
      <c r="R324" s="502"/>
      <c r="S324" s="503"/>
      <c r="T324" s="510"/>
      <c r="U324" s="501"/>
      <c r="V324" s="502"/>
      <c r="W324" s="503"/>
      <c r="X324" s="510"/>
      <c r="Y324" s="552">
        <f t="shared" si="115"/>
        <v>0</v>
      </c>
      <c r="Z324" s="551">
        <f t="shared" si="115"/>
        <v>0</v>
      </c>
      <c r="AD324" s="849" t="str">
        <f t="shared" si="102"/>
        <v/>
      </c>
      <c r="AE324" s="849" t="str">
        <f t="shared" si="103"/>
        <v/>
      </c>
      <c r="AF324" s="849" t="str">
        <f t="shared" si="104"/>
        <v/>
      </c>
      <c r="AG324" s="849" t="str">
        <f t="shared" si="105"/>
        <v/>
      </c>
      <c r="AH324" s="849" t="str">
        <f t="shared" si="106"/>
        <v/>
      </c>
      <c r="AI324" s="849" t="str">
        <f t="shared" si="107"/>
        <v/>
      </c>
      <c r="AJ324" s="847" t="str">
        <f t="shared" si="108"/>
        <v/>
      </c>
      <c r="AK324" s="847" t="str">
        <f t="shared" si="109"/>
        <v/>
      </c>
      <c r="AL324" s="847" t="str">
        <f t="shared" si="110"/>
        <v/>
      </c>
      <c r="AM324" s="847" t="str">
        <f t="shared" si="111"/>
        <v/>
      </c>
      <c r="AN324" s="847" t="str">
        <f t="shared" si="112"/>
        <v/>
      </c>
      <c r="AO324" s="847" t="str">
        <f t="shared" si="113"/>
        <v/>
      </c>
      <c r="IV324" s="534"/>
    </row>
    <row r="325" spans="1:256" s="54" customFormat="1" ht="30" customHeight="1">
      <c r="A325" s="1776"/>
      <c r="B325" s="998">
        <f t="shared" si="114"/>
        <v>28</v>
      </c>
      <c r="C325" s="237"/>
      <c r="D325" s="484" t="str">
        <f t="shared" si="101"/>
        <v/>
      </c>
      <c r="E325" s="1279"/>
      <c r="F325" s="1280"/>
      <c r="G325" s="238"/>
      <c r="H325" s="63"/>
      <c r="I325" s="501"/>
      <c r="J325" s="502"/>
      <c r="K325" s="503"/>
      <c r="L325" s="510"/>
      <c r="M325" s="501"/>
      <c r="N325" s="502"/>
      <c r="O325" s="503"/>
      <c r="P325" s="517"/>
      <c r="Q325" s="514"/>
      <c r="R325" s="502"/>
      <c r="S325" s="503"/>
      <c r="T325" s="510"/>
      <c r="U325" s="501"/>
      <c r="V325" s="502"/>
      <c r="W325" s="503"/>
      <c r="X325" s="510"/>
      <c r="Y325" s="552">
        <f t="shared" si="115"/>
        <v>0</v>
      </c>
      <c r="Z325" s="551">
        <f t="shared" si="115"/>
        <v>0</v>
      </c>
      <c r="AD325" s="849" t="str">
        <f t="shared" si="102"/>
        <v/>
      </c>
      <c r="AE325" s="849" t="str">
        <f t="shared" si="103"/>
        <v/>
      </c>
      <c r="AF325" s="849" t="str">
        <f t="shared" si="104"/>
        <v/>
      </c>
      <c r="AG325" s="849" t="str">
        <f t="shared" si="105"/>
        <v/>
      </c>
      <c r="AH325" s="849" t="str">
        <f t="shared" si="106"/>
        <v/>
      </c>
      <c r="AI325" s="849" t="str">
        <f t="shared" si="107"/>
        <v/>
      </c>
      <c r="AJ325" s="847" t="str">
        <f t="shared" si="108"/>
        <v/>
      </c>
      <c r="AK325" s="847" t="str">
        <f t="shared" si="109"/>
        <v/>
      </c>
      <c r="AL325" s="847" t="str">
        <f t="shared" si="110"/>
        <v/>
      </c>
      <c r="AM325" s="847" t="str">
        <f t="shared" si="111"/>
        <v/>
      </c>
      <c r="AN325" s="847" t="str">
        <f t="shared" si="112"/>
        <v/>
      </c>
      <c r="AO325" s="847" t="str">
        <f t="shared" si="113"/>
        <v/>
      </c>
      <c r="IV325" s="534"/>
    </row>
    <row r="326" spans="1:256" s="54" customFormat="1" ht="30" customHeight="1">
      <c r="A326" s="1776"/>
      <c r="B326" s="998">
        <f t="shared" si="114"/>
        <v>29</v>
      </c>
      <c r="C326" s="237"/>
      <c r="D326" s="484" t="str">
        <f t="shared" si="101"/>
        <v/>
      </c>
      <c r="E326" s="1279"/>
      <c r="F326" s="1280"/>
      <c r="G326" s="238"/>
      <c r="H326" s="63"/>
      <c r="I326" s="501"/>
      <c r="J326" s="502"/>
      <c r="K326" s="503"/>
      <c r="L326" s="510"/>
      <c r="M326" s="501"/>
      <c r="N326" s="502"/>
      <c r="O326" s="503"/>
      <c r="P326" s="517"/>
      <c r="Q326" s="514"/>
      <c r="R326" s="502"/>
      <c r="S326" s="503"/>
      <c r="T326" s="510"/>
      <c r="U326" s="501"/>
      <c r="V326" s="502"/>
      <c r="W326" s="503"/>
      <c r="X326" s="510"/>
      <c r="Y326" s="552">
        <f t="shared" si="115"/>
        <v>0</v>
      </c>
      <c r="Z326" s="551">
        <f t="shared" si="115"/>
        <v>0</v>
      </c>
      <c r="AD326" s="849" t="str">
        <f t="shared" si="102"/>
        <v/>
      </c>
      <c r="AE326" s="849" t="str">
        <f t="shared" si="103"/>
        <v/>
      </c>
      <c r="AF326" s="849" t="str">
        <f t="shared" si="104"/>
        <v/>
      </c>
      <c r="AG326" s="849" t="str">
        <f t="shared" si="105"/>
        <v/>
      </c>
      <c r="AH326" s="849" t="str">
        <f t="shared" si="106"/>
        <v/>
      </c>
      <c r="AI326" s="849" t="str">
        <f t="shared" si="107"/>
        <v/>
      </c>
      <c r="AJ326" s="847" t="str">
        <f t="shared" si="108"/>
        <v/>
      </c>
      <c r="AK326" s="847" t="str">
        <f t="shared" si="109"/>
        <v/>
      </c>
      <c r="AL326" s="847" t="str">
        <f t="shared" si="110"/>
        <v/>
      </c>
      <c r="AM326" s="847" t="str">
        <f t="shared" si="111"/>
        <v/>
      </c>
      <c r="AN326" s="847" t="str">
        <f t="shared" si="112"/>
        <v/>
      </c>
      <c r="AO326" s="847" t="str">
        <f t="shared" si="113"/>
        <v/>
      </c>
      <c r="IV326" s="534"/>
    </row>
    <row r="327" spans="1:256" s="54" customFormat="1" ht="30" customHeight="1">
      <c r="A327" s="1776"/>
      <c r="B327" s="998">
        <f t="shared" si="114"/>
        <v>30</v>
      </c>
      <c r="C327" s="237"/>
      <c r="D327" s="484" t="str">
        <f t="shared" si="101"/>
        <v/>
      </c>
      <c r="E327" s="1279"/>
      <c r="F327" s="1280"/>
      <c r="G327" s="238"/>
      <c r="H327" s="63"/>
      <c r="I327" s="501"/>
      <c r="J327" s="502"/>
      <c r="K327" s="503"/>
      <c r="L327" s="510"/>
      <c r="M327" s="501"/>
      <c r="N327" s="502"/>
      <c r="O327" s="503"/>
      <c r="P327" s="517"/>
      <c r="Q327" s="514"/>
      <c r="R327" s="502"/>
      <c r="S327" s="503"/>
      <c r="T327" s="510"/>
      <c r="U327" s="501"/>
      <c r="V327" s="502"/>
      <c r="W327" s="503"/>
      <c r="X327" s="510"/>
      <c r="Y327" s="552">
        <f t="shared" si="115"/>
        <v>0</v>
      </c>
      <c r="Z327" s="551">
        <f t="shared" si="115"/>
        <v>0</v>
      </c>
      <c r="AD327" s="849" t="str">
        <f t="shared" si="102"/>
        <v/>
      </c>
      <c r="AE327" s="849" t="str">
        <f t="shared" si="103"/>
        <v/>
      </c>
      <c r="AF327" s="849" t="str">
        <f t="shared" si="104"/>
        <v/>
      </c>
      <c r="AG327" s="849" t="str">
        <f t="shared" si="105"/>
        <v/>
      </c>
      <c r="AH327" s="849" t="str">
        <f t="shared" si="106"/>
        <v/>
      </c>
      <c r="AI327" s="849" t="str">
        <f t="shared" si="107"/>
        <v/>
      </c>
      <c r="AJ327" s="847" t="str">
        <f t="shared" si="108"/>
        <v/>
      </c>
      <c r="AK327" s="847" t="str">
        <f t="shared" si="109"/>
        <v/>
      </c>
      <c r="AL327" s="847" t="str">
        <f t="shared" si="110"/>
        <v/>
      </c>
      <c r="AM327" s="847" t="str">
        <f t="shared" si="111"/>
        <v/>
      </c>
      <c r="AN327" s="847" t="str">
        <f t="shared" si="112"/>
        <v/>
      </c>
      <c r="AO327" s="847" t="str">
        <f t="shared" si="113"/>
        <v/>
      </c>
      <c r="IV327" s="534"/>
    </row>
    <row r="328" spans="1:256" s="54" customFormat="1" ht="30" customHeight="1">
      <c r="A328" s="1776"/>
      <c r="B328" s="998">
        <f t="shared" si="114"/>
        <v>31</v>
      </c>
      <c r="C328" s="237"/>
      <c r="D328" s="484" t="str">
        <f t="shared" si="101"/>
        <v/>
      </c>
      <c r="E328" s="1279"/>
      <c r="F328" s="1280"/>
      <c r="G328" s="238"/>
      <c r="H328" s="63"/>
      <c r="I328" s="501"/>
      <c r="J328" s="502"/>
      <c r="K328" s="503"/>
      <c r="L328" s="510"/>
      <c r="M328" s="501"/>
      <c r="N328" s="502"/>
      <c r="O328" s="503"/>
      <c r="P328" s="517"/>
      <c r="Q328" s="514"/>
      <c r="R328" s="502"/>
      <c r="S328" s="503"/>
      <c r="T328" s="510"/>
      <c r="U328" s="501"/>
      <c r="V328" s="502"/>
      <c r="W328" s="503"/>
      <c r="X328" s="510"/>
      <c r="Y328" s="552">
        <f t="shared" si="115"/>
        <v>0</v>
      </c>
      <c r="Z328" s="551">
        <f t="shared" si="115"/>
        <v>0</v>
      </c>
      <c r="AD328" s="849" t="str">
        <f t="shared" si="102"/>
        <v/>
      </c>
      <c r="AE328" s="849" t="str">
        <f t="shared" si="103"/>
        <v/>
      </c>
      <c r="AF328" s="849" t="str">
        <f t="shared" si="104"/>
        <v/>
      </c>
      <c r="AG328" s="849" t="str">
        <f t="shared" si="105"/>
        <v/>
      </c>
      <c r="AH328" s="849" t="str">
        <f t="shared" si="106"/>
        <v/>
      </c>
      <c r="AI328" s="849" t="str">
        <f t="shared" si="107"/>
        <v/>
      </c>
      <c r="AJ328" s="847" t="str">
        <f t="shared" si="108"/>
        <v/>
      </c>
      <c r="AK328" s="847" t="str">
        <f t="shared" si="109"/>
        <v/>
      </c>
      <c r="AL328" s="847" t="str">
        <f t="shared" si="110"/>
        <v/>
      </c>
      <c r="AM328" s="847" t="str">
        <f t="shared" si="111"/>
        <v/>
      </c>
      <c r="AN328" s="847" t="str">
        <f t="shared" si="112"/>
        <v/>
      </c>
      <c r="AO328" s="847" t="str">
        <f t="shared" si="113"/>
        <v/>
      </c>
      <c r="IV328" s="534"/>
    </row>
    <row r="329" spans="1:256" s="54" customFormat="1" ht="30" customHeight="1">
      <c r="A329" s="1776"/>
      <c r="B329" s="998">
        <f t="shared" si="114"/>
        <v>32</v>
      </c>
      <c r="C329" s="237"/>
      <c r="D329" s="484" t="str">
        <f t="shared" si="101"/>
        <v/>
      </c>
      <c r="E329" s="1279"/>
      <c r="F329" s="1280"/>
      <c r="G329" s="238"/>
      <c r="H329" s="63"/>
      <c r="I329" s="501"/>
      <c r="J329" s="502"/>
      <c r="K329" s="503"/>
      <c r="L329" s="510"/>
      <c r="M329" s="501"/>
      <c r="N329" s="502"/>
      <c r="O329" s="503"/>
      <c r="P329" s="517"/>
      <c r="Q329" s="514"/>
      <c r="R329" s="502"/>
      <c r="S329" s="503"/>
      <c r="T329" s="510"/>
      <c r="U329" s="501"/>
      <c r="V329" s="502"/>
      <c r="W329" s="503"/>
      <c r="X329" s="510"/>
      <c r="Y329" s="552">
        <f t="shared" si="115"/>
        <v>0</v>
      </c>
      <c r="Z329" s="551">
        <f t="shared" si="115"/>
        <v>0</v>
      </c>
      <c r="AD329" s="849" t="str">
        <f t="shared" si="102"/>
        <v/>
      </c>
      <c r="AE329" s="849" t="str">
        <f t="shared" si="103"/>
        <v/>
      </c>
      <c r="AF329" s="849" t="str">
        <f t="shared" si="104"/>
        <v/>
      </c>
      <c r="AG329" s="849" t="str">
        <f t="shared" si="105"/>
        <v/>
      </c>
      <c r="AH329" s="849" t="str">
        <f t="shared" si="106"/>
        <v/>
      </c>
      <c r="AI329" s="849" t="str">
        <f t="shared" si="107"/>
        <v/>
      </c>
      <c r="AJ329" s="847" t="str">
        <f t="shared" si="108"/>
        <v/>
      </c>
      <c r="AK329" s="847" t="str">
        <f t="shared" si="109"/>
        <v/>
      </c>
      <c r="AL329" s="847" t="str">
        <f t="shared" si="110"/>
        <v/>
      </c>
      <c r="AM329" s="847" t="str">
        <f t="shared" si="111"/>
        <v/>
      </c>
      <c r="AN329" s="847" t="str">
        <f t="shared" si="112"/>
        <v/>
      </c>
      <c r="AO329" s="847" t="str">
        <f t="shared" si="113"/>
        <v/>
      </c>
      <c r="IV329" s="534"/>
    </row>
    <row r="330" spans="1:256" s="54" customFormat="1" ht="30" customHeight="1">
      <c r="A330" s="1776"/>
      <c r="B330" s="998">
        <f t="shared" si="114"/>
        <v>33</v>
      </c>
      <c r="C330" s="237"/>
      <c r="D330" s="484" t="str">
        <f t="shared" si="101"/>
        <v/>
      </c>
      <c r="E330" s="1279"/>
      <c r="F330" s="1280"/>
      <c r="G330" s="238"/>
      <c r="H330" s="63"/>
      <c r="I330" s="501"/>
      <c r="J330" s="502"/>
      <c r="K330" s="503"/>
      <c r="L330" s="510"/>
      <c r="M330" s="501"/>
      <c r="N330" s="502"/>
      <c r="O330" s="503"/>
      <c r="P330" s="517"/>
      <c r="Q330" s="514"/>
      <c r="R330" s="502"/>
      <c r="S330" s="503"/>
      <c r="T330" s="510"/>
      <c r="U330" s="501"/>
      <c r="V330" s="502"/>
      <c r="W330" s="503"/>
      <c r="X330" s="510"/>
      <c r="Y330" s="552">
        <f t="shared" si="115"/>
        <v>0</v>
      </c>
      <c r="Z330" s="551">
        <f t="shared" si="115"/>
        <v>0</v>
      </c>
      <c r="AD330" s="849" t="str">
        <f t="shared" si="102"/>
        <v/>
      </c>
      <c r="AE330" s="849" t="str">
        <f t="shared" si="103"/>
        <v/>
      </c>
      <c r="AF330" s="849" t="str">
        <f t="shared" ref="AF330:AF347" si="116">IF(E330&lt;&gt;"",IF(AND(I330="",M330="",Q330="",U330=""),"×",""),"")</f>
        <v/>
      </c>
      <c r="AG330" s="849" t="str">
        <f t="shared" ref="AG330:AG347" si="117">IF(E330&lt;&gt;"",IF(AND(J330="",N330="",R330="",V330=""),"×",""),"")</f>
        <v/>
      </c>
      <c r="AH330" s="849" t="str">
        <f t="shared" ref="AH330:AH347" si="118">IF(E330&lt;&gt;"",IF(AND(K330="",O330="",S330="",W330=""),"×",""),"")</f>
        <v/>
      </c>
      <c r="AI330" s="849" t="str">
        <f t="shared" ref="AI330:AI347" si="119">IF(E330&lt;&gt;"",IF(AND(L330="",P330="",T330="",X330=""),"×",""),"")</f>
        <v/>
      </c>
      <c r="AJ330" s="847" t="str">
        <f t="shared" si="108"/>
        <v/>
      </c>
      <c r="AK330" s="847" t="str">
        <f t="shared" si="109"/>
        <v/>
      </c>
      <c r="AL330" s="847" t="str">
        <f t="shared" si="110"/>
        <v/>
      </c>
      <c r="AM330" s="847" t="str">
        <f t="shared" si="111"/>
        <v/>
      </c>
      <c r="AN330" s="847" t="str">
        <f t="shared" si="112"/>
        <v/>
      </c>
      <c r="AO330" s="847" t="str">
        <f t="shared" si="113"/>
        <v/>
      </c>
      <c r="IV330" s="534"/>
    </row>
    <row r="331" spans="1:256" s="54" customFormat="1" ht="30" customHeight="1">
      <c r="A331" s="1776"/>
      <c r="B331" s="998">
        <f t="shared" si="114"/>
        <v>34</v>
      </c>
      <c r="C331" s="237"/>
      <c r="D331" s="484" t="str">
        <f t="shared" si="101"/>
        <v/>
      </c>
      <c r="E331" s="1279"/>
      <c r="F331" s="1280"/>
      <c r="G331" s="238"/>
      <c r="H331" s="63"/>
      <c r="I331" s="501"/>
      <c r="J331" s="502"/>
      <c r="K331" s="503"/>
      <c r="L331" s="510"/>
      <c r="M331" s="501"/>
      <c r="N331" s="502"/>
      <c r="O331" s="503"/>
      <c r="P331" s="517"/>
      <c r="Q331" s="514"/>
      <c r="R331" s="502"/>
      <c r="S331" s="503"/>
      <c r="T331" s="510"/>
      <c r="U331" s="501"/>
      <c r="V331" s="502"/>
      <c r="W331" s="503"/>
      <c r="X331" s="510"/>
      <c r="Y331" s="552">
        <f t="shared" si="115"/>
        <v>0</v>
      </c>
      <c r="Z331" s="551">
        <f t="shared" si="115"/>
        <v>0</v>
      </c>
      <c r="AD331" s="849" t="str">
        <f t="shared" si="102"/>
        <v/>
      </c>
      <c r="AE331" s="849" t="str">
        <f t="shared" si="103"/>
        <v/>
      </c>
      <c r="AF331" s="849" t="str">
        <f t="shared" si="116"/>
        <v/>
      </c>
      <c r="AG331" s="849" t="str">
        <f t="shared" si="117"/>
        <v/>
      </c>
      <c r="AH331" s="849" t="str">
        <f t="shared" si="118"/>
        <v/>
      </c>
      <c r="AI331" s="849" t="str">
        <f t="shared" si="119"/>
        <v/>
      </c>
      <c r="AJ331" s="847" t="str">
        <f t="shared" si="108"/>
        <v/>
      </c>
      <c r="AK331" s="847" t="str">
        <f t="shared" si="109"/>
        <v/>
      </c>
      <c r="AL331" s="847" t="str">
        <f t="shared" si="110"/>
        <v/>
      </c>
      <c r="AM331" s="847" t="str">
        <f t="shared" si="111"/>
        <v/>
      </c>
      <c r="AN331" s="847" t="str">
        <f t="shared" si="112"/>
        <v/>
      </c>
      <c r="AO331" s="847" t="str">
        <f t="shared" si="113"/>
        <v/>
      </c>
      <c r="IV331" s="534"/>
    </row>
    <row r="332" spans="1:256" s="54" customFormat="1" ht="30" customHeight="1">
      <c r="A332" s="1776"/>
      <c r="B332" s="998">
        <f t="shared" si="114"/>
        <v>35</v>
      </c>
      <c r="C332" s="237"/>
      <c r="D332" s="484" t="str">
        <f t="shared" si="101"/>
        <v/>
      </c>
      <c r="E332" s="1279"/>
      <c r="F332" s="1280"/>
      <c r="G332" s="238"/>
      <c r="H332" s="63"/>
      <c r="I332" s="501"/>
      <c r="J332" s="502"/>
      <c r="K332" s="503"/>
      <c r="L332" s="510"/>
      <c r="M332" s="501"/>
      <c r="N332" s="502"/>
      <c r="O332" s="503"/>
      <c r="P332" s="517"/>
      <c r="Q332" s="514"/>
      <c r="R332" s="502"/>
      <c r="S332" s="503"/>
      <c r="T332" s="510"/>
      <c r="U332" s="501"/>
      <c r="V332" s="502"/>
      <c r="W332" s="503"/>
      <c r="X332" s="510"/>
      <c r="Y332" s="552">
        <f t="shared" si="115"/>
        <v>0</v>
      </c>
      <c r="Z332" s="551">
        <f t="shared" si="115"/>
        <v>0</v>
      </c>
      <c r="AD332" s="849" t="str">
        <f t="shared" si="102"/>
        <v/>
      </c>
      <c r="AE332" s="849" t="str">
        <f t="shared" si="103"/>
        <v/>
      </c>
      <c r="AF332" s="849" t="str">
        <f t="shared" si="116"/>
        <v/>
      </c>
      <c r="AG332" s="849" t="str">
        <f t="shared" si="117"/>
        <v/>
      </c>
      <c r="AH332" s="849" t="str">
        <f t="shared" si="118"/>
        <v/>
      </c>
      <c r="AI332" s="849" t="str">
        <f t="shared" si="119"/>
        <v/>
      </c>
      <c r="AJ332" s="847" t="str">
        <f t="shared" si="108"/>
        <v/>
      </c>
      <c r="AK332" s="847" t="str">
        <f t="shared" si="109"/>
        <v/>
      </c>
      <c r="AL332" s="847" t="str">
        <f t="shared" si="110"/>
        <v/>
      </c>
      <c r="AM332" s="847" t="str">
        <f t="shared" si="111"/>
        <v/>
      </c>
      <c r="AN332" s="847" t="str">
        <f t="shared" si="112"/>
        <v/>
      </c>
      <c r="AO332" s="847" t="str">
        <f t="shared" si="113"/>
        <v/>
      </c>
      <c r="IV332" s="534"/>
    </row>
    <row r="333" spans="1:256" s="54" customFormat="1" ht="30" customHeight="1">
      <c r="A333" s="1776"/>
      <c r="B333" s="998">
        <f t="shared" si="114"/>
        <v>36</v>
      </c>
      <c r="C333" s="237"/>
      <c r="D333" s="484" t="str">
        <f t="shared" si="101"/>
        <v/>
      </c>
      <c r="E333" s="1279"/>
      <c r="F333" s="1280"/>
      <c r="G333" s="238"/>
      <c r="H333" s="63"/>
      <c r="I333" s="501"/>
      <c r="J333" s="502"/>
      <c r="K333" s="503"/>
      <c r="L333" s="510"/>
      <c r="M333" s="501"/>
      <c r="N333" s="502"/>
      <c r="O333" s="503"/>
      <c r="P333" s="517"/>
      <c r="Q333" s="514"/>
      <c r="R333" s="502"/>
      <c r="S333" s="503"/>
      <c r="T333" s="510"/>
      <c r="U333" s="501"/>
      <c r="V333" s="502"/>
      <c r="W333" s="503"/>
      <c r="X333" s="510"/>
      <c r="Y333" s="552">
        <f t="shared" si="115"/>
        <v>0</v>
      </c>
      <c r="Z333" s="551">
        <f t="shared" si="115"/>
        <v>0</v>
      </c>
      <c r="AD333" s="849" t="str">
        <f t="shared" si="102"/>
        <v/>
      </c>
      <c r="AE333" s="849" t="str">
        <f t="shared" si="103"/>
        <v/>
      </c>
      <c r="AF333" s="849" t="str">
        <f t="shared" si="116"/>
        <v/>
      </c>
      <c r="AG333" s="849" t="str">
        <f t="shared" si="117"/>
        <v/>
      </c>
      <c r="AH333" s="849" t="str">
        <f t="shared" si="118"/>
        <v/>
      </c>
      <c r="AI333" s="849" t="str">
        <f t="shared" si="119"/>
        <v/>
      </c>
      <c r="AJ333" s="847" t="str">
        <f t="shared" si="108"/>
        <v/>
      </c>
      <c r="AK333" s="847" t="str">
        <f t="shared" si="109"/>
        <v/>
      </c>
      <c r="AL333" s="847" t="str">
        <f t="shared" si="110"/>
        <v/>
      </c>
      <c r="AM333" s="847" t="str">
        <f t="shared" si="111"/>
        <v/>
      </c>
      <c r="AN333" s="847" t="str">
        <f t="shared" si="112"/>
        <v/>
      </c>
      <c r="AO333" s="847" t="str">
        <f t="shared" si="113"/>
        <v/>
      </c>
      <c r="IV333" s="534"/>
    </row>
    <row r="334" spans="1:256" s="54" customFormat="1" ht="30" customHeight="1">
      <c r="A334" s="1776"/>
      <c r="B334" s="998">
        <f t="shared" si="114"/>
        <v>37</v>
      </c>
      <c r="C334" s="237"/>
      <c r="D334" s="484" t="str">
        <f t="shared" si="101"/>
        <v/>
      </c>
      <c r="E334" s="1279"/>
      <c r="F334" s="1280"/>
      <c r="G334" s="238"/>
      <c r="H334" s="63"/>
      <c r="I334" s="501"/>
      <c r="J334" s="502"/>
      <c r="K334" s="503"/>
      <c r="L334" s="510"/>
      <c r="M334" s="501"/>
      <c r="N334" s="502"/>
      <c r="O334" s="503"/>
      <c r="P334" s="517"/>
      <c r="Q334" s="514"/>
      <c r="R334" s="502"/>
      <c r="S334" s="503"/>
      <c r="T334" s="510"/>
      <c r="U334" s="501"/>
      <c r="V334" s="502"/>
      <c r="W334" s="503"/>
      <c r="X334" s="510"/>
      <c r="Y334" s="552">
        <f t="shared" si="115"/>
        <v>0</v>
      </c>
      <c r="Z334" s="551">
        <f t="shared" si="115"/>
        <v>0</v>
      </c>
      <c r="AD334" s="849" t="str">
        <f t="shared" si="102"/>
        <v/>
      </c>
      <c r="AE334" s="849" t="str">
        <f t="shared" si="103"/>
        <v/>
      </c>
      <c r="AF334" s="849" t="str">
        <f t="shared" si="116"/>
        <v/>
      </c>
      <c r="AG334" s="849" t="str">
        <f t="shared" si="117"/>
        <v/>
      </c>
      <c r="AH334" s="849" t="str">
        <f t="shared" si="118"/>
        <v/>
      </c>
      <c r="AI334" s="849" t="str">
        <f t="shared" si="119"/>
        <v/>
      </c>
      <c r="AJ334" s="847" t="str">
        <f t="shared" si="108"/>
        <v/>
      </c>
      <c r="AK334" s="847" t="str">
        <f t="shared" si="109"/>
        <v/>
      </c>
      <c r="AL334" s="847" t="str">
        <f t="shared" si="110"/>
        <v/>
      </c>
      <c r="AM334" s="847" t="str">
        <f t="shared" si="111"/>
        <v/>
      </c>
      <c r="AN334" s="847" t="str">
        <f t="shared" si="112"/>
        <v/>
      </c>
      <c r="AO334" s="847" t="str">
        <f t="shared" si="113"/>
        <v/>
      </c>
      <c r="IV334" s="534"/>
    </row>
    <row r="335" spans="1:256" s="54" customFormat="1" ht="30" customHeight="1">
      <c r="A335" s="1776"/>
      <c r="B335" s="998">
        <f t="shared" si="114"/>
        <v>38</v>
      </c>
      <c r="C335" s="237"/>
      <c r="D335" s="484" t="str">
        <f t="shared" si="101"/>
        <v/>
      </c>
      <c r="E335" s="1279"/>
      <c r="F335" s="1280"/>
      <c r="G335" s="238"/>
      <c r="H335" s="63"/>
      <c r="I335" s="501"/>
      <c r="J335" s="502"/>
      <c r="K335" s="503"/>
      <c r="L335" s="510"/>
      <c r="M335" s="501"/>
      <c r="N335" s="502"/>
      <c r="O335" s="503"/>
      <c r="P335" s="517"/>
      <c r="Q335" s="514"/>
      <c r="R335" s="502"/>
      <c r="S335" s="503"/>
      <c r="T335" s="510"/>
      <c r="U335" s="501"/>
      <c r="V335" s="502"/>
      <c r="W335" s="503"/>
      <c r="X335" s="510"/>
      <c r="Y335" s="552">
        <f t="shared" si="115"/>
        <v>0</v>
      </c>
      <c r="Z335" s="551">
        <f t="shared" si="115"/>
        <v>0</v>
      </c>
      <c r="AD335" s="849" t="str">
        <f t="shared" si="102"/>
        <v/>
      </c>
      <c r="AE335" s="849" t="str">
        <f t="shared" si="103"/>
        <v/>
      </c>
      <c r="AF335" s="849" t="str">
        <f t="shared" si="116"/>
        <v/>
      </c>
      <c r="AG335" s="849" t="str">
        <f t="shared" si="117"/>
        <v/>
      </c>
      <c r="AH335" s="849" t="str">
        <f t="shared" si="118"/>
        <v/>
      </c>
      <c r="AI335" s="849" t="str">
        <f t="shared" si="119"/>
        <v/>
      </c>
      <c r="AJ335" s="847" t="str">
        <f t="shared" si="108"/>
        <v/>
      </c>
      <c r="AK335" s="847" t="str">
        <f t="shared" si="109"/>
        <v/>
      </c>
      <c r="AL335" s="847" t="str">
        <f t="shared" si="110"/>
        <v/>
      </c>
      <c r="AM335" s="847" t="str">
        <f t="shared" si="111"/>
        <v/>
      </c>
      <c r="AN335" s="847" t="str">
        <f t="shared" si="112"/>
        <v/>
      </c>
      <c r="AO335" s="847" t="str">
        <f t="shared" si="113"/>
        <v/>
      </c>
      <c r="IV335" s="534"/>
    </row>
    <row r="336" spans="1:256" s="54" customFormat="1" ht="30" customHeight="1">
      <c r="A336" s="1776"/>
      <c r="B336" s="998">
        <f t="shared" si="114"/>
        <v>39</v>
      </c>
      <c r="C336" s="237"/>
      <c r="D336" s="484" t="str">
        <f t="shared" si="101"/>
        <v/>
      </c>
      <c r="E336" s="1279"/>
      <c r="F336" s="1280"/>
      <c r="G336" s="238"/>
      <c r="H336" s="63"/>
      <c r="I336" s="501"/>
      <c r="J336" s="502"/>
      <c r="K336" s="503"/>
      <c r="L336" s="510"/>
      <c r="M336" s="501"/>
      <c r="N336" s="502"/>
      <c r="O336" s="503"/>
      <c r="P336" s="517"/>
      <c r="Q336" s="514"/>
      <c r="R336" s="502"/>
      <c r="S336" s="503"/>
      <c r="T336" s="510"/>
      <c r="U336" s="501"/>
      <c r="V336" s="502"/>
      <c r="W336" s="503"/>
      <c r="X336" s="510"/>
      <c r="Y336" s="552">
        <f t="shared" si="115"/>
        <v>0</v>
      </c>
      <c r="Z336" s="551">
        <f t="shared" si="115"/>
        <v>0</v>
      </c>
      <c r="AD336" s="849" t="str">
        <f t="shared" si="102"/>
        <v/>
      </c>
      <c r="AE336" s="849" t="str">
        <f t="shared" si="103"/>
        <v/>
      </c>
      <c r="AF336" s="849" t="str">
        <f t="shared" si="116"/>
        <v/>
      </c>
      <c r="AG336" s="849" t="str">
        <f t="shared" si="117"/>
        <v/>
      </c>
      <c r="AH336" s="849" t="str">
        <f t="shared" si="118"/>
        <v/>
      </c>
      <c r="AI336" s="849" t="str">
        <f t="shared" si="119"/>
        <v/>
      </c>
      <c r="AJ336" s="847" t="str">
        <f t="shared" si="108"/>
        <v/>
      </c>
      <c r="AK336" s="847" t="str">
        <f t="shared" si="109"/>
        <v/>
      </c>
      <c r="AL336" s="847" t="str">
        <f t="shared" si="110"/>
        <v/>
      </c>
      <c r="AM336" s="847" t="str">
        <f t="shared" si="111"/>
        <v/>
      </c>
      <c r="AN336" s="847" t="str">
        <f t="shared" si="112"/>
        <v/>
      </c>
      <c r="AO336" s="847" t="str">
        <f t="shared" si="113"/>
        <v/>
      </c>
      <c r="IV336" s="534"/>
    </row>
    <row r="337" spans="1:256" s="54" customFormat="1" ht="30" customHeight="1">
      <c r="A337" s="1776"/>
      <c r="B337" s="998">
        <f t="shared" si="114"/>
        <v>40</v>
      </c>
      <c r="C337" s="237"/>
      <c r="D337" s="484" t="str">
        <f t="shared" si="101"/>
        <v/>
      </c>
      <c r="E337" s="1279"/>
      <c r="F337" s="1280"/>
      <c r="G337" s="238"/>
      <c r="H337" s="63"/>
      <c r="I337" s="501"/>
      <c r="J337" s="502"/>
      <c r="K337" s="503"/>
      <c r="L337" s="510"/>
      <c r="M337" s="501"/>
      <c r="N337" s="502"/>
      <c r="O337" s="503"/>
      <c r="P337" s="517"/>
      <c r="Q337" s="514"/>
      <c r="R337" s="502"/>
      <c r="S337" s="503"/>
      <c r="T337" s="510"/>
      <c r="U337" s="501"/>
      <c r="V337" s="502"/>
      <c r="W337" s="503"/>
      <c r="X337" s="510"/>
      <c r="Y337" s="552">
        <f t="shared" si="115"/>
        <v>0</v>
      </c>
      <c r="Z337" s="551">
        <f t="shared" si="115"/>
        <v>0</v>
      </c>
      <c r="AD337" s="849" t="str">
        <f t="shared" si="102"/>
        <v/>
      </c>
      <c r="AE337" s="849" t="str">
        <f t="shared" si="103"/>
        <v/>
      </c>
      <c r="AF337" s="849" t="str">
        <f t="shared" si="116"/>
        <v/>
      </c>
      <c r="AG337" s="849" t="str">
        <f t="shared" si="117"/>
        <v/>
      </c>
      <c r="AH337" s="849" t="str">
        <f t="shared" si="118"/>
        <v/>
      </c>
      <c r="AI337" s="849" t="str">
        <f t="shared" si="119"/>
        <v/>
      </c>
      <c r="AJ337" s="847" t="str">
        <f t="shared" si="108"/>
        <v/>
      </c>
      <c r="AK337" s="847" t="str">
        <f t="shared" si="109"/>
        <v/>
      </c>
      <c r="AL337" s="847" t="str">
        <f t="shared" si="110"/>
        <v/>
      </c>
      <c r="AM337" s="847" t="str">
        <f t="shared" si="111"/>
        <v/>
      </c>
      <c r="AN337" s="847" t="str">
        <f t="shared" si="112"/>
        <v/>
      </c>
      <c r="AO337" s="847" t="str">
        <f t="shared" si="113"/>
        <v/>
      </c>
      <c r="IV337" s="534"/>
    </row>
    <row r="338" spans="1:256" s="54" customFormat="1" ht="30" customHeight="1">
      <c r="A338" s="1776"/>
      <c r="B338" s="998">
        <f t="shared" si="114"/>
        <v>41</v>
      </c>
      <c r="C338" s="237"/>
      <c r="D338" s="484" t="str">
        <f t="shared" si="101"/>
        <v/>
      </c>
      <c r="E338" s="1279"/>
      <c r="F338" s="1280"/>
      <c r="G338" s="238"/>
      <c r="H338" s="63"/>
      <c r="I338" s="501"/>
      <c r="J338" s="502"/>
      <c r="K338" s="503"/>
      <c r="L338" s="510"/>
      <c r="M338" s="501"/>
      <c r="N338" s="502"/>
      <c r="O338" s="503"/>
      <c r="P338" s="517"/>
      <c r="Q338" s="514"/>
      <c r="R338" s="502"/>
      <c r="S338" s="503"/>
      <c r="T338" s="510"/>
      <c r="U338" s="501"/>
      <c r="V338" s="502"/>
      <c r="W338" s="503"/>
      <c r="X338" s="510"/>
      <c r="Y338" s="552">
        <f t="shared" si="115"/>
        <v>0</v>
      </c>
      <c r="Z338" s="551">
        <f t="shared" si="115"/>
        <v>0</v>
      </c>
      <c r="AD338" s="849" t="str">
        <f t="shared" si="102"/>
        <v/>
      </c>
      <c r="AE338" s="849" t="str">
        <f t="shared" si="103"/>
        <v/>
      </c>
      <c r="AF338" s="849" t="str">
        <f t="shared" si="116"/>
        <v/>
      </c>
      <c r="AG338" s="849" t="str">
        <f t="shared" si="117"/>
        <v/>
      </c>
      <c r="AH338" s="849" t="str">
        <f t="shared" si="118"/>
        <v/>
      </c>
      <c r="AI338" s="849" t="str">
        <f t="shared" si="119"/>
        <v/>
      </c>
      <c r="AJ338" s="847" t="str">
        <f t="shared" si="108"/>
        <v/>
      </c>
      <c r="AK338" s="847" t="str">
        <f t="shared" si="109"/>
        <v/>
      </c>
      <c r="AL338" s="847" t="str">
        <f t="shared" si="110"/>
        <v/>
      </c>
      <c r="AM338" s="847" t="str">
        <f t="shared" si="111"/>
        <v/>
      </c>
      <c r="AN338" s="847" t="str">
        <f t="shared" si="112"/>
        <v/>
      </c>
      <c r="AO338" s="847" t="str">
        <f t="shared" si="113"/>
        <v/>
      </c>
      <c r="IV338" s="534"/>
    </row>
    <row r="339" spans="1:256" s="54" customFormat="1" ht="30" customHeight="1">
      <c r="A339" s="1776"/>
      <c r="B339" s="998">
        <f t="shared" si="114"/>
        <v>42</v>
      </c>
      <c r="C339" s="237"/>
      <c r="D339" s="484" t="str">
        <f t="shared" si="101"/>
        <v/>
      </c>
      <c r="E339" s="1279"/>
      <c r="F339" s="1280"/>
      <c r="G339" s="238"/>
      <c r="H339" s="63"/>
      <c r="I339" s="501"/>
      <c r="J339" s="502"/>
      <c r="K339" s="503"/>
      <c r="L339" s="510"/>
      <c r="M339" s="501"/>
      <c r="N339" s="502"/>
      <c r="O339" s="503"/>
      <c r="P339" s="517"/>
      <c r="Q339" s="514"/>
      <c r="R339" s="502"/>
      <c r="S339" s="503"/>
      <c r="T339" s="510"/>
      <c r="U339" s="501"/>
      <c r="V339" s="502"/>
      <c r="W339" s="503"/>
      <c r="X339" s="510"/>
      <c r="Y339" s="552">
        <f t="shared" si="115"/>
        <v>0</v>
      </c>
      <c r="Z339" s="551">
        <f t="shared" si="115"/>
        <v>0</v>
      </c>
      <c r="AD339" s="849" t="str">
        <f t="shared" si="102"/>
        <v/>
      </c>
      <c r="AE339" s="849" t="str">
        <f t="shared" si="103"/>
        <v/>
      </c>
      <c r="AF339" s="849" t="str">
        <f t="shared" si="116"/>
        <v/>
      </c>
      <c r="AG339" s="849" t="str">
        <f t="shared" si="117"/>
        <v/>
      </c>
      <c r="AH339" s="849" t="str">
        <f t="shared" si="118"/>
        <v/>
      </c>
      <c r="AI339" s="849" t="str">
        <f t="shared" si="119"/>
        <v/>
      </c>
      <c r="AJ339" s="847" t="str">
        <f t="shared" si="108"/>
        <v/>
      </c>
      <c r="AK339" s="847" t="str">
        <f t="shared" si="109"/>
        <v/>
      </c>
      <c r="AL339" s="847" t="str">
        <f t="shared" si="110"/>
        <v/>
      </c>
      <c r="AM339" s="847" t="str">
        <f t="shared" si="111"/>
        <v/>
      </c>
      <c r="AN339" s="847" t="str">
        <f t="shared" si="112"/>
        <v/>
      </c>
      <c r="AO339" s="847" t="str">
        <f t="shared" si="113"/>
        <v/>
      </c>
      <c r="IV339" s="534"/>
    </row>
    <row r="340" spans="1:256" s="54" customFormat="1" ht="30" customHeight="1">
      <c r="A340" s="1776"/>
      <c r="B340" s="998">
        <f t="shared" si="114"/>
        <v>43</v>
      </c>
      <c r="C340" s="237"/>
      <c r="D340" s="484" t="str">
        <f t="shared" si="101"/>
        <v/>
      </c>
      <c r="E340" s="1279"/>
      <c r="F340" s="1280"/>
      <c r="G340" s="238"/>
      <c r="H340" s="63"/>
      <c r="I340" s="501"/>
      <c r="J340" s="502"/>
      <c r="K340" s="503"/>
      <c r="L340" s="510"/>
      <c r="M340" s="501"/>
      <c r="N340" s="502"/>
      <c r="O340" s="503"/>
      <c r="P340" s="517"/>
      <c r="Q340" s="514"/>
      <c r="R340" s="502"/>
      <c r="S340" s="503"/>
      <c r="T340" s="510"/>
      <c r="U340" s="501"/>
      <c r="V340" s="502"/>
      <c r="W340" s="503"/>
      <c r="X340" s="510"/>
      <c r="Y340" s="552">
        <f t="shared" si="115"/>
        <v>0</v>
      </c>
      <c r="Z340" s="551">
        <f t="shared" si="115"/>
        <v>0</v>
      </c>
      <c r="AD340" s="849" t="str">
        <f t="shared" si="102"/>
        <v/>
      </c>
      <c r="AE340" s="849" t="str">
        <f t="shared" si="103"/>
        <v/>
      </c>
      <c r="AF340" s="849" t="str">
        <f t="shared" si="116"/>
        <v/>
      </c>
      <c r="AG340" s="849" t="str">
        <f t="shared" si="117"/>
        <v/>
      </c>
      <c r="AH340" s="849" t="str">
        <f t="shared" si="118"/>
        <v/>
      </c>
      <c r="AI340" s="849" t="str">
        <f t="shared" si="119"/>
        <v/>
      </c>
      <c r="AJ340" s="847" t="str">
        <f t="shared" si="108"/>
        <v/>
      </c>
      <c r="AK340" s="847" t="str">
        <f t="shared" si="109"/>
        <v/>
      </c>
      <c r="AL340" s="847" t="str">
        <f t="shared" si="110"/>
        <v/>
      </c>
      <c r="AM340" s="847" t="str">
        <f t="shared" si="111"/>
        <v/>
      </c>
      <c r="AN340" s="847" t="str">
        <f t="shared" si="112"/>
        <v/>
      </c>
      <c r="AO340" s="847" t="str">
        <f t="shared" si="113"/>
        <v/>
      </c>
      <c r="IV340" s="534"/>
    </row>
    <row r="341" spans="1:256" s="54" customFormat="1" ht="30" customHeight="1">
      <c r="A341" s="1776"/>
      <c r="B341" s="998">
        <f t="shared" si="114"/>
        <v>44</v>
      </c>
      <c r="C341" s="237"/>
      <c r="D341" s="484" t="str">
        <f t="shared" si="101"/>
        <v/>
      </c>
      <c r="E341" s="1279"/>
      <c r="F341" s="1280"/>
      <c r="G341" s="238"/>
      <c r="H341" s="63"/>
      <c r="I341" s="501"/>
      <c r="J341" s="502"/>
      <c r="K341" s="503"/>
      <c r="L341" s="510"/>
      <c r="M341" s="501"/>
      <c r="N341" s="502"/>
      <c r="O341" s="503"/>
      <c r="P341" s="517"/>
      <c r="Q341" s="514"/>
      <c r="R341" s="502"/>
      <c r="S341" s="503"/>
      <c r="T341" s="510"/>
      <c r="U341" s="501"/>
      <c r="V341" s="502"/>
      <c r="W341" s="503"/>
      <c r="X341" s="510"/>
      <c r="Y341" s="552">
        <f t="shared" si="115"/>
        <v>0</v>
      </c>
      <c r="Z341" s="551">
        <f t="shared" si="115"/>
        <v>0</v>
      </c>
      <c r="AD341" s="849" t="str">
        <f t="shared" si="102"/>
        <v/>
      </c>
      <c r="AE341" s="849" t="str">
        <f t="shared" si="103"/>
        <v/>
      </c>
      <c r="AF341" s="849" t="str">
        <f t="shared" si="116"/>
        <v/>
      </c>
      <c r="AG341" s="849" t="str">
        <f t="shared" si="117"/>
        <v/>
      </c>
      <c r="AH341" s="849" t="str">
        <f t="shared" si="118"/>
        <v/>
      </c>
      <c r="AI341" s="849" t="str">
        <f t="shared" si="119"/>
        <v/>
      </c>
      <c r="AJ341" s="847" t="str">
        <f t="shared" si="108"/>
        <v/>
      </c>
      <c r="AK341" s="847" t="str">
        <f t="shared" si="109"/>
        <v/>
      </c>
      <c r="AL341" s="847" t="str">
        <f t="shared" si="110"/>
        <v/>
      </c>
      <c r="AM341" s="847" t="str">
        <f t="shared" si="111"/>
        <v/>
      </c>
      <c r="AN341" s="847" t="str">
        <f t="shared" si="112"/>
        <v/>
      </c>
      <c r="AO341" s="847" t="str">
        <f t="shared" si="113"/>
        <v/>
      </c>
      <c r="IV341" s="534"/>
    </row>
    <row r="342" spans="1:256" s="54" customFormat="1" ht="30" customHeight="1">
      <c r="A342" s="1776"/>
      <c r="B342" s="998">
        <f t="shared" si="114"/>
        <v>45</v>
      </c>
      <c r="C342" s="237"/>
      <c r="D342" s="484" t="str">
        <f t="shared" si="101"/>
        <v/>
      </c>
      <c r="E342" s="1279"/>
      <c r="F342" s="1280"/>
      <c r="G342" s="238"/>
      <c r="H342" s="63"/>
      <c r="I342" s="501"/>
      <c r="J342" s="502"/>
      <c r="K342" s="503"/>
      <c r="L342" s="510"/>
      <c r="M342" s="501"/>
      <c r="N342" s="502"/>
      <c r="O342" s="503"/>
      <c r="P342" s="517"/>
      <c r="Q342" s="514"/>
      <c r="R342" s="502"/>
      <c r="S342" s="503"/>
      <c r="T342" s="510"/>
      <c r="U342" s="501"/>
      <c r="V342" s="502"/>
      <c r="W342" s="503"/>
      <c r="X342" s="510"/>
      <c r="Y342" s="552">
        <f t="shared" si="115"/>
        <v>0</v>
      </c>
      <c r="Z342" s="551">
        <f t="shared" si="115"/>
        <v>0</v>
      </c>
      <c r="AD342" s="849" t="str">
        <f t="shared" si="102"/>
        <v/>
      </c>
      <c r="AE342" s="849" t="str">
        <f t="shared" si="103"/>
        <v/>
      </c>
      <c r="AF342" s="849" t="str">
        <f t="shared" si="116"/>
        <v/>
      </c>
      <c r="AG342" s="849" t="str">
        <f t="shared" si="117"/>
        <v/>
      </c>
      <c r="AH342" s="849" t="str">
        <f t="shared" si="118"/>
        <v/>
      </c>
      <c r="AI342" s="849" t="str">
        <f t="shared" si="119"/>
        <v/>
      </c>
      <c r="AJ342" s="847" t="str">
        <f t="shared" si="108"/>
        <v/>
      </c>
      <c r="AK342" s="847" t="str">
        <f t="shared" si="109"/>
        <v/>
      </c>
      <c r="AL342" s="847" t="str">
        <f t="shared" si="110"/>
        <v/>
      </c>
      <c r="AM342" s="847" t="str">
        <f t="shared" si="111"/>
        <v/>
      </c>
      <c r="AN342" s="847" t="str">
        <f t="shared" si="112"/>
        <v/>
      </c>
      <c r="AO342" s="847" t="str">
        <f t="shared" si="113"/>
        <v/>
      </c>
      <c r="IV342" s="534"/>
    </row>
    <row r="343" spans="1:256" s="54" customFormat="1" ht="30" customHeight="1">
      <c r="A343" s="1776"/>
      <c r="B343" s="998">
        <f t="shared" si="114"/>
        <v>46</v>
      </c>
      <c r="C343" s="237"/>
      <c r="D343" s="484" t="str">
        <f t="shared" si="101"/>
        <v/>
      </c>
      <c r="E343" s="1279"/>
      <c r="F343" s="1280"/>
      <c r="G343" s="238"/>
      <c r="H343" s="63"/>
      <c r="I343" s="501"/>
      <c r="J343" s="502"/>
      <c r="K343" s="503"/>
      <c r="L343" s="510"/>
      <c r="M343" s="501"/>
      <c r="N343" s="502"/>
      <c r="O343" s="503"/>
      <c r="P343" s="517"/>
      <c r="Q343" s="514"/>
      <c r="R343" s="502"/>
      <c r="S343" s="503"/>
      <c r="T343" s="510"/>
      <c r="U343" s="501"/>
      <c r="V343" s="502"/>
      <c r="W343" s="503"/>
      <c r="X343" s="510"/>
      <c r="Y343" s="552">
        <f t="shared" si="115"/>
        <v>0</v>
      </c>
      <c r="Z343" s="551">
        <f t="shared" si="115"/>
        <v>0</v>
      </c>
      <c r="AD343" s="849" t="str">
        <f t="shared" si="102"/>
        <v/>
      </c>
      <c r="AE343" s="849" t="str">
        <f t="shared" si="103"/>
        <v/>
      </c>
      <c r="AF343" s="849" t="str">
        <f t="shared" si="116"/>
        <v/>
      </c>
      <c r="AG343" s="849" t="str">
        <f t="shared" si="117"/>
        <v/>
      </c>
      <c r="AH343" s="849" t="str">
        <f t="shared" si="118"/>
        <v/>
      </c>
      <c r="AI343" s="849" t="str">
        <f t="shared" si="119"/>
        <v/>
      </c>
      <c r="AJ343" s="847" t="str">
        <f t="shared" si="108"/>
        <v/>
      </c>
      <c r="AK343" s="847" t="str">
        <f t="shared" si="109"/>
        <v/>
      </c>
      <c r="AL343" s="847" t="str">
        <f t="shared" si="110"/>
        <v/>
      </c>
      <c r="AM343" s="847" t="str">
        <f t="shared" si="111"/>
        <v/>
      </c>
      <c r="AN343" s="847" t="str">
        <f t="shared" si="112"/>
        <v/>
      </c>
      <c r="AO343" s="847" t="str">
        <f t="shared" si="113"/>
        <v/>
      </c>
      <c r="IV343" s="534"/>
    </row>
    <row r="344" spans="1:256" s="54" customFormat="1" ht="30" customHeight="1">
      <c r="A344" s="1776"/>
      <c r="B344" s="998">
        <f t="shared" si="114"/>
        <v>47</v>
      </c>
      <c r="C344" s="237"/>
      <c r="D344" s="484" t="str">
        <f t="shared" si="101"/>
        <v/>
      </c>
      <c r="E344" s="1279"/>
      <c r="F344" s="1280"/>
      <c r="G344" s="238"/>
      <c r="H344" s="63"/>
      <c r="I344" s="501"/>
      <c r="J344" s="502"/>
      <c r="K344" s="503"/>
      <c r="L344" s="510"/>
      <c r="M344" s="501"/>
      <c r="N344" s="502"/>
      <c r="O344" s="503"/>
      <c r="P344" s="517"/>
      <c r="Q344" s="514"/>
      <c r="R344" s="502"/>
      <c r="S344" s="503"/>
      <c r="T344" s="510"/>
      <c r="U344" s="501"/>
      <c r="V344" s="502"/>
      <c r="W344" s="503"/>
      <c r="X344" s="510"/>
      <c r="Y344" s="552">
        <f t="shared" si="115"/>
        <v>0</v>
      </c>
      <c r="Z344" s="551">
        <f t="shared" si="115"/>
        <v>0</v>
      </c>
      <c r="AD344" s="849" t="str">
        <f t="shared" si="102"/>
        <v/>
      </c>
      <c r="AE344" s="849" t="str">
        <f t="shared" si="103"/>
        <v/>
      </c>
      <c r="AF344" s="849" t="str">
        <f t="shared" si="116"/>
        <v/>
      </c>
      <c r="AG344" s="849" t="str">
        <f t="shared" si="117"/>
        <v/>
      </c>
      <c r="AH344" s="849" t="str">
        <f t="shared" si="118"/>
        <v/>
      </c>
      <c r="AI344" s="849" t="str">
        <f t="shared" si="119"/>
        <v/>
      </c>
      <c r="AJ344" s="847" t="str">
        <f t="shared" si="108"/>
        <v/>
      </c>
      <c r="AK344" s="847" t="str">
        <f t="shared" si="109"/>
        <v/>
      </c>
      <c r="AL344" s="847" t="str">
        <f t="shared" si="110"/>
        <v/>
      </c>
      <c r="AM344" s="847" t="str">
        <f t="shared" si="111"/>
        <v/>
      </c>
      <c r="AN344" s="847" t="str">
        <f t="shared" si="112"/>
        <v/>
      </c>
      <c r="AO344" s="847" t="str">
        <f t="shared" si="113"/>
        <v/>
      </c>
      <c r="IV344" s="534"/>
    </row>
    <row r="345" spans="1:256" s="54" customFormat="1" ht="30" customHeight="1">
      <c r="A345" s="1776"/>
      <c r="B345" s="998">
        <f t="shared" si="114"/>
        <v>48</v>
      </c>
      <c r="C345" s="237"/>
      <c r="D345" s="484" t="str">
        <f t="shared" si="101"/>
        <v/>
      </c>
      <c r="E345" s="1279"/>
      <c r="F345" s="1280"/>
      <c r="G345" s="238"/>
      <c r="H345" s="63"/>
      <c r="I345" s="501"/>
      <c r="J345" s="502"/>
      <c r="K345" s="503"/>
      <c r="L345" s="510"/>
      <c r="M345" s="501"/>
      <c r="N345" s="502"/>
      <c r="O345" s="503"/>
      <c r="P345" s="517"/>
      <c r="Q345" s="514"/>
      <c r="R345" s="502"/>
      <c r="S345" s="503"/>
      <c r="T345" s="510"/>
      <c r="U345" s="501"/>
      <c r="V345" s="502"/>
      <c r="W345" s="503"/>
      <c r="X345" s="510"/>
      <c r="Y345" s="552">
        <f t="shared" si="115"/>
        <v>0</v>
      </c>
      <c r="Z345" s="551">
        <f t="shared" si="115"/>
        <v>0</v>
      </c>
      <c r="AD345" s="849" t="str">
        <f t="shared" si="102"/>
        <v/>
      </c>
      <c r="AE345" s="849" t="str">
        <f t="shared" si="103"/>
        <v/>
      </c>
      <c r="AF345" s="849" t="str">
        <f t="shared" si="116"/>
        <v/>
      </c>
      <c r="AG345" s="849" t="str">
        <f t="shared" si="117"/>
        <v/>
      </c>
      <c r="AH345" s="849" t="str">
        <f t="shared" si="118"/>
        <v/>
      </c>
      <c r="AI345" s="849" t="str">
        <f t="shared" si="119"/>
        <v/>
      </c>
      <c r="AJ345" s="847" t="str">
        <f t="shared" si="108"/>
        <v/>
      </c>
      <c r="AK345" s="847" t="str">
        <f t="shared" si="109"/>
        <v/>
      </c>
      <c r="AL345" s="847" t="str">
        <f t="shared" si="110"/>
        <v/>
      </c>
      <c r="AM345" s="847" t="str">
        <f t="shared" si="111"/>
        <v/>
      </c>
      <c r="AN345" s="847" t="str">
        <f t="shared" si="112"/>
        <v/>
      </c>
      <c r="AO345" s="847" t="str">
        <f t="shared" si="113"/>
        <v/>
      </c>
      <c r="IV345" s="534"/>
    </row>
    <row r="346" spans="1:256" s="54" customFormat="1" ht="30" customHeight="1">
      <c r="A346" s="1776"/>
      <c r="B346" s="998">
        <f t="shared" si="114"/>
        <v>49</v>
      </c>
      <c r="C346" s="237"/>
      <c r="D346" s="484" t="str">
        <f t="shared" si="101"/>
        <v/>
      </c>
      <c r="E346" s="1279"/>
      <c r="F346" s="1280"/>
      <c r="G346" s="238"/>
      <c r="H346" s="63"/>
      <c r="I346" s="501"/>
      <c r="J346" s="502"/>
      <c r="K346" s="503"/>
      <c r="L346" s="510"/>
      <c r="M346" s="501"/>
      <c r="N346" s="502"/>
      <c r="O346" s="503"/>
      <c r="P346" s="517"/>
      <c r="Q346" s="514"/>
      <c r="R346" s="502"/>
      <c r="S346" s="503"/>
      <c r="T346" s="510"/>
      <c r="U346" s="501"/>
      <c r="V346" s="502"/>
      <c r="W346" s="503"/>
      <c r="X346" s="510"/>
      <c r="Y346" s="552">
        <f t="shared" si="115"/>
        <v>0</v>
      </c>
      <c r="Z346" s="551">
        <f t="shared" si="115"/>
        <v>0</v>
      </c>
      <c r="AD346" s="849" t="str">
        <f t="shared" si="102"/>
        <v/>
      </c>
      <c r="AE346" s="849" t="str">
        <f t="shared" si="103"/>
        <v/>
      </c>
      <c r="AF346" s="849" t="str">
        <f t="shared" si="116"/>
        <v/>
      </c>
      <c r="AG346" s="849" t="str">
        <f t="shared" si="117"/>
        <v/>
      </c>
      <c r="AH346" s="849" t="str">
        <f t="shared" si="118"/>
        <v/>
      </c>
      <c r="AI346" s="849" t="str">
        <f t="shared" si="119"/>
        <v/>
      </c>
      <c r="AJ346" s="847" t="str">
        <f t="shared" si="108"/>
        <v/>
      </c>
      <c r="AK346" s="847" t="str">
        <f t="shared" si="109"/>
        <v/>
      </c>
      <c r="AL346" s="847" t="str">
        <f t="shared" si="110"/>
        <v/>
      </c>
      <c r="AM346" s="847" t="str">
        <f t="shared" si="111"/>
        <v/>
      </c>
      <c r="AN346" s="847" t="str">
        <f t="shared" si="112"/>
        <v/>
      </c>
      <c r="AO346" s="847" t="str">
        <f t="shared" si="113"/>
        <v/>
      </c>
      <c r="IV346" s="534"/>
    </row>
    <row r="347" spans="1:256" s="54" customFormat="1" ht="30" customHeight="1" thickBot="1">
      <c r="A347" s="1777"/>
      <c r="B347" s="998">
        <f t="shared" si="114"/>
        <v>50</v>
      </c>
      <c r="C347" s="237"/>
      <c r="D347" s="484" t="str">
        <f t="shared" si="101"/>
        <v/>
      </c>
      <c r="E347" s="1279"/>
      <c r="F347" s="1280"/>
      <c r="G347" s="574"/>
      <c r="H347" s="197"/>
      <c r="I347" s="504"/>
      <c r="J347" s="505"/>
      <c r="K347" s="506"/>
      <c r="L347" s="511"/>
      <c r="M347" s="504"/>
      <c r="N347" s="505"/>
      <c r="O347" s="506"/>
      <c r="P347" s="518"/>
      <c r="Q347" s="515"/>
      <c r="R347" s="505"/>
      <c r="S347" s="506"/>
      <c r="T347" s="511"/>
      <c r="U347" s="504"/>
      <c r="V347" s="505"/>
      <c r="W347" s="506"/>
      <c r="X347" s="511"/>
      <c r="Y347" s="552">
        <f t="shared" si="115"/>
        <v>0</v>
      </c>
      <c r="Z347" s="551">
        <f t="shared" si="115"/>
        <v>0</v>
      </c>
      <c r="AD347" s="849" t="str">
        <f t="shared" si="102"/>
        <v/>
      </c>
      <c r="AE347" s="849" t="str">
        <f t="shared" si="103"/>
        <v/>
      </c>
      <c r="AF347" s="849" t="str">
        <f t="shared" si="116"/>
        <v/>
      </c>
      <c r="AG347" s="849" t="str">
        <f t="shared" si="117"/>
        <v/>
      </c>
      <c r="AH347" s="849" t="str">
        <f t="shared" si="118"/>
        <v/>
      </c>
      <c r="AI347" s="849" t="str">
        <f t="shared" si="119"/>
        <v/>
      </c>
      <c r="AJ347" s="847" t="str">
        <f t="shared" si="108"/>
        <v/>
      </c>
      <c r="AK347" s="847" t="str">
        <f t="shared" si="109"/>
        <v/>
      </c>
      <c r="AL347" s="847" t="str">
        <f t="shared" si="110"/>
        <v/>
      </c>
      <c r="AM347" s="847" t="str">
        <f t="shared" si="111"/>
        <v/>
      </c>
      <c r="AN347" s="847" t="str">
        <f t="shared" si="112"/>
        <v/>
      </c>
      <c r="AO347" s="847" t="str">
        <f t="shared" si="113"/>
        <v/>
      </c>
      <c r="IV347" s="534"/>
    </row>
    <row r="348" spans="1:256" s="54" customFormat="1" ht="30" customHeight="1">
      <c r="A348" s="952"/>
      <c r="B348" s="55"/>
      <c r="C348" s="212"/>
      <c r="D348" s="219"/>
      <c r="E348" s="195"/>
      <c r="F348" s="213"/>
      <c r="G348" s="535" t="str">
        <f>'1_一般事項'!C9+1&amp;"次下請負業者計"</f>
        <v>2次下請負業者計</v>
      </c>
      <c r="H348" s="536"/>
      <c r="I348" s="537">
        <f t="shared" ref="I348:Z348" si="120">SUM(I298:I347)</f>
        <v>0</v>
      </c>
      <c r="J348" s="538">
        <f t="shared" si="120"/>
        <v>0</v>
      </c>
      <c r="K348" s="539">
        <f t="shared" si="120"/>
        <v>0</v>
      </c>
      <c r="L348" s="540">
        <f t="shared" si="120"/>
        <v>0</v>
      </c>
      <c r="M348" s="537">
        <f t="shared" si="120"/>
        <v>0</v>
      </c>
      <c r="N348" s="538">
        <f t="shared" si="120"/>
        <v>0</v>
      </c>
      <c r="O348" s="539">
        <f t="shared" si="120"/>
        <v>0</v>
      </c>
      <c r="P348" s="540">
        <f t="shared" si="120"/>
        <v>0</v>
      </c>
      <c r="Q348" s="537">
        <f t="shared" si="120"/>
        <v>0</v>
      </c>
      <c r="R348" s="538">
        <f t="shared" si="120"/>
        <v>0</v>
      </c>
      <c r="S348" s="539">
        <f t="shared" si="120"/>
        <v>0</v>
      </c>
      <c r="T348" s="540">
        <f t="shared" si="120"/>
        <v>0</v>
      </c>
      <c r="U348" s="537">
        <f t="shared" si="120"/>
        <v>0</v>
      </c>
      <c r="V348" s="538">
        <f t="shared" si="120"/>
        <v>0</v>
      </c>
      <c r="W348" s="539">
        <f t="shared" si="120"/>
        <v>0</v>
      </c>
      <c r="X348" s="540">
        <f t="shared" si="120"/>
        <v>0</v>
      </c>
      <c r="Y348" s="498">
        <f t="shared" si="120"/>
        <v>0</v>
      </c>
      <c r="Z348" s="500">
        <f t="shared" si="120"/>
        <v>0</v>
      </c>
      <c r="AD348" s="889"/>
      <c r="AE348" s="889"/>
      <c r="AF348" s="889"/>
      <c r="AG348" s="889"/>
      <c r="AH348" s="889"/>
      <c r="AI348" s="889"/>
      <c r="AJ348" s="557"/>
      <c r="AK348" s="557"/>
    </row>
    <row r="349" spans="1:256" s="54" customFormat="1" ht="30.6" customHeight="1">
      <c r="B349" s="56"/>
      <c r="C349" s="56"/>
      <c r="E349" s="211"/>
      <c r="F349" s="211"/>
      <c r="G349" s="198" t="s">
        <v>73</v>
      </c>
      <c r="H349" s="199"/>
      <c r="I349" s="494">
        <f>I297+I348</f>
        <v>0</v>
      </c>
      <c r="J349" s="495">
        <f>J297+J348</f>
        <v>0</v>
      </c>
      <c r="M349" s="494">
        <f>M297+M348</f>
        <v>0</v>
      </c>
      <c r="N349" s="495">
        <f>N297+N348</f>
        <v>0</v>
      </c>
      <c r="Q349" s="494">
        <f>Q297+Q348</f>
        <v>0</v>
      </c>
      <c r="R349" s="495">
        <f>R297+R348</f>
        <v>0</v>
      </c>
      <c r="U349" s="494">
        <f>U297+U348</f>
        <v>0</v>
      </c>
      <c r="V349" s="495">
        <f>V297+V348</f>
        <v>0</v>
      </c>
      <c r="Y349" s="494">
        <f>Y297+Y348</f>
        <v>0</v>
      </c>
      <c r="Z349" s="495">
        <f>Z297+Z348</f>
        <v>0</v>
      </c>
      <c r="AD349" s="924"/>
      <c r="AE349" s="924"/>
      <c r="AF349" s="924"/>
      <c r="AG349" s="924"/>
      <c r="AH349" s="924"/>
      <c r="AI349" s="924"/>
      <c r="AJ349" s="925"/>
      <c r="AK349" s="925"/>
    </row>
    <row r="350" spans="1:256" s="54" customFormat="1" ht="30.6" customHeight="1">
      <c r="B350" s="56"/>
      <c r="C350" s="56"/>
      <c r="E350" s="211"/>
      <c r="F350" s="211"/>
      <c r="G350" s="519"/>
      <c r="H350" s="520"/>
      <c r="I350" s="521"/>
      <c r="J350" s="521"/>
      <c r="M350" s="521"/>
      <c r="N350" s="521"/>
      <c r="Q350" s="521"/>
      <c r="R350" s="521"/>
      <c r="U350" s="521"/>
      <c r="V350" s="521"/>
      <c r="Y350" s="521"/>
      <c r="Z350" s="521"/>
      <c r="AD350" s="925"/>
      <c r="AE350" s="925"/>
      <c r="AF350" s="925"/>
      <c r="AG350" s="925"/>
      <c r="AH350" s="925"/>
      <c r="AI350" s="925"/>
      <c r="AJ350" s="925"/>
      <c r="AK350" s="925"/>
    </row>
    <row r="351" spans="1:256" s="3" customFormat="1" ht="19.5" customHeight="1">
      <c r="B351" s="474" t="s">
        <v>1342</v>
      </c>
      <c r="C351" s="3" t="str">
        <f>"「上段」に自社分（"&amp;'1_一般事項'!C9&amp; "次下請業者）を記入し、「下段」に"&amp;'1_一般事項'!C9+1&amp;"次下請業者が作成した「5-2_建設機械Ⅰ」シートの「運搬費用のすべて」を記入して下さい。"</f>
        <v>「上段」に自社分（1次下請業者）を記入し、「下段」に2次下請業者が作成した「5-2_建設機械Ⅰ」シートの「運搬費用のすべて」を記入して下さい。</v>
      </c>
      <c r="D351" s="343"/>
      <c r="E351" s="343"/>
      <c r="F351" s="28"/>
      <c r="G351" s="28"/>
      <c r="H351" s="205"/>
    </row>
    <row r="352" spans="1:256" s="3" customFormat="1" ht="19.5" customHeight="1">
      <c r="B352" s="47" t="s">
        <v>1343</v>
      </c>
      <c r="C352" s="3" t="str">
        <f>'1_一般事項'!C9+2&amp;"次下請以降がある場合には、下段に"&amp;'1_一般事項'!C9+1&amp;"次と"&amp;'1_一般事項'!C9+2&amp;"次以降の運搬費用のすべてを記入してください。"</f>
        <v>3次下請以降がある場合には、下段に2次と3次以降の運搬費用のすべてを記入してください。</v>
      </c>
      <c r="D352" s="343"/>
      <c r="E352" s="343"/>
      <c r="F352" s="28"/>
      <c r="G352" s="28"/>
      <c r="H352" s="205"/>
    </row>
    <row r="353" spans="1:29" s="3" customFormat="1" ht="19.5" customHeight="1">
      <c r="B353" s="47" t="s">
        <v>364</v>
      </c>
      <c r="C353" s="760" t="str">
        <f>'1_一般事項'!C9+2&amp;"次下請以降の会社名は、" &amp; '1_一般事項'!C9+1&amp; "次下請の会社名を選択して下さい。"</f>
        <v>3次下請以降の会社名は、2次下請の会社名を選択して下さい。</v>
      </c>
      <c r="F353" s="28"/>
      <c r="G353" s="28"/>
      <c r="H353" s="205"/>
    </row>
    <row r="354" spans="1:29" s="3" customFormat="1" ht="19.5" customHeight="1">
      <c r="B354" s="47"/>
      <c r="C354" s="476"/>
      <c r="F354" s="28"/>
      <c r="G354" s="28"/>
      <c r="H354" s="205"/>
    </row>
    <row r="355" spans="1:29" s="22" customFormat="1" ht="24" customHeight="1">
      <c r="B355" s="475" t="s">
        <v>151</v>
      </c>
      <c r="C355" s="190"/>
      <c r="O355" s="344"/>
      <c r="P355" s="344"/>
    </row>
    <row r="356" spans="1:29" s="190" customFormat="1" ht="18" customHeight="1">
      <c r="B356" s="470" t="s">
        <v>330</v>
      </c>
    </row>
    <row r="357" spans="1:29" s="190" customFormat="1" ht="18" customHeight="1">
      <c r="B357" s="470" t="s">
        <v>406</v>
      </c>
    </row>
    <row r="358" spans="1:29" s="190" customFormat="1" ht="18" customHeight="1">
      <c r="B358" s="470" t="s">
        <v>222</v>
      </c>
    </row>
    <row r="359" spans="1:29" s="190" customFormat="1" ht="18" customHeight="1">
      <c r="B359" s="470" t="s">
        <v>223</v>
      </c>
    </row>
    <row r="360" spans="1:29" ht="5.25" customHeight="1">
      <c r="A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row>
    <row r="361" spans="1:29" s="3" customFormat="1" ht="15.75" customHeight="1">
      <c r="B361" s="476" t="s">
        <v>689</v>
      </c>
      <c r="D361" s="28"/>
      <c r="E361" s="28"/>
      <c r="F361" s="28"/>
      <c r="G361" s="28"/>
      <c r="H361" s="205"/>
    </row>
    <row r="362" spans="1:29" s="3" customFormat="1" ht="19.5" customHeight="1">
      <c r="A362" s="3" t="s">
        <v>292</v>
      </c>
      <c r="B362" s="47" t="s">
        <v>1148</v>
      </c>
      <c r="D362" s="28"/>
      <c r="E362" s="28"/>
      <c r="F362" s="28"/>
      <c r="G362" s="28"/>
      <c r="H362" s="205"/>
    </row>
    <row r="363" spans="1:29" s="18" customFormat="1" ht="14.25">
      <c r="B363" s="47" t="s">
        <v>365</v>
      </c>
      <c r="C363" s="26"/>
      <c r="G363" s="25"/>
    </row>
    <row r="364" spans="1:29" s="18" customFormat="1">
      <c r="B364" s="56"/>
      <c r="C364" s="26"/>
      <c r="G364" s="25"/>
    </row>
    <row r="365" spans="1:29" s="18" customFormat="1">
      <c r="B365" s="56"/>
      <c r="C365" s="26"/>
      <c r="G365" s="25"/>
    </row>
    <row r="366" spans="1:29" s="18" customFormat="1">
      <c r="B366" s="56"/>
      <c r="C366" s="26"/>
      <c r="G366" s="25"/>
    </row>
    <row r="367" spans="1:29" s="18" customFormat="1">
      <c r="B367" s="56"/>
      <c r="C367" s="26"/>
      <c r="G367" s="25"/>
    </row>
    <row r="368" spans="1:29" s="18" customFormat="1">
      <c r="B368" s="56"/>
      <c r="C368" s="26"/>
      <c r="G368" s="25"/>
    </row>
    <row r="369" spans="2:16" s="18" customFormat="1">
      <c r="B369" s="56"/>
      <c r="C369" s="26"/>
      <c r="G369" s="25"/>
    </row>
    <row r="370" spans="2:16" s="18" customFormat="1">
      <c r="B370" s="56"/>
      <c r="C370" s="26"/>
      <c r="G370" s="25"/>
    </row>
    <row r="371" spans="2:16" s="18" customFormat="1">
      <c r="B371" s="56"/>
      <c r="C371" s="26"/>
    </row>
    <row r="372" spans="2:16" s="18" customFormat="1">
      <c r="B372" s="56"/>
      <c r="C372" s="26"/>
    </row>
    <row r="373" spans="2:16" s="18" customFormat="1">
      <c r="B373" s="56"/>
      <c r="C373" s="26"/>
    </row>
    <row r="374" spans="2:16" s="18" customFormat="1">
      <c r="B374" s="56"/>
      <c r="C374" s="26"/>
    </row>
    <row r="375" spans="2:16" s="18" customFormat="1">
      <c r="B375" s="56"/>
      <c r="C375" s="26"/>
    </row>
    <row r="376" spans="2:16" s="18" customFormat="1">
      <c r="B376" s="56"/>
      <c r="C376" s="26"/>
    </row>
    <row r="377" spans="2:16" s="18" customFormat="1">
      <c r="B377" s="56"/>
      <c r="C377" s="26"/>
    </row>
    <row r="378" spans="2:16" s="18" customFormat="1">
      <c r="B378" s="56"/>
      <c r="C378" s="26"/>
    </row>
    <row r="379" spans="2:16">
      <c r="O379" s="18"/>
      <c r="P379" s="18"/>
    </row>
    <row r="380" spans="2:16">
      <c r="O380" s="18"/>
      <c r="P380" s="18"/>
    </row>
  </sheetData>
  <sheetProtection algorithmName="SHA-512" hashValue="NsiSxCCIDJ3dLmFwYSKsdJIhzMML1ObruhNVwQd7Pn/BOKG39lZSTv1Ig3GFaIIu4tRQJFG24J9HjAP9DFujcQ==" saltValue="+CgxmGvtyz8rNqyAHjfP8Q==" spinCount="100000" sheet="1" objects="1" scenarios="1"/>
  <mergeCells count="35">
    <mergeCell ref="A70:A119"/>
    <mergeCell ref="A2:C2"/>
    <mergeCell ref="W2:X3"/>
    <mergeCell ref="Y2:Z2"/>
    <mergeCell ref="A5:F5"/>
    <mergeCell ref="H5:I5"/>
    <mergeCell ref="U17:X17"/>
    <mergeCell ref="Y17:Z17"/>
    <mergeCell ref="A17:D18"/>
    <mergeCell ref="H17:H18"/>
    <mergeCell ref="I17:L17"/>
    <mergeCell ref="M17:P17"/>
    <mergeCell ref="Q17:T17"/>
    <mergeCell ref="E18:F18"/>
    <mergeCell ref="A19:A69"/>
    <mergeCell ref="A298:A347"/>
    <mergeCell ref="U131:X131"/>
    <mergeCell ref="A184:A233"/>
    <mergeCell ref="U245:X245"/>
    <mergeCell ref="E246:F246"/>
    <mergeCell ref="A247:A297"/>
    <mergeCell ref="A133:A183"/>
    <mergeCell ref="Y131:Z131"/>
    <mergeCell ref="A131:D132"/>
    <mergeCell ref="H131:H132"/>
    <mergeCell ref="I131:L131"/>
    <mergeCell ref="M131:P131"/>
    <mergeCell ref="Q131:T131"/>
    <mergeCell ref="E132:F132"/>
    <mergeCell ref="Y245:Z245"/>
    <mergeCell ref="A245:D246"/>
    <mergeCell ref="H245:H246"/>
    <mergeCell ref="I245:L245"/>
    <mergeCell ref="M245:P245"/>
    <mergeCell ref="Q245:T245"/>
  </mergeCells>
  <phoneticPr fontId="41"/>
  <conditionalFormatting sqref="B70:B119">
    <cfRule type="cellIs" dxfId="94" priority="3" operator="between">
      <formula>1</formula>
      <formula>50</formula>
    </cfRule>
  </conditionalFormatting>
  <conditionalFormatting sqref="B184:B233">
    <cfRule type="cellIs" dxfId="93" priority="2" operator="between">
      <formula>1</formula>
      <formula>50</formula>
    </cfRule>
  </conditionalFormatting>
  <conditionalFormatting sqref="B298:B347">
    <cfRule type="cellIs" dxfId="92" priority="1" operator="between">
      <formula>1</formula>
      <formula>50</formula>
    </cfRule>
  </conditionalFormatting>
  <dataValidations count="9">
    <dataValidation type="list" showErrorMessage="1" promptTitle="会社名の入力" prompt="会社名について入力してください。" sqref="C298:C347 C70:C119 C184:C233" xr:uid="{00000000-0002-0000-0600-000000000000}">
      <formula1>再下請</formula1>
    </dataValidation>
    <dataValidation type="decimal" operator="lessThan" allowBlank="1" showInputMessage="1" showErrorMessage="1" errorTitle="エラー及び対処方法" error="20t以上の場合は、この欄には入力できません。_x000a_　機械本体重量が20t以上の場合は、_x000a_　　「B-2 質量20ｔ以上の建設機械の運搬（自走、日々回送及び現場内小運搬）」、_x000a_　　「B-3 トラッククレーン（油圧伸縮ジブ型20～50ｔ吊）、及びラフテレーンクレーン（油圧伸縮ジブ型20～70ｔ吊）の分解、組立及び輸送」_x000a_　　又は、「5-3_建設機械Ⅱ」で入力してください。" sqref="H70:H119 H19:H68" xr:uid="{00000000-0002-0000-0600-000001000000}">
      <formula1>20</formula1>
    </dataValidation>
    <dataValidation type="whole" operator="greaterThanOrEqual" allowBlank="1" showInputMessage="1" showErrorMessage="1" sqref="I184:I233 X19:X68 I19:J68 L19:N68 P19:R68 T19:V68 X70:X119 I70:J119 L70:N119 P70:R119 T70:V119 X133:X182 M133:N182 P133:R182 T133:V182 X184:X233 M184:N233 P184:R233 T184:V233 X247:X296 I247:J296 L247:N296 P247:R296 T247:V296 X298:X347 I298:J347 L298:N347 P298:R347 T298:V347" xr:uid="{00000000-0002-0000-0600-000002000000}">
      <formula1>0</formula1>
    </dataValidation>
    <dataValidation type="decimal" operator="greaterThanOrEqual" allowBlank="1" showInputMessage="1" showErrorMessage="1" errorTitle="エラー及び対処方法" error="20t未満の場合は、この欄には入力できません。_x000a_　機械本体重量が20t未満の場合は、_x000a_　　「B-1 質量20ｔ未満の建設機械の運搬」で入力してください。" sqref="H247:H296 H298:H347 H133:H182 H184:H233" xr:uid="{00000000-0002-0000-0600-000003000000}">
      <formula1>20</formula1>
    </dataValidation>
    <dataValidation type="decimal" operator="greaterThanOrEqual" allowBlank="1" showInputMessage="1" showErrorMessage="1" error="数値を入力してください" sqref="S184:S233 W247:W296 K19:K68 S133:S182 W70:W119 O19:O68 S19:S68 W19:W68 K70:K119 O70:O119 S70:S119 J133:L182 W133:W182 O133:O182 J184:L233 W184:W233 O184:O233 K247:K296 O247:O296 S247:S296 K298:K347 O298:O347 S298:S347 W298:W347" xr:uid="{00000000-0002-0000-0600-000004000000}">
      <formula1>0</formula1>
    </dataValidation>
    <dataValidation allowBlank="1" showErrorMessage="1" promptTitle="会社名の入力" prompt="会社名について入力してください。" sqref="C247:C296 C133:C182 C19:C68" xr:uid="{00000000-0002-0000-0600-000005000000}"/>
    <dataValidation type="whole" operator="greaterThanOrEqual" allowBlank="1" showInputMessage="1" showErrorMessage="1" error="整数値を入力してください" sqref="Y247:Z296 Y298:Z347 Y19:Z68 Y70:Z119 Y133:Z182 I133:I182 Y184:Z233" xr:uid="{00000000-0002-0000-0600-000006000000}">
      <formula1>0</formula1>
    </dataValidation>
    <dataValidation type="list" allowBlank="1" showInputMessage="1" sqref="F19:F68 F70:F119 F133:F182 F184:F233 F247:F296 F298:F347" xr:uid="{E719D578-80CA-42F9-9A95-FBD822D6F2E4}">
      <formula1>INDIRECT(E19)</formula1>
    </dataValidation>
    <dataValidation type="list" allowBlank="1" showInputMessage="1" sqref="E19:E68 E70:E119 E133:E182 E184:E233 E247:E296 E298:E347" xr:uid="{8FD0C0C6-2DDB-4A26-821B-D31F5B3E9693}">
      <formula1>運搬機械名</formula1>
    </dataValidation>
  </dataValidations>
  <pageMargins left="0.78" right="0.23" top="0.41" bottom="0.41" header="0" footer="0"/>
  <pageSetup paperSize="9" scale="37" orientation="landscape" horizontalDpi="400" r:id="rId1"/>
  <headerFooter alignWithMargins="0">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A1:AW492"/>
  <sheetViews>
    <sheetView showGridLines="0" zoomScaleNormal="100" workbookViewId="0">
      <pane ySplit="5" topLeftCell="A6" activePane="bottomLeft" state="frozen"/>
      <selection activeCell="L22" sqref="L22"/>
      <selection pane="bottomLeft"/>
    </sheetView>
  </sheetViews>
  <sheetFormatPr defaultColWidth="5.875" defaultRowHeight="14.25"/>
  <cols>
    <col min="1" max="1" width="3.875" style="24" customWidth="1"/>
    <col min="2" max="2" width="6.5" style="56" customWidth="1"/>
    <col min="3" max="3" width="22.5" style="26" customWidth="1"/>
    <col min="4" max="4" width="16" style="24" customWidth="1"/>
    <col min="5" max="6" width="19.625" style="18" customWidth="1"/>
    <col min="7" max="7" width="13.875" style="24" customWidth="1"/>
    <col min="8" max="8" width="7.375" style="24" customWidth="1"/>
    <col min="9" max="9" width="8.625" style="24" customWidth="1"/>
    <col min="10" max="20" width="10.375" style="24" customWidth="1"/>
    <col min="21" max="21" width="21.25" style="24" customWidth="1"/>
    <col min="22" max="24" width="8.625" style="24" customWidth="1"/>
    <col min="25" max="25" width="10.375" style="24" customWidth="1"/>
    <col min="26" max="28" width="8.625" style="24" customWidth="1"/>
    <col min="29" max="29" width="10.5" style="24" customWidth="1"/>
    <col min="30" max="32" width="8.625" style="24" customWidth="1"/>
    <col min="33" max="33" width="10.375" style="24" customWidth="1"/>
    <col min="34" max="37" width="9" style="24" customWidth="1"/>
    <col min="38" max="38" width="9" customWidth="1"/>
    <col min="39" max="39" width="9" style="24" customWidth="1"/>
    <col min="40" max="47" width="9" style="24" hidden="1" customWidth="1"/>
    <col min="48" max="49" width="9" style="24" customWidth="1"/>
    <col min="50" max="16384" width="5.875" style="26"/>
  </cols>
  <sheetData>
    <row r="1" spans="1:49" s="18" customFormat="1" ht="16.5" customHeight="1">
      <c r="A1" s="972"/>
      <c r="B1" s="973"/>
      <c r="C1" s="974"/>
      <c r="D1" s="972"/>
      <c r="V1" s="19"/>
      <c r="W1" s="19"/>
      <c r="X1" s="19"/>
      <c r="Y1" s="19"/>
      <c r="Z1" s="19"/>
      <c r="AA1" s="19"/>
      <c r="AB1" s="19"/>
      <c r="AC1" s="19"/>
      <c r="AD1" s="19"/>
      <c r="AE1" s="19"/>
      <c r="AI1" s="33"/>
      <c r="AJ1" s="33"/>
      <c r="AN1" s="880"/>
      <c r="AO1" s="880"/>
      <c r="AP1" s="880"/>
      <c r="AQ1" s="880"/>
      <c r="AR1" s="880"/>
      <c r="AS1" s="880"/>
      <c r="AT1" s="880"/>
      <c r="AU1" s="880"/>
    </row>
    <row r="2" spans="1:49" s="18" customFormat="1" ht="23.25" customHeight="1">
      <c r="A2" s="1784" t="s">
        <v>1145</v>
      </c>
      <c r="B2" s="1802"/>
      <c r="C2" s="1803"/>
      <c r="D2" s="341" t="s">
        <v>484</v>
      </c>
      <c r="E2" s="34"/>
      <c r="F2" s="34"/>
      <c r="G2"/>
      <c r="I2" s="370"/>
      <c r="J2" s="307"/>
      <c r="K2" s="307"/>
      <c r="L2" s="307"/>
      <c r="M2" s="307"/>
      <c r="N2" s="307"/>
      <c r="O2" s="307"/>
      <c r="P2" s="307"/>
      <c r="Q2" s="307"/>
      <c r="R2" s="307"/>
      <c r="S2" s="307"/>
      <c r="T2" s="307"/>
      <c r="U2" s="307"/>
      <c r="V2" s="380"/>
      <c r="W2" s="371"/>
      <c r="X2"/>
      <c r="Y2"/>
      <c r="AB2" s="570"/>
      <c r="AC2" s="571"/>
      <c r="AD2" s="1787" t="s">
        <v>514</v>
      </c>
      <c r="AE2" s="1788"/>
      <c r="AF2" s="1791" t="s">
        <v>194</v>
      </c>
      <c r="AG2" s="1792"/>
    </row>
    <row r="3" spans="1:49" s="3" customFormat="1" ht="27.75" customHeight="1">
      <c r="A3" s="178"/>
      <c r="B3" s="69"/>
      <c r="E3" s="7"/>
      <c r="F3" s="7"/>
      <c r="G3" s="299"/>
      <c r="I3" s="372"/>
      <c r="J3" s="307"/>
      <c r="K3" s="307"/>
      <c r="L3" s="307"/>
      <c r="M3" s="307"/>
      <c r="N3" s="307"/>
      <c r="O3" s="307"/>
      <c r="P3" s="307"/>
      <c r="Q3" s="307"/>
      <c r="R3" s="307"/>
      <c r="S3" s="307"/>
      <c r="T3" s="307"/>
      <c r="U3" s="307"/>
      <c r="V3" s="373"/>
      <c r="W3" s="375"/>
      <c r="X3" s="299"/>
      <c r="Y3" s="299"/>
      <c r="AB3" s="570"/>
      <c r="AC3" s="571"/>
      <c r="AD3" s="1789"/>
      <c r="AE3" s="1790"/>
      <c r="AF3" s="544" t="s">
        <v>853</v>
      </c>
      <c r="AG3" s="544" t="s">
        <v>114</v>
      </c>
    </row>
    <row r="4" spans="1:49" s="22" customFormat="1" ht="23.25" customHeight="1">
      <c r="A4" s="3"/>
      <c r="B4" s="472" t="s">
        <v>515</v>
      </c>
      <c r="C4" s="379"/>
      <c r="D4" s="379"/>
      <c r="E4" s="379"/>
      <c r="F4" s="379"/>
      <c r="G4" s="379"/>
      <c r="H4" s="379"/>
      <c r="I4" s="379"/>
      <c r="J4" s="299"/>
      <c r="K4" s="299"/>
      <c r="L4" s="299"/>
      <c r="M4" s="299"/>
      <c r="N4" s="299"/>
      <c r="O4" s="299"/>
      <c r="P4" s="299"/>
      <c r="Q4" s="299"/>
      <c r="R4" s="299"/>
      <c r="S4" s="299"/>
      <c r="T4" s="299"/>
      <c r="U4" s="299"/>
      <c r="V4" s="299"/>
      <c r="W4" s="299"/>
      <c r="X4" s="299"/>
      <c r="Y4" s="299"/>
      <c r="AB4" s="572"/>
      <c r="AC4" s="573"/>
      <c r="AD4" s="545" t="str">
        <f>A18&amp;"次下請負業者計"</f>
        <v>1次下請次下請負業者計</v>
      </c>
      <c r="AE4" s="546"/>
      <c r="AF4" s="547">
        <f>SUM(AF68,AF182,AF296)</f>
        <v>0</v>
      </c>
      <c r="AG4" s="547">
        <f>SUM(AG68,AG182,AG296)</f>
        <v>0</v>
      </c>
    </row>
    <row r="5" spans="1:49" s="18" customFormat="1" ht="23.25" customHeight="1">
      <c r="A5" s="1793"/>
      <c r="B5" s="1794"/>
      <c r="C5" s="1794"/>
      <c r="D5" s="1794"/>
      <c r="E5" s="1794"/>
      <c r="F5" s="1795"/>
      <c r="G5" s="216" t="s">
        <v>590</v>
      </c>
      <c r="H5" s="1796" t="s">
        <v>1392</v>
      </c>
      <c r="I5" s="1801"/>
      <c r="J5" s="26" t="s">
        <v>139</v>
      </c>
      <c r="K5" s="26"/>
      <c r="L5" s="26"/>
      <c r="M5" s="26"/>
      <c r="N5" s="26"/>
      <c r="O5" s="26"/>
      <c r="P5" s="26"/>
      <c r="Q5" s="26"/>
      <c r="R5" s="26"/>
      <c r="S5" s="26"/>
      <c r="T5" s="26"/>
      <c r="U5" s="26"/>
      <c r="V5" s="299"/>
      <c r="W5" s="299"/>
      <c r="X5" s="299"/>
      <c r="Y5" s="299"/>
      <c r="AB5" s="572"/>
      <c r="AC5" s="573"/>
      <c r="AD5" s="545" t="str">
        <f>'1_一般事項'!C9+1&amp;"次下請負業者計"</f>
        <v>2次下請負業者計</v>
      </c>
      <c r="AE5" s="546"/>
      <c r="AF5" s="547">
        <f>SUM(AF119,AF233,AF347)</f>
        <v>0</v>
      </c>
      <c r="AG5" s="547">
        <f>SUM(AG119,AG233,AG347)</f>
        <v>0</v>
      </c>
    </row>
    <row r="6" spans="1:49" s="18" customFormat="1" ht="23.25" customHeight="1">
      <c r="A6" s="339"/>
      <c r="B6" s="478"/>
      <c r="C6" s="340"/>
      <c r="D6" s="340"/>
      <c r="E6" s="340"/>
      <c r="F6" s="346"/>
      <c r="G6" s="347"/>
      <c r="H6" s="348"/>
      <c r="I6" s="300"/>
      <c r="J6" s="342"/>
      <c r="K6" s="342"/>
      <c r="L6" s="342"/>
      <c r="M6" s="342"/>
      <c r="N6" s="342"/>
      <c r="O6" s="342"/>
      <c r="P6" s="342"/>
      <c r="Q6" s="342"/>
      <c r="R6" s="342"/>
      <c r="S6" s="342"/>
      <c r="T6" s="342"/>
      <c r="U6" s="342"/>
      <c r="V6" s="299"/>
      <c r="W6" s="299"/>
      <c r="X6" s="299"/>
      <c r="Y6" s="299"/>
      <c r="AB6" s="572"/>
      <c r="AC6" s="573"/>
      <c r="AD6" s="548" t="s">
        <v>194</v>
      </c>
      <c r="AE6" s="549"/>
      <c r="AF6" s="547">
        <f>SUM(AF4:AF5)</f>
        <v>0</v>
      </c>
      <c r="AG6" s="547">
        <f>SUM(AG4:AG5)</f>
        <v>0</v>
      </c>
    </row>
    <row r="7" spans="1:49" ht="16.5" customHeight="1">
      <c r="A7" s="22" t="s">
        <v>517</v>
      </c>
      <c r="B7" s="471"/>
      <c r="C7" s="196"/>
      <c r="D7" s="196"/>
      <c r="E7" s="196"/>
      <c r="F7" s="226"/>
      <c r="G7" s="345" t="s">
        <v>1146</v>
      </c>
    </row>
    <row r="8" spans="1:49" ht="4.5" customHeight="1">
      <c r="A8" s="22"/>
      <c r="B8" s="471"/>
      <c r="C8" s="196"/>
      <c r="D8" s="196"/>
      <c r="E8" s="196"/>
      <c r="F8" s="226"/>
      <c r="G8" s="345"/>
    </row>
    <row r="9" spans="1:49" ht="20.100000000000001" customHeight="1">
      <c r="A9" s="568" t="s">
        <v>1424</v>
      </c>
      <c r="D9" s="26"/>
      <c r="E9" s="26"/>
      <c r="F9" s="26"/>
      <c r="G9" s="298"/>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row>
    <row r="10" spans="1:49" ht="20.100000000000001" hidden="1" customHeight="1">
      <c r="A10" s="928" t="s">
        <v>353</v>
      </c>
      <c r="B10" s="927"/>
      <c r="D10" s="26"/>
      <c r="E10" s="26"/>
      <c r="F10" s="26"/>
      <c r="G10" s="298"/>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row>
    <row r="11" spans="1:49" ht="20.100000000000001" hidden="1" customHeight="1">
      <c r="A11" s="926"/>
      <c r="B11" s="927"/>
      <c r="D11" s="26"/>
      <c r="E11" s="26"/>
      <c r="F11" s="26"/>
      <c r="G11" s="298"/>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row>
    <row r="12" spans="1:49" ht="20.100000000000001" hidden="1" customHeight="1">
      <c r="A12" s="926"/>
      <c r="B12" s="927"/>
      <c r="D12" s="26"/>
      <c r="E12" s="26"/>
      <c r="F12" s="26"/>
      <c r="G12" s="298"/>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row>
    <row r="13" spans="1:49" ht="20.100000000000001" hidden="1" customHeight="1">
      <c r="A13" s="926"/>
      <c r="B13" s="927"/>
      <c r="D13" s="26"/>
      <c r="E13" s="26"/>
      <c r="F13" s="26"/>
      <c r="G13" s="298"/>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row>
    <row r="14" spans="1:49" ht="20.100000000000001" hidden="1" customHeight="1">
      <c r="A14" s="926"/>
      <c r="B14" s="927"/>
      <c r="D14" s="26"/>
      <c r="E14" s="26"/>
      <c r="F14" s="26"/>
      <c r="G14" s="298"/>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row>
    <row r="15" spans="1:49" ht="20.100000000000001" hidden="1" customHeight="1">
      <c r="A15" s="926"/>
      <c r="B15" s="927"/>
      <c r="D15" s="26"/>
      <c r="E15" s="26"/>
      <c r="F15" s="26"/>
      <c r="G15" s="298"/>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row>
    <row r="16" spans="1:49" s="18" customFormat="1" ht="27.75" customHeight="1">
      <c r="A16" s="1764" t="s">
        <v>591</v>
      </c>
      <c r="B16" s="1765"/>
      <c r="C16" s="1765"/>
      <c r="D16" s="1766"/>
      <c r="E16" s="192" t="s">
        <v>152</v>
      </c>
      <c r="F16" s="208"/>
      <c r="G16" s="193"/>
      <c r="H16" s="1770" t="s">
        <v>952</v>
      </c>
      <c r="I16" s="1772" t="s">
        <v>113</v>
      </c>
      <c r="J16" s="1762"/>
      <c r="K16" s="1762"/>
      <c r="L16" s="1762"/>
      <c r="M16" s="1762"/>
      <c r="N16" s="1762"/>
      <c r="O16" s="1762"/>
      <c r="P16" s="1762"/>
      <c r="Q16" s="1762"/>
      <c r="R16" s="1762"/>
      <c r="S16" s="1762"/>
      <c r="T16" s="1762"/>
      <c r="U16" s="1762"/>
      <c r="V16" s="1762"/>
      <c r="W16" s="1762"/>
      <c r="X16" s="1772" t="s">
        <v>953</v>
      </c>
      <c r="Y16" s="1762"/>
      <c r="Z16" s="1762"/>
      <c r="AA16" s="1763"/>
      <c r="AB16" s="1772" t="s">
        <v>2102</v>
      </c>
      <c r="AC16" s="1762"/>
      <c r="AD16" s="1762"/>
      <c r="AE16" s="1763"/>
      <c r="AF16" s="1762" t="s">
        <v>224</v>
      </c>
      <c r="AG16" s="1763"/>
      <c r="AO16" s="846" t="s">
        <v>1089</v>
      </c>
      <c r="AP16" s="846"/>
      <c r="AQ16" s="846"/>
      <c r="AR16" s="846"/>
      <c r="AS16" s="846"/>
      <c r="AT16" s="846"/>
      <c r="AU16" s="33"/>
    </row>
    <row r="17" spans="1:47" s="18" customFormat="1" ht="27.75" customHeight="1" thickBot="1">
      <c r="A17" s="1767"/>
      <c r="B17" s="1768"/>
      <c r="C17" s="1768"/>
      <c r="D17" s="1769"/>
      <c r="E17" s="1804" t="s">
        <v>1640</v>
      </c>
      <c r="F17" s="1805"/>
      <c r="G17" s="68" t="s">
        <v>521</v>
      </c>
      <c r="H17" s="1771"/>
      <c r="I17" s="489" t="s">
        <v>853</v>
      </c>
      <c r="J17" s="491" t="s">
        <v>114</v>
      </c>
      <c r="K17" s="491" t="s">
        <v>2091</v>
      </c>
      <c r="L17" s="491" t="s">
        <v>2092</v>
      </c>
      <c r="M17" s="491" t="s">
        <v>2093</v>
      </c>
      <c r="N17" s="491" t="s">
        <v>2094</v>
      </c>
      <c r="O17" s="491" t="s">
        <v>2095</v>
      </c>
      <c r="P17" s="491" t="s">
        <v>2096</v>
      </c>
      <c r="Q17" s="491" t="s">
        <v>2097</v>
      </c>
      <c r="R17" s="491" t="s">
        <v>2098</v>
      </c>
      <c r="S17" s="491" t="s">
        <v>2099</v>
      </c>
      <c r="T17" s="491" t="s">
        <v>2100</v>
      </c>
      <c r="U17" s="491" t="s">
        <v>2101</v>
      </c>
      <c r="V17" s="492" t="s">
        <v>111</v>
      </c>
      <c r="W17" s="508" t="s">
        <v>112</v>
      </c>
      <c r="X17" s="489" t="s">
        <v>853</v>
      </c>
      <c r="Y17" s="493" t="s">
        <v>114</v>
      </c>
      <c r="Z17" s="492" t="s">
        <v>111</v>
      </c>
      <c r="AA17" s="490" t="s">
        <v>112</v>
      </c>
      <c r="AB17" s="489" t="s">
        <v>853</v>
      </c>
      <c r="AC17" s="493" t="s">
        <v>114</v>
      </c>
      <c r="AD17" s="492" t="s">
        <v>111</v>
      </c>
      <c r="AE17" s="490" t="s">
        <v>112</v>
      </c>
      <c r="AF17" s="512" t="s">
        <v>853</v>
      </c>
      <c r="AG17" s="550" t="s">
        <v>114</v>
      </c>
      <c r="AO17" s="848" t="s">
        <v>1090</v>
      </c>
      <c r="AP17" s="848" t="s">
        <v>1091</v>
      </c>
      <c r="AQ17" s="848" t="s">
        <v>1092</v>
      </c>
      <c r="AR17" s="850" t="s">
        <v>1095</v>
      </c>
      <c r="AS17" s="848" t="s">
        <v>1093</v>
      </c>
      <c r="AT17" s="848" t="s">
        <v>1094</v>
      </c>
      <c r="AU17" s="931"/>
    </row>
    <row r="18" spans="1:47" s="54" customFormat="1" ht="30" customHeight="1">
      <c r="A18" s="1798" t="str">
        <f>'1_一般事項'!$C$9&amp;"次下請"</f>
        <v>1次下請</v>
      </c>
      <c r="B18" s="214">
        <v>1</v>
      </c>
      <c r="C18" s="217" t="str">
        <f>IF('1_一般事項'!$C$8="","",'1_一般事項'!$C$8)</f>
        <v/>
      </c>
      <c r="D18" s="484" t="str">
        <f t="shared" ref="D18:D49" si="0">AO18&amp;AP18&amp;AQ18&amp;AR18&amp;AS18&amp;AT18</f>
        <v/>
      </c>
      <c r="E18" s="1277"/>
      <c r="F18" s="1278"/>
      <c r="G18" s="209"/>
      <c r="H18" s="194"/>
      <c r="I18" s="507"/>
      <c r="J18" s="496"/>
      <c r="K18" s="496"/>
      <c r="L18" s="496"/>
      <c r="M18" s="496"/>
      <c r="N18" s="496"/>
      <c r="O18" s="496"/>
      <c r="P18" s="496"/>
      <c r="Q18" s="496"/>
      <c r="R18" s="496"/>
      <c r="S18" s="496"/>
      <c r="T18" s="496"/>
      <c r="U18" s="496"/>
      <c r="V18" s="497"/>
      <c r="W18" s="516"/>
      <c r="X18" s="522"/>
      <c r="Y18" s="523"/>
      <c r="Z18" s="524"/>
      <c r="AA18" s="564"/>
      <c r="AB18" s="522"/>
      <c r="AC18" s="523"/>
      <c r="AD18" s="524"/>
      <c r="AE18" s="564"/>
      <c r="AF18" s="552">
        <f>SUM(I18)</f>
        <v>0</v>
      </c>
      <c r="AG18" s="551">
        <f>SUM(J18)</f>
        <v>0</v>
      </c>
      <c r="AI18" s="18"/>
      <c r="AJ18" s="18"/>
      <c r="AO18" s="847" t="str">
        <f>IF($E18&lt;&gt;"",IF(G18="","規格を入力してください",""),"")</f>
        <v/>
      </c>
      <c r="AP18" s="847" t="str">
        <f>IF($E18&lt;&gt;"",IF(AND(AO18="",H18=""),"機械本体重量を入力してください",""),"")</f>
        <v/>
      </c>
      <c r="AQ18" s="847" t="str">
        <f>IF($E18&lt;&gt;"",IF(AND(AO18&amp;AP18="",I18=""),"運搬費を入力してください",""),"")</f>
        <v/>
      </c>
      <c r="AR18" s="847" t="str">
        <f>IF($E18&lt;&gt;"",IF(AND(AO18&amp;AP18&amp;AQ18="",J18=""),"内分解組立費を入力してください",""),"")</f>
        <v/>
      </c>
      <c r="AS18" s="847" t="str">
        <f>IF($E18&lt;&gt;"",IF(AND(AO18&amp;AP18&amp;AQ18&amp;AR18="",V18=""),"運搬距離を入力してください",""),"")</f>
        <v/>
      </c>
      <c r="AT18" s="847" t="str">
        <f>IF($E18&lt;&gt;"",IF(AND(AO18&amp;AP18&amp;AQ18&amp;AR18&amp;AS18="",W18=""),"運搬回数を入力してください",""),"")</f>
        <v/>
      </c>
      <c r="AU18" s="932"/>
    </row>
    <row r="19" spans="1:47" s="54" customFormat="1" ht="30" customHeight="1">
      <c r="A19" s="1799"/>
      <c r="B19" s="215">
        <f t="shared" ref="B19:B67" si="1">B18+1</f>
        <v>2</v>
      </c>
      <c r="C19" s="217" t="str">
        <f>IF('1_一般事項'!$C$8="","",'1_一般事項'!$C$8)</f>
        <v/>
      </c>
      <c r="D19" s="484" t="str">
        <f t="shared" si="0"/>
        <v/>
      </c>
      <c r="E19" s="1279"/>
      <c r="F19" s="1280"/>
      <c r="G19" s="210"/>
      <c r="H19" s="62"/>
      <c r="I19" s="501"/>
      <c r="J19" s="502"/>
      <c r="K19" s="502"/>
      <c r="L19" s="502"/>
      <c r="M19" s="502"/>
      <c r="N19" s="502"/>
      <c r="O19" s="502"/>
      <c r="P19" s="502"/>
      <c r="Q19" s="502"/>
      <c r="R19" s="502"/>
      <c r="S19" s="502"/>
      <c r="T19" s="502"/>
      <c r="U19" s="502"/>
      <c r="V19" s="503"/>
      <c r="W19" s="517"/>
      <c r="X19" s="526"/>
      <c r="Y19" s="527"/>
      <c r="Z19" s="528"/>
      <c r="AA19" s="565"/>
      <c r="AB19" s="526"/>
      <c r="AC19" s="527"/>
      <c r="AD19" s="528"/>
      <c r="AE19" s="565"/>
      <c r="AF19" s="552">
        <f t="shared" ref="AF19:AF67" si="2">SUM(I19)</f>
        <v>0</v>
      </c>
      <c r="AG19" s="551">
        <f t="shared" ref="AG19:AG67" si="3">SUM(J19)</f>
        <v>0</v>
      </c>
      <c r="AI19" s="18"/>
      <c r="AJ19" s="18"/>
      <c r="AO19" s="847" t="str">
        <f t="shared" ref="AO19:AO67" si="4">IF($E19&lt;&gt;"",IF(G19="","規格を入力してください",""),"")</f>
        <v/>
      </c>
      <c r="AP19" s="847" t="str">
        <f t="shared" ref="AP19:AP67" si="5">IF($E19&lt;&gt;"",IF(AND(AO19="",H19=""),"機械本体重量を入力してください",""),"")</f>
        <v/>
      </c>
      <c r="AQ19" s="847" t="str">
        <f t="shared" ref="AQ19:AQ67" si="6">IF($E19&lt;&gt;"",IF(AND(AO19&amp;AP19="",I19=""),"運搬費を入力してください",""),"")</f>
        <v/>
      </c>
      <c r="AR19" s="847" t="str">
        <f t="shared" ref="AR19:AR67" si="7">IF($E19&lt;&gt;"",IF(AND(AO19&amp;AP19&amp;AQ19="",J19=""),"内分解組立費を入力してください",""),"")</f>
        <v/>
      </c>
      <c r="AS19" s="847" t="str">
        <f t="shared" ref="AS19:AS67" si="8">IF($E19&lt;&gt;"",IF(AND(AO19&amp;AP19&amp;AQ19&amp;AR19="",V19=""),"運搬距離を入力してください",""),"")</f>
        <v/>
      </c>
      <c r="AT19" s="847" t="str">
        <f t="shared" ref="AT19:AT67" si="9">IF($E19&lt;&gt;"",IF(AND(AO19&amp;AP19&amp;AQ19&amp;AR19&amp;AS19="",W19=""),"運搬回数を入力してください",""),"")</f>
        <v/>
      </c>
      <c r="AU19" s="932"/>
    </row>
    <row r="20" spans="1:47" s="54" customFormat="1" ht="30" customHeight="1">
      <c r="A20" s="1799"/>
      <c r="B20" s="215">
        <f t="shared" si="1"/>
        <v>3</v>
      </c>
      <c r="C20" s="217" t="str">
        <f>IF('1_一般事項'!$C$8="","",'1_一般事項'!$C$8)</f>
        <v/>
      </c>
      <c r="D20" s="484" t="str">
        <f t="shared" si="0"/>
        <v/>
      </c>
      <c r="E20" s="1279"/>
      <c r="F20" s="1280"/>
      <c r="G20" s="210"/>
      <c r="H20" s="62"/>
      <c r="I20" s="501"/>
      <c r="J20" s="502"/>
      <c r="K20" s="502"/>
      <c r="L20" s="502"/>
      <c r="M20" s="502"/>
      <c r="N20" s="502"/>
      <c r="O20" s="502"/>
      <c r="P20" s="502"/>
      <c r="Q20" s="502"/>
      <c r="R20" s="502"/>
      <c r="S20" s="502"/>
      <c r="T20" s="502"/>
      <c r="U20" s="502"/>
      <c r="V20" s="503"/>
      <c r="W20" s="517"/>
      <c r="X20" s="526"/>
      <c r="Y20" s="527"/>
      <c r="Z20" s="528"/>
      <c r="AA20" s="565"/>
      <c r="AB20" s="526"/>
      <c r="AC20" s="527"/>
      <c r="AD20" s="528"/>
      <c r="AE20" s="565"/>
      <c r="AF20" s="552">
        <f t="shared" si="2"/>
        <v>0</v>
      </c>
      <c r="AG20" s="551">
        <f t="shared" si="3"/>
        <v>0</v>
      </c>
      <c r="AI20" s="3"/>
      <c r="AJ20" s="3"/>
      <c r="AO20" s="847" t="str">
        <f t="shared" si="4"/>
        <v/>
      </c>
      <c r="AP20" s="847" t="str">
        <f t="shared" si="5"/>
        <v/>
      </c>
      <c r="AQ20" s="847" t="str">
        <f t="shared" si="6"/>
        <v/>
      </c>
      <c r="AR20" s="847" t="str">
        <f t="shared" si="7"/>
        <v/>
      </c>
      <c r="AS20" s="847" t="str">
        <f t="shared" si="8"/>
        <v/>
      </c>
      <c r="AT20" s="847" t="str">
        <f t="shared" si="9"/>
        <v/>
      </c>
      <c r="AU20" s="932"/>
    </row>
    <row r="21" spans="1:47" s="54" customFormat="1" ht="30" customHeight="1">
      <c r="A21" s="1799"/>
      <c r="B21" s="215">
        <f t="shared" si="1"/>
        <v>4</v>
      </c>
      <c r="C21" s="217" t="str">
        <f>IF('1_一般事項'!$C$8="","",'1_一般事項'!$C$8)</f>
        <v/>
      </c>
      <c r="D21" s="484" t="str">
        <f t="shared" si="0"/>
        <v/>
      </c>
      <c r="E21" s="1279"/>
      <c r="F21" s="1280"/>
      <c r="G21" s="210"/>
      <c r="H21" s="62"/>
      <c r="I21" s="501"/>
      <c r="J21" s="502"/>
      <c r="K21" s="502"/>
      <c r="L21" s="502"/>
      <c r="M21" s="502"/>
      <c r="N21" s="502"/>
      <c r="O21" s="502"/>
      <c r="P21" s="502"/>
      <c r="Q21" s="502"/>
      <c r="R21" s="502"/>
      <c r="S21" s="502"/>
      <c r="T21" s="502"/>
      <c r="U21" s="502"/>
      <c r="V21" s="503"/>
      <c r="W21" s="517"/>
      <c r="X21" s="526"/>
      <c r="Y21" s="527"/>
      <c r="Z21" s="528"/>
      <c r="AA21" s="565"/>
      <c r="AB21" s="526"/>
      <c r="AC21" s="527"/>
      <c r="AD21" s="528"/>
      <c r="AE21" s="565"/>
      <c r="AF21" s="552">
        <f t="shared" si="2"/>
        <v>0</v>
      </c>
      <c r="AG21" s="551">
        <f t="shared" si="3"/>
        <v>0</v>
      </c>
      <c r="AI21" s="3"/>
      <c r="AJ21" s="3"/>
      <c r="AO21" s="847" t="str">
        <f t="shared" si="4"/>
        <v/>
      </c>
      <c r="AP21" s="847" t="str">
        <f t="shared" si="5"/>
        <v/>
      </c>
      <c r="AQ21" s="847" t="str">
        <f t="shared" si="6"/>
        <v/>
      </c>
      <c r="AR21" s="847" t="str">
        <f t="shared" si="7"/>
        <v/>
      </c>
      <c r="AS21" s="847" t="str">
        <f t="shared" si="8"/>
        <v/>
      </c>
      <c r="AT21" s="847" t="str">
        <f t="shared" si="9"/>
        <v/>
      </c>
      <c r="AU21" s="932"/>
    </row>
    <row r="22" spans="1:47" s="54" customFormat="1" ht="30" customHeight="1">
      <c r="A22" s="1799"/>
      <c r="B22" s="215">
        <f t="shared" si="1"/>
        <v>5</v>
      </c>
      <c r="C22" s="217" t="str">
        <f>IF('1_一般事項'!$C$8="","",'1_一般事項'!$C$8)</f>
        <v/>
      </c>
      <c r="D22" s="484" t="str">
        <f t="shared" si="0"/>
        <v/>
      </c>
      <c r="E22" s="1279"/>
      <c r="F22" s="1280"/>
      <c r="G22" s="210"/>
      <c r="H22" s="62"/>
      <c r="I22" s="501"/>
      <c r="J22" s="502"/>
      <c r="K22" s="502"/>
      <c r="L22" s="502"/>
      <c r="M22" s="502"/>
      <c r="N22" s="502"/>
      <c r="O22" s="502"/>
      <c r="P22" s="502"/>
      <c r="Q22" s="502"/>
      <c r="R22" s="502"/>
      <c r="S22" s="502"/>
      <c r="T22" s="502"/>
      <c r="U22" s="502"/>
      <c r="V22" s="503"/>
      <c r="W22" s="517"/>
      <c r="X22" s="526"/>
      <c r="Y22" s="527"/>
      <c r="Z22" s="528"/>
      <c r="AA22" s="565"/>
      <c r="AB22" s="526"/>
      <c r="AC22" s="527"/>
      <c r="AD22" s="528"/>
      <c r="AE22" s="565"/>
      <c r="AF22" s="552">
        <f t="shared" si="2"/>
        <v>0</v>
      </c>
      <c r="AG22" s="551">
        <f t="shared" si="3"/>
        <v>0</v>
      </c>
      <c r="AI22" s="3"/>
      <c r="AJ22" s="3"/>
      <c r="AO22" s="847" t="str">
        <f t="shared" si="4"/>
        <v/>
      </c>
      <c r="AP22" s="847" t="str">
        <f t="shared" si="5"/>
        <v/>
      </c>
      <c r="AQ22" s="847" t="str">
        <f t="shared" si="6"/>
        <v/>
      </c>
      <c r="AR22" s="847" t="str">
        <f t="shared" si="7"/>
        <v/>
      </c>
      <c r="AS22" s="847" t="str">
        <f t="shared" si="8"/>
        <v/>
      </c>
      <c r="AT22" s="847" t="str">
        <f t="shared" si="9"/>
        <v/>
      </c>
      <c r="AU22" s="932"/>
    </row>
    <row r="23" spans="1:47" s="54" customFormat="1" ht="30" customHeight="1">
      <c r="A23" s="1799"/>
      <c r="B23" s="215">
        <f t="shared" si="1"/>
        <v>6</v>
      </c>
      <c r="C23" s="217" t="str">
        <f>IF('1_一般事項'!$C$8="","",'1_一般事項'!$C$8)</f>
        <v/>
      </c>
      <c r="D23" s="484" t="str">
        <f t="shared" si="0"/>
        <v/>
      </c>
      <c r="E23" s="1279"/>
      <c r="F23" s="1280"/>
      <c r="G23" s="210"/>
      <c r="H23" s="62"/>
      <c r="I23" s="501"/>
      <c r="J23" s="502"/>
      <c r="K23" s="502"/>
      <c r="L23" s="502"/>
      <c r="M23" s="502"/>
      <c r="N23" s="502"/>
      <c r="O23" s="502"/>
      <c r="P23" s="502"/>
      <c r="Q23" s="502"/>
      <c r="R23" s="502"/>
      <c r="S23" s="502"/>
      <c r="T23" s="502"/>
      <c r="U23" s="502"/>
      <c r="V23" s="503"/>
      <c r="W23" s="517"/>
      <c r="X23" s="526"/>
      <c r="Y23" s="527"/>
      <c r="Z23" s="528"/>
      <c r="AA23" s="565"/>
      <c r="AB23" s="526"/>
      <c r="AC23" s="527"/>
      <c r="AD23" s="528"/>
      <c r="AE23" s="565"/>
      <c r="AF23" s="552">
        <f t="shared" si="2"/>
        <v>0</v>
      </c>
      <c r="AG23" s="551">
        <f t="shared" si="3"/>
        <v>0</v>
      </c>
      <c r="AI23" s="3"/>
      <c r="AJ23" s="3"/>
      <c r="AO23" s="847" t="str">
        <f t="shared" si="4"/>
        <v/>
      </c>
      <c r="AP23" s="847" t="str">
        <f t="shared" si="5"/>
        <v/>
      </c>
      <c r="AQ23" s="847" t="str">
        <f t="shared" si="6"/>
        <v/>
      </c>
      <c r="AR23" s="847" t="str">
        <f t="shared" si="7"/>
        <v/>
      </c>
      <c r="AS23" s="847" t="str">
        <f t="shared" si="8"/>
        <v/>
      </c>
      <c r="AT23" s="847" t="str">
        <f t="shared" si="9"/>
        <v/>
      </c>
      <c r="AU23" s="932"/>
    </row>
    <row r="24" spans="1:47" s="54" customFormat="1" ht="30" customHeight="1">
      <c r="A24" s="1799"/>
      <c r="B24" s="215">
        <f t="shared" si="1"/>
        <v>7</v>
      </c>
      <c r="C24" s="217" t="str">
        <f>IF('1_一般事項'!$C$8="","",'1_一般事項'!$C$8)</f>
        <v/>
      </c>
      <c r="D24" s="484" t="str">
        <f t="shared" si="0"/>
        <v/>
      </c>
      <c r="E24" s="1279"/>
      <c r="F24" s="1280"/>
      <c r="G24" s="210"/>
      <c r="H24" s="62"/>
      <c r="I24" s="501"/>
      <c r="J24" s="502"/>
      <c r="K24" s="502"/>
      <c r="L24" s="502"/>
      <c r="M24" s="502"/>
      <c r="N24" s="502"/>
      <c r="O24" s="502"/>
      <c r="P24" s="502"/>
      <c r="Q24" s="502"/>
      <c r="R24" s="502"/>
      <c r="S24" s="502"/>
      <c r="T24" s="502"/>
      <c r="U24" s="502"/>
      <c r="V24" s="503"/>
      <c r="W24" s="517"/>
      <c r="X24" s="526"/>
      <c r="Y24" s="527"/>
      <c r="Z24" s="528"/>
      <c r="AA24" s="565"/>
      <c r="AB24" s="526"/>
      <c r="AC24" s="527"/>
      <c r="AD24" s="528"/>
      <c r="AE24" s="565"/>
      <c r="AF24" s="552">
        <f t="shared" si="2"/>
        <v>0</v>
      </c>
      <c r="AG24" s="551">
        <f t="shared" si="3"/>
        <v>0</v>
      </c>
      <c r="AI24" s="3"/>
      <c r="AJ24" s="3"/>
      <c r="AO24" s="847" t="str">
        <f t="shared" si="4"/>
        <v/>
      </c>
      <c r="AP24" s="847" t="str">
        <f t="shared" si="5"/>
        <v/>
      </c>
      <c r="AQ24" s="847" t="str">
        <f t="shared" si="6"/>
        <v/>
      </c>
      <c r="AR24" s="847" t="str">
        <f t="shared" si="7"/>
        <v/>
      </c>
      <c r="AS24" s="847" t="str">
        <f t="shared" si="8"/>
        <v/>
      </c>
      <c r="AT24" s="847" t="str">
        <f t="shared" si="9"/>
        <v/>
      </c>
      <c r="AU24" s="932"/>
    </row>
    <row r="25" spans="1:47" s="54" customFormat="1" ht="30" customHeight="1">
      <c r="A25" s="1799"/>
      <c r="B25" s="215">
        <f t="shared" si="1"/>
        <v>8</v>
      </c>
      <c r="C25" s="217" t="str">
        <f>IF('1_一般事項'!$C$8="","",'1_一般事項'!$C$8)</f>
        <v/>
      </c>
      <c r="D25" s="484" t="str">
        <f t="shared" si="0"/>
        <v/>
      </c>
      <c r="E25" s="1279"/>
      <c r="F25" s="1280"/>
      <c r="G25" s="210"/>
      <c r="H25" s="62"/>
      <c r="I25" s="501"/>
      <c r="J25" s="502"/>
      <c r="K25" s="502"/>
      <c r="L25" s="502"/>
      <c r="M25" s="502"/>
      <c r="N25" s="502"/>
      <c r="O25" s="502"/>
      <c r="P25" s="502"/>
      <c r="Q25" s="502"/>
      <c r="R25" s="502"/>
      <c r="S25" s="502"/>
      <c r="T25" s="502"/>
      <c r="U25" s="502"/>
      <c r="V25" s="503"/>
      <c r="W25" s="517"/>
      <c r="X25" s="526"/>
      <c r="Y25" s="527"/>
      <c r="Z25" s="528"/>
      <c r="AA25" s="565"/>
      <c r="AB25" s="526"/>
      <c r="AC25" s="527"/>
      <c r="AD25" s="528"/>
      <c r="AE25" s="565"/>
      <c r="AF25" s="552">
        <f t="shared" si="2"/>
        <v>0</v>
      </c>
      <c r="AG25" s="551">
        <f t="shared" si="3"/>
        <v>0</v>
      </c>
      <c r="AI25" s="3"/>
      <c r="AJ25" s="47"/>
      <c r="AO25" s="847" t="str">
        <f t="shared" si="4"/>
        <v/>
      </c>
      <c r="AP25" s="847" t="str">
        <f t="shared" si="5"/>
        <v/>
      </c>
      <c r="AQ25" s="847" t="str">
        <f t="shared" si="6"/>
        <v/>
      </c>
      <c r="AR25" s="847" t="str">
        <f t="shared" si="7"/>
        <v/>
      </c>
      <c r="AS25" s="847" t="str">
        <f t="shared" si="8"/>
        <v/>
      </c>
      <c r="AT25" s="847" t="str">
        <f t="shared" si="9"/>
        <v/>
      </c>
      <c r="AU25" s="932"/>
    </row>
    <row r="26" spans="1:47" s="54" customFormat="1" ht="30" customHeight="1">
      <c r="A26" s="1799"/>
      <c r="B26" s="215">
        <f t="shared" si="1"/>
        <v>9</v>
      </c>
      <c r="C26" s="217" t="str">
        <f>IF('1_一般事項'!$C$8="","",'1_一般事項'!$C$8)</f>
        <v/>
      </c>
      <c r="D26" s="484" t="str">
        <f t="shared" si="0"/>
        <v/>
      </c>
      <c r="E26" s="1279"/>
      <c r="F26" s="1280"/>
      <c r="G26" s="210"/>
      <c r="H26" s="62"/>
      <c r="I26" s="501"/>
      <c r="J26" s="502"/>
      <c r="K26" s="502"/>
      <c r="L26" s="502"/>
      <c r="M26" s="502"/>
      <c r="N26" s="502"/>
      <c r="O26" s="502"/>
      <c r="P26" s="502"/>
      <c r="Q26" s="502"/>
      <c r="R26" s="502"/>
      <c r="S26" s="502"/>
      <c r="T26" s="502"/>
      <c r="U26" s="502"/>
      <c r="V26" s="503"/>
      <c r="W26" s="517"/>
      <c r="X26" s="526"/>
      <c r="Y26" s="527"/>
      <c r="Z26" s="528"/>
      <c r="AA26" s="565"/>
      <c r="AB26" s="526"/>
      <c r="AC26" s="527"/>
      <c r="AD26" s="528"/>
      <c r="AE26" s="565"/>
      <c r="AF26" s="552">
        <f t="shared" si="2"/>
        <v>0</v>
      </c>
      <c r="AG26" s="551">
        <f t="shared" si="3"/>
        <v>0</v>
      </c>
      <c r="AI26" s="47"/>
      <c r="AJ26" s="47"/>
      <c r="AO26" s="847" t="str">
        <f t="shared" si="4"/>
        <v/>
      </c>
      <c r="AP26" s="847" t="str">
        <f t="shared" si="5"/>
        <v/>
      </c>
      <c r="AQ26" s="847" t="str">
        <f t="shared" si="6"/>
        <v/>
      </c>
      <c r="AR26" s="847" t="str">
        <f t="shared" si="7"/>
        <v/>
      </c>
      <c r="AS26" s="847" t="str">
        <f t="shared" si="8"/>
        <v/>
      </c>
      <c r="AT26" s="847" t="str">
        <f t="shared" si="9"/>
        <v/>
      </c>
      <c r="AU26" s="932"/>
    </row>
    <row r="27" spans="1:47" s="54" customFormat="1" ht="30" customHeight="1">
      <c r="A27" s="1799"/>
      <c r="B27" s="215">
        <f t="shared" si="1"/>
        <v>10</v>
      </c>
      <c r="C27" s="217" t="str">
        <f>IF('1_一般事項'!$C$8="","",'1_一般事項'!$C$8)</f>
        <v/>
      </c>
      <c r="D27" s="484" t="str">
        <f t="shared" si="0"/>
        <v/>
      </c>
      <c r="E27" s="1279"/>
      <c r="F27" s="1280"/>
      <c r="G27" s="210"/>
      <c r="H27" s="62"/>
      <c r="I27" s="501"/>
      <c r="J27" s="502"/>
      <c r="K27" s="502"/>
      <c r="L27" s="502"/>
      <c r="M27" s="502"/>
      <c r="N27" s="502"/>
      <c r="O27" s="502"/>
      <c r="P27" s="502"/>
      <c r="Q27" s="502"/>
      <c r="R27" s="502"/>
      <c r="S27" s="502"/>
      <c r="T27" s="502"/>
      <c r="U27" s="502"/>
      <c r="V27" s="503"/>
      <c r="W27" s="517"/>
      <c r="X27" s="526"/>
      <c r="Y27" s="527"/>
      <c r="Z27" s="528"/>
      <c r="AA27" s="565"/>
      <c r="AB27" s="526"/>
      <c r="AC27" s="527"/>
      <c r="AD27" s="528"/>
      <c r="AE27" s="565"/>
      <c r="AF27" s="552">
        <f t="shared" si="2"/>
        <v>0</v>
      </c>
      <c r="AG27" s="551">
        <f t="shared" si="3"/>
        <v>0</v>
      </c>
      <c r="AI27" s="47"/>
      <c r="AJ27" s="47"/>
      <c r="AO27" s="847" t="str">
        <f t="shared" si="4"/>
        <v/>
      </c>
      <c r="AP27" s="847" t="str">
        <f t="shared" si="5"/>
        <v/>
      </c>
      <c r="AQ27" s="847" t="str">
        <f t="shared" si="6"/>
        <v/>
      </c>
      <c r="AR27" s="847" t="str">
        <f t="shared" si="7"/>
        <v/>
      </c>
      <c r="AS27" s="847" t="str">
        <f t="shared" si="8"/>
        <v/>
      </c>
      <c r="AT27" s="847" t="str">
        <f t="shared" si="9"/>
        <v/>
      </c>
      <c r="AU27" s="932"/>
    </row>
    <row r="28" spans="1:47" s="54" customFormat="1" ht="30" customHeight="1">
      <c r="A28" s="1799"/>
      <c r="B28" s="215">
        <f t="shared" si="1"/>
        <v>11</v>
      </c>
      <c r="C28" s="217" t="str">
        <f>IF('1_一般事項'!$C$8="","",'1_一般事項'!$C$8)</f>
        <v/>
      </c>
      <c r="D28" s="484" t="str">
        <f t="shared" si="0"/>
        <v/>
      </c>
      <c r="E28" s="1279"/>
      <c r="F28" s="1280"/>
      <c r="G28" s="210"/>
      <c r="H28" s="62"/>
      <c r="I28" s="501"/>
      <c r="J28" s="502"/>
      <c r="K28" s="502"/>
      <c r="L28" s="502"/>
      <c r="M28" s="502"/>
      <c r="N28" s="502"/>
      <c r="O28" s="502"/>
      <c r="P28" s="502"/>
      <c r="Q28" s="502"/>
      <c r="R28" s="502"/>
      <c r="S28" s="502"/>
      <c r="T28" s="502"/>
      <c r="U28" s="502"/>
      <c r="V28" s="503"/>
      <c r="W28" s="517"/>
      <c r="X28" s="526"/>
      <c r="Y28" s="527"/>
      <c r="Z28" s="528"/>
      <c r="AA28" s="565"/>
      <c r="AB28" s="526"/>
      <c r="AC28" s="527"/>
      <c r="AD28" s="528"/>
      <c r="AE28" s="565"/>
      <c r="AF28" s="552">
        <f t="shared" si="2"/>
        <v>0</v>
      </c>
      <c r="AG28" s="551">
        <f t="shared" si="3"/>
        <v>0</v>
      </c>
      <c r="AI28" s="3"/>
      <c r="AJ28" s="47"/>
      <c r="AO28" s="847" t="str">
        <f t="shared" si="4"/>
        <v/>
      </c>
      <c r="AP28" s="847" t="str">
        <f t="shared" si="5"/>
        <v/>
      </c>
      <c r="AQ28" s="847" t="str">
        <f t="shared" si="6"/>
        <v/>
      </c>
      <c r="AR28" s="847" t="str">
        <f t="shared" si="7"/>
        <v/>
      </c>
      <c r="AS28" s="847" t="str">
        <f t="shared" si="8"/>
        <v/>
      </c>
      <c r="AT28" s="847" t="str">
        <f t="shared" si="9"/>
        <v/>
      </c>
      <c r="AU28" s="932"/>
    </row>
    <row r="29" spans="1:47" s="54" customFormat="1" ht="30" customHeight="1">
      <c r="A29" s="1799"/>
      <c r="B29" s="215">
        <f t="shared" si="1"/>
        <v>12</v>
      </c>
      <c r="C29" s="217" t="str">
        <f>IF('1_一般事項'!$C$8="","",'1_一般事項'!$C$8)</f>
        <v/>
      </c>
      <c r="D29" s="484" t="str">
        <f t="shared" si="0"/>
        <v/>
      </c>
      <c r="E29" s="1279"/>
      <c r="F29" s="1280"/>
      <c r="G29" s="210"/>
      <c r="H29" s="62"/>
      <c r="I29" s="501"/>
      <c r="J29" s="502"/>
      <c r="K29" s="502"/>
      <c r="L29" s="502"/>
      <c r="M29" s="502"/>
      <c r="N29" s="502"/>
      <c r="O29" s="502"/>
      <c r="P29" s="502"/>
      <c r="Q29" s="502"/>
      <c r="R29" s="502"/>
      <c r="S29" s="502"/>
      <c r="T29" s="502"/>
      <c r="U29" s="502"/>
      <c r="V29" s="503"/>
      <c r="W29" s="517"/>
      <c r="X29" s="526"/>
      <c r="Y29" s="527"/>
      <c r="Z29" s="528"/>
      <c r="AA29" s="565"/>
      <c r="AB29" s="526"/>
      <c r="AC29" s="527"/>
      <c r="AD29" s="528"/>
      <c r="AE29" s="565"/>
      <c r="AF29" s="552">
        <f t="shared" si="2"/>
        <v>0</v>
      </c>
      <c r="AG29" s="551">
        <f t="shared" si="3"/>
        <v>0</v>
      </c>
      <c r="AI29" s="47"/>
      <c r="AJ29" s="47"/>
      <c r="AO29" s="847" t="str">
        <f t="shared" si="4"/>
        <v/>
      </c>
      <c r="AP29" s="847" t="str">
        <f t="shared" si="5"/>
        <v/>
      </c>
      <c r="AQ29" s="847" t="str">
        <f t="shared" si="6"/>
        <v/>
      </c>
      <c r="AR29" s="847" t="str">
        <f t="shared" si="7"/>
        <v/>
      </c>
      <c r="AS29" s="847" t="str">
        <f t="shared" si="8"/>
        <v/>
      </c>
      <c r="AT29" s="847" t="str">
        <f t="shared" si="9"/>
        <v/>
      </c>
      <c r="AU29" s="932"/>
    </row>
    <row r="30" spans="1:47" s="54" customFormat="1" ht="30" customHeight="1">
      <c r="A30" s="1799"/>
      <c r="B30" s="215">
        <f t="shared" si="1"/>
        <v>13</v>
      </c>
      <c r="C30" s="217" t="str">
        <f>IF('1_一般事項'!$C$8="","",'1_一般事項'!$C$8)</f>
        <v/>
      </c>
      <c r="D30" s="484" t="str">
        <f t="shared" si="0"/>
        <v/>
      </c>
      <c r="E30" s="1279"/>
      <c r="F30" s="1280"/>
      <c r="G30" s="210"/>
      <c r="H30" s="62"/>
      <c r="I30" s="501"/>
      <c r="J30" s="502"/>
      <c r="K30" s="502"/>
      <c r="L30" s="502"/>
      <c r="M30" s="502"/>
      <c r="N30" s="502"/>
      <c r="O30" s="502"/>
      <c r="P30" s="502"/>
      <c r="Q30" s="502"/>
      <c r="R30" s="502"/>
      <c r="S30" s="502"/>
      <c r="T30" s="502"/>
      <c r="U30" s="502"/>
      <c r="V30" s="503"/>
      <c r="W30" s="517"/>
      <c r="X30" s="526"/>
      <c r="Y30" s="527"/>
      <c r="Z30" s="528"/>
      <c r="AA30" s="565"/>
      <c r="AB30" s="526"/>
      <c r="AC30" s="527"/>
      <c r="AD30" s="528"/>
      <c r="AE30" s="565"/>
      <c r="AF30" s="552">
        <f t="shared" si="2"/>
        <v>0</v>
      </c>
      <c r="AG30" s="551">
        <f t="shared" si="3"/>
        <v>0</v>
      </c>
      <c r="AI30" s="47"/>
      <c r="AJ30" s="47"/>
      <c r="AO30" s="847" t="str">
        <f t="shared" si="4"/>
        <v/>
      </c>
      <c r="AP30" s="847" t="str">
        <f t="shared" si="5"/>
        <v/>
      </c>
      <c r="AQ30" s="847" t="str">
        <f t="shared" si="6"/>
        <v/>
      </c>
      <c r="AR30" s="847" t="str">
        <f t="shared" si="7"/>
        <v/>
      </c>
      <c r="AS30" s="847" t="str">
        <f t="shared" si="8"/>
        <v/>
      </c>
      <c r="AT30" s="847" t="str">
        <f t="shared" si="9"/>
        <v/>
      </c>
      <c r="AU30" s="932"/>
    </row>
    <row r="31" spans="1:47" s="54" customFormat="1" ht="30" customHeight="1">
      <c r="A31" s="1799"/>
      <c r="B31" s="215">
        <f t="shared" si="1"/>
        <v>14</v>
      </c>
      <c r="C31" s="217" t="str">
        <f>IF('1_一般事項'!$C$8="","",'1_一般事項'!$C$8)</f>
        <v/>
      </c>
      <c r="D31" s="484" t="str">
        <f t="shared" si="0"/>
        <v/>
      </c>
      <c r="E31" s="1279"/>
      <c r="F31" s="1280"/>
      <c r="G31" s="210"/>
      <c r="H31" s="62"/>
      <c r="I31" s="501"/>
      <c r="J31" s="502"/>
      <c r="K31" s="502"/>
      <c r="L31" s="502"/>
      <c r="M31" s="502"/>
      <c r="N31" s="502"/>
      <c r="O31" s="502"/>
      <c r="P31" s="502"/>
      <c r="Q31" s="502"/>
      <c r="R31" s="502"/>
      <c r="S31" s="502"/>
      <c r="T31" s="502"/>
      <c r="U31" s="502"/>
      <c r="V31" s="503"/>
      <c r="W31" s="517"/>
      <c r="X31" s="526"/>
      <c r="Y31" s="527"/>
      <c r="Z31" s="528"/>
      <c r="AA31" s="565"/>
      <c r="AB31" s="526"/>
      <c r="AC31" s="527"/>
      <c r="AD31" s="528"/>
      <c r="AE31" s="565"/>
      <c r="AF31" s="552">
        <f t="shared" si="2"/>
        <v>0</v>
      </c>
      <c r="AG31" s="551">
        <f t="shared" si="3"/>
        <v>0</v>
      </c>
      <c r="AI31" s="3"/>
      <c r="AJ31" s="47"/>
      <c r="AO31" s="847" t="str">
        <f t="shared" si="4"/>
        <v/>
      </c>
      <c r="AP31" s="847" t="str">
        <f t="shared" si="5"/>
        <v/>
      </c>
      <c r="AQ31" s="847" t="str">
        <f t="shared" si="6"/>
        <v/>
      </c>
      <c r="AR31" s="847" t="str">
        <f t="shared" si="7"/>
        <v/>
      </c>
      <c r="AS31" s="847" t="str">
        <f t="shared" si="8"/>
        <v/>
      </c>
      <c r="AT31" s="847" t="str">
        <f t="shared" si="9"/>
        <v/>
      </c>
      <c r="AU31" s="932"/>
    </row>
    <row r="32" spans="1:47" s="54" customFormat="1" ht="30" customHeight="1">
      <c r="A32" s="1799"/>
      <c r="B32" s="215">
        <f t="shared" si="1"/>
        <v>15</v>
      </c>
      <c r="C32" s="217" t="str">
        <f>IF('1_一般事項'!$C$8="","",'1_一般事項'!$C$8)</f>
        <v/>
      </c>
      <c r="D32" s="484" t="str">
        <f t="shared" si="0"/>
        <v/>
      </c>
      <c r="E32" s="1279"/>
      <c r="F32" s="1280"/>
      <c r="G32" s="210"/>
      <c r="H32" s="62"/>
      <c r="I32" s="501"/>
      <c r="J32" s="502"/>
      <c r="K32" s="502"/>
      <c r="L32" s="502"/>
      <c r="M32" s="502"/>
      <c r="N32" s="502"/>
      <c r="O32" s="502"/>
      <c r="P32" s="502"/>
      <c r="Q32" s="502"/>
      <c r="R32" s="502"/>
      <c r="S32" s="502"/>
      <c r="T32" s="502"/>
      <c r="U32" s="502"/>
      <c r="V32" s="503"/>
      <c r="W32" s="517"/>
      <c r="X32" s="526"/>
      <c r="Y32" s="527"/>
      <c r="Z32" s="528"/>
      <c r="AA32" s="565"/>
      <c r="AB32" s="526"/>
      <c r="AC32" s="527"/>
      <c r="AD32" s="528"/>
      <c r="AE32" s="565"/>
      <c r="AF32" s="552">
        <f t="shared" si="2"/>
        <v>0</v>
      </c>
      <c r="AG32" s="551">
        <f t="shared" si="3"/>
        <v>0</v>
      </c>
      <c r="AI32" s="47"/>
      <c r="AJ32" s="47"/>
      <c r="AO32" s="847" t="str">
        <f t="shared" si="4"/>
        <v/>
      </c>
      <c r="AP32" s="847" t="str">
        <f t="shared" si="5"/>
        <v/>
      </c>
      <c r="AQ32" s="847" t="str">
        <f t="shared" si="6"/>
        <v/>
      </c>
      <c r="AR32" s="847" t="str">
        <f t="shared" si="7"/>
        <v/>
      </c>
      <c r="AS32" s="847" t="str">
        <f t="shared" si="8"/>
        <v/>
      </c>
      <c r="AT32" s="847" t="str">
        <f t="shared" si="9"/>
        <v/>
      </c>
      <c r="AU32" s="932"/>
    </row>
    <row r="33" spans="1:47" s="54" customFormat="1" ht="30" customHeight="1">
      <c r="A33" s="1799"/>
      <c r="B33" s="215">
        <f t="shared" si="1"/>
        <v>16</v>
      </c>
      <c r="C33" s="217" t="str">
        <f>IF('1_一般事項'!$C$8="","",'1_一般事項'!$C$8)</f>
        <v/>
      </c>
      <c r="D33" s="484" t="str">
        <f t="shared" si="0"/>
        <v/>
      </c>
      <c r="E33" s="1279"/>
      <c r="F33" s="1280"/>
      <c r="G33" s="210"/>
      <c r="H33" s="62"/>
      <c r="I33" s="501"/>
      <c r="J33" s="502"/>
      <c r="K33" s="502"/>
      <c r="L33" s="502"/>
      <c r="M33" s="502"/>
      <c r="N33" s="502"/>
      <c r="O33" s="502"/>
      <c r="P33" s="502"/>
      <c r="Q33" s="502"/>
      <c r="R33" s="502"/>
      <c r="S33" s="502"/>
      <c r="T33" s="502"/>
      <c r="U33" s="502"/>
      <c r="V33" s="503"/>
      <c r="W33" s="517"/>
      <c r="X33" s="526"/>
      <c r="Y33" s="527"/>
      <c r="Z33" s="528"/>
      <c r="AA33" s="565"/>
      <c r="AB33" s="526"/>
      <c r="AC33" s="527"/>
      <c r="AD33" s="528"/>
      <c r="AE33" s="565"/>
      <c r="AF33" s="552">
        <f t="shared" si="2"/>
        <v>0</v>
      </c>
      <c r="AG33" s="551">
        <f t="shared" si="3"/>
        <v>0</v>
      </c>
      <c r="AI33" s="3"/>
      <c r="AJ33" s="47"/>
      <c r="AO33" s="847" t="str">
        <f t="shared" si="4"/>
        <v/>
      </c>
      <c r="AP33" s="847" t="str">
        <f t="shared" si="5"/>
        <v/>
      </c>
      <c r="AQ33" s="847" t="str">
        <f t="shared" si="6"/>
        <v/>
      </c>
      <c r="AR33" s="847" t="str">
        <f t="shared" si="7"/>
        <v/>
      </c>
      <c r="AS33" s="847" t="str">
        <f t="shared" si="8"/>
        <v/>
      </c>
      <c r="AT33" s="847" t="str">
        <f t="shared" si="9"/>
        <v/>
      </c>
      <c r="AU33" s="932"/>
    </row>
    <row r="34" spans="1:47" s="54" customFormat="1" ht="30" customHeight="1">
      <c r="A34" s="1799"/>
      <c r="B34" s="215">
        <f t="shared" si="1"/>
        <v>17</v>
      </c>
      <c r="C34" s="217" t="str">
        <f>IF('1_一般事項'!$C$8="","",'1_一般事項'!$C$8)</f>
        <v/>
      </c>
      <c r="D34" s="484" t="str">
        <f t="shared" si="0"/>
        <v/>
      </c>
      <c r="E34" s="1279"/>
      <c r="F34" s="1280"/>
      <c r="G34" s="210"/>
      <c r="H34" s="62"/>
      <c r="I34" s="501"/>
      <c r="J34" s="502"/>
      <c r="K34" s="502"/>
      <c r="L34" s="502"/>
      <c r="M34" s="502"/>
      <c r="N34" s="502"/>
      <c r="O34" s="502"/>
      <c r="P34" s="502"/>
      <c r="Q34" s="502"/>
      <c r="R34" s="502"/>
      <c r="S34" s="502"/>
      <c r="T34" s="502"/>
      <c r="U34" s="502"/>
      <c r="V34" s="503"/>
      <c r="W34" s="517"/>
      <c r="X34" s="526"/>
      <c r="Y34" s="527"/>
      <c r="Z34" s="528"/>
      <c r="AA34" s="565"/>
      <c r="AB34" s="526"/>
      <c r="AC34" s="527"/>
      <c r="AD34" s="528"/>
      <c r="AE34" s="565"/>
      <c r="AF34" s="552">
        <f t="shared" si="2"/>
        <v>0</v>
      </c>
      <c r="AG34" s="551">
        <f t="shared" si="3"/>
        <v>0</v>
      </c>
      <c r="AI34" s="47"/>
      <c r="AJ34" s="47"/>
      <c r="AO34" s="847" t="str">
        <f t="shared" si="4"/>
        <v/>
      </c>
      <c r="AP34" s="847" t="str">
        <f t="shared" si="5"/>
        <v/>
      </c>
      <c r="AQ34" s="847" t="str">
        <f t="shared" si="6"/>
        <v/>
      </c>
      <c r="AR34" s="847" t="str">
        <f t="shared" si="7"/>
        <v/>
      </c>
      <c r="AS34" s="847" t="str">
        <f t="shared" si="8"/>
        <v/>
      </c>
      <c r="AT34" s="847" t="str">
        <f t="shared" si="9"/>
        <v/>
      </c>
      <c r="AU34" s="932"/>
    </row>
    <row r="35" spans="1:47" s="54" customFormat="1" ht="30" customHeight="1">
      <c r="A35" s="1799"/>
      <c r="B35" s="215">
        <f t="shared" si="1"/>
        <v>18</v>
      </c>
      <c r="C35" s="217" t="str">
        <f>IF('1_一般事項'!$C$8="","",'1_一般事項'!$C$8)</f>
        <v/>
      </c>
      <c r="D35" s="484" t="str">
        <f t="shared" si="0"/>
        <v/>
      </c>
      <c r="E35" s="1279"/>
      <c r="F35" s="1280"/>
      <c r="G35" s="210"/>
      <c r="H35" s="62"/>
      <c r="I35" s="501"/>
      <c r="J35" s="502"/>
      <c r="K35" s="502"/>
      <c r="L35" s="502"/>
      <c r="M35" s="502"/>
      <c r="N35" s="502"/>
      <c r="O35" s="502"/>
      <c r="P35" s="502"/>
      <c r="Q35" s="502"/>
      <c r="R35" s="502"/>
      <c r="S35" s="502"/>
      <c r="T35" s="502"/>
      <c r="U35" s="502"/>
      <c r="V35" s="503"/>
      <c r="W35" s="517"/>
      <c r="X35" s="526"/>
      <c r="Y35" s="527"/>
      <c r="Z35" s="528"/>
      <c r="AA35" s="565"/>
      <c r="AB35" s="526"/>
      <c r="AC35" s="527"/>
      <c r="AD35" s="528"/>
      <c r="AE35" s="565"/>
      <c r="AF35" s="552">
        <f t="shared" si="2"/>
        <v>0</v>
      </c>
      <c r="AG35" s="551">
        <f t="shared" si="3"/>
        <v>0</v>
      </c>
      <c r="AI35" s="47"/>
      <c r="AJ35" s="47"/>
      <c r="AO35" s="847" t="str">
        <f t="shared" si="4"/>
        <v/>
      </c>
      <c r="AP35" s="847" t="str">
        <f t="shared" si="5"/>
        <v/>
      </c>
      <c r="AQ35" s="847" t="str">
        <f t="shared" si="6"/>
        <v/>
      </c>
      <c r="AR35" s="847" t="str">
        <f t="shared" si="7"/>
        <v/>
      </c>
      <c r="AS35" s="847" t="str">
        <f t="shared" si="8"/>
        <v/>
      </c>
      <c r="AT35" s="847" t="str">
        <f t="shared" si="9"/>
        <v/>
      </c>
      <c r="AU35" s="932"/>
    </row>
    <row r="36" spans="1:47" s="54" customFormat="1" ht="30" customHeight="1">
      <c r="A36" s="1799"/>
      <c r="B36" s="215">
        <f t="shared" si="1"/>
        <v>19</v>
      </c>
      <c r="C36" s="217" t="str">
        <f>IF('1_一般事項'!$C$8="","",'1_一般事項'!$C$8)</f>
        <v/>
      </c>
      <c r="D36" s="484" t="str">
        <f t="shared" si="0"/>
        <v/>
      </c>
      <c r="E36" s="1279"/>
      <c r="F36" s="1280"/>
      <c r="G36" s="210"/>
      <c r="H36" s="62"/>
      <c r="I36" s="501"/>
      <c r="J36" s="502"/>
      <c r="K36" s="502"/>
      <c r="L36" s="502"/>
      <c r="M36" s="502"/>
      <c r="N36" s="502"/>
      <c r="O36" s="502"/>
      <c r="P36" s="502"/>
      <c r="Q36" s="502"/>
      <c r="R36" s="502"/>
      <c r="S36" s="502"/>
      <c r="T36" s="502"/>
      <c r="U36" s="502"/>
      <c r="V36" s="503"/>
      <c r="W36" s="517"/>
      <c r="X36" s="526"/>
      <c r="Y36" s="527"/>
      <c r="Z36" s="528"/>
      <c r="AA36" s="565"/>
      <c r="AB36" s="526"/>
      <c r="AC36" s="527"/>
      <c r="AD36" s="528"/>
      <c r="AE36" s="565"/>
      <c r="AF36" s="552">
        <f t="shared" si="2"/>
        <v>0</v>
      </c>
      <c r="AG36" s="551">
        <f t="shared" si="3"/>
        <v>0</v>
      </c>
      <c r="AI36" s="3"/>
      <c r="AJ36" s="47"/>
      <c r="AO36" s="847" t="str">
        <f t="shared" si="4"/>
        <v/>
      </c>
      <c r="AP36" s="847" t="str">
        <f t="shared" si="5"/>
        <v/>
      </c>
      <c r="AQ36" s="847" t="str">
        <f t="shared" si="6"/>
        <v/>
      </c>
      <c r="AR36" s="847" t="str">
        <f t="shared" si="7"/>
        <v/>
      </c>
      <c r="AS36" s="847" t="str">
        <f t="shared" si="8"/>
        <v/>
      </c>
      <c r="AT36" s="847" t="str">
        <f t="shared" si="9"/>
        <v/>
      </c>
      <c r="AU36" s="932"/>
    </row>
    <row r="37" spans="1:47" s="54" customFormat="1" ht="30" customHeight="1">
      <c r="A37" s="1799"/>
      <c r="B37" s="215">
        <f t="shared" si="1"/>
        <v>20</v>
      </c>
      <c r="C37" s="217" t="str">
        <f>IF('1_一般事項'!$C$8="","",'1_一般事項'!$C$8)</f>
        <v/>
      </c>
      <c r="D37" s="484" t="str">
        <f t="shared" si="0"/>
        <v/>
      </c>
      <c r="E37" s="1279"/>
      <c r="F37" s="1280"/>
      <c r="G37" s="210"/>
      <c r="H37" s="62"/>
      <c r="I37" s="501"/>
      <c r="J37" s="502"/>
      <c r="K37" s="502"/>
      <c r="L37" s="502"/>
      <c r="M37" s="502"/>
      <c r="N37" s="502"/>
      <c r="O37" s="502"/>
      <c r="P37" s="502"/>
      <c r="Q37" s="502"/>
      <c r="R37" s="502"/>
      <c r="S37" s="502"/>
      <c r="T37" s="502"/>
      <c r="U37" s="502"/>
      <c r="V37" s="503"/>
      <c r="W37" s="517"/>
      <c r="X37" s="526"/>
      <c r="Y37" s="527"/>
      <c r="Z37" s="528"/>
      <c r="AA37" s="565"/>
      <c r="AB37" s="526"/>
      <c r="AC37" s="527"/>
      <c r="AD37" s="528"/>
      <c r="AE37" s="565"/>
      <c r="AF37" s="552">
        <f t="shared" si="2"/>
        <v>0</v>
      </c>
      <c r="AG37" s="551">
        <f t="shared" si="3"/>
        <v>0</v>
      </c>
      <c r="AI37" s="47"/>
      <c r="AJ37" s="47"/>
      <c r="AO37" s="847" t="str">
        <f t="shared" si="4"/>
        <v/>
      </c>
      <c r="AP37" s="847" t="str">
        <f t="shared" si="5"/>
        <v/>
      </c>
      <c r="AQ37" s="847" t="str">
        <f t="shared" si="6"/>
        <v/>
      </c>
      <c r="AR37" s="847" t="str">
        <f t="shared" si="7"/>
        <v/>
      </c>
      <c r="AS37" s="847" t="str">
        <f t="shared" si="8"/>
        <v/>
      </c>
      <c r="AT37" s="847" t="str">
        <f t="shared" si="9"/>
        <v/>
      </c>
      <c r="AU37" s="932"/>
    </row>
    <row r="38" spans="1:47" s="54" customFormat="1" ht="30" customHeight="1">
      <c r="A38" s="1799"/>
      <c r="B38" s="215">
        <f t="shared" si="1"/>
        <v>21</v>
      </c>
      <c r="C38" s="217" t="str">
        <f>IF('1_一般事項'!$C$8="","",'1_一般事項'!$C$8)</f>
        <v/>
      </c>
      <c r="D38" s="484" t="str">
        <f t="shared" si="0"/>
        <v/>
      </c>
      <c r="E38" s="1279"/>
      <c r="F38" s="1280"/>
      <c r="G38" s="210"/>
      <c r="H38" s="62"/>
      <c r="I38" s="501"/>
      <c r="J38" s="502"/>
      <c r="K38" s="502"/>
      <c r="L38" s="502"/>
      <c r="M38" s="502"/>
      <c r="N38" s="502"/>
      <c r="O38" s="502"/>
      <c r="P38" s="502"/>
      <c r="Q38" s="502"/>
      <c r="R38" s="502"/>
      <c r="S38" s="502"/>
      <c r="T38" s="502"/>
      <c r="U38" s="502"/>
      <c r="V38" s="503"/>
      <c r="W38" s="517"/>
      <c r="X38" s="526"/>
      <c r="Y38" s="527"/>
      <c r="Z38" s="528"/>
      <c r="AA38" s="565"/>
      <c r="AB38" s="526"/>
      <c r="AC38" s="527"/>
      <c r="AD38" s="528"/>
      <c r="AE38" s="565"/>
      <c r="AF38" s="552">
        <f t="shared" si="2"/>
        <v>0</v>
      </c>
      <c r="AG38" s="551">
        <f t="shared" si="3"/>
        <v>0</v>
      </c>
      <c r="AI38" s="47"/>
      <c r="AJ38" s="47"/>
      <c r="AO38" s="847" t="str">
        <f t="shared" si="4"/>
        <v/>
      </c>
      <c r="AP38" s="847" t="str">
        <f t="shared" si="5"/>
        <v/>
      </c>
      <c r="AQ38" s="847" t="str">
        <f t="shared" si="6"/>
        <v/>
      </c>
      <c r="AR38" s="847" t="str">
        <f t="shared" si="7"/>
        <v/>
      </c>
      <c r="AS38" s="847" t="str">
        <f t="shared" si="8"/>
        <v/>
      </c>
      <c r="AT38" s="847" t="str">
        <f t="shared" si="9"/>
        <v/>
      </c>
      <c r="AU38" s="932"/>
    </row>
    <row r="39" spans="1:47" s="54" customFormat="1" ht="30" customHeight="1">
      <c r="A39" s="1799"/>
      <c r="B39" s="215">
        <f t="shared" si="1"/>
        <v>22</v>
      </c>
      <c r="C39" s="217" t="str">
        <f>IF('1_一般事項'!$C$8="","",'1_一般事項'!$C$8)</f>
        <v/>
      </c>
      <c r="D39" s="484" t="str">
        <f t="shared" si="0"/>
        <v/>
      </c>
      <c r="E39" s="1279"/>
      <c r="F39" s="1280"/>
      <c r="G39" s="210"/>
      <c r="H39" s="62"/>
      <c r="I39" s="501"/>
      <c r="J39" s="502"/>
      <c r="K39" s="502"/>
      <c r="L39" s="502"/>
      <c r="M39" s="502"/>
      <c r="N39" s="502"/>
      <c r="O39" s="502"/>
      <c r="P39" s="502"/>
      <c r="Q39" s="502"/>
      <c r="R39" s="502"/>
      <c r="S39" s="502"/>
      <c r="T39" s="502"/>
      <c r="U39" s="502"/>
      <c r="V39" s="503"/>
      <c r="W39" s="517"/>
      <c r="X39" s="526"/>
      <c r="Y39" s="527"/>
      <c r="Z39" s="528"/>
      <c r="AA39" s="565"/>
      <c r="AB39" s="526"/>
      <c r="AC39" s="527"/>
      <c r="AD39" s="528"/>
      <c r="AE39" s="565"/>
      <c r="AF39" s="552">
        <f t="shared" si="2"/>
        <v>0</v>
      </c>
      <c r="AG39" s="551">
        <f t="shared" si="3"/>
        <v>0</v>
      </c>
      <c r="AI39" s="3"/>
      <c r="AJ39" s="47"/>
      <c r="AO39" s="847" t="str">
        <f t="shared" si="4"/>
        <v/>
      </c>
      <c r="AP39" s="847" t="str">
        <f t="shared" si="5"/>
        <v/>
      </c>
      <c r="AQ39" s="847" t="str">
        <f t="shared" si="6"/>
        <v/>
      </c>
      <c r="AR39" s="847" t="str">
        <f t="shared" si="7"/>
        <v/>
      </c>
      <c r="AS39" s="847" t="str">
        <f t="shared" si="8"/>
        <v/>
      </c>
      <c r="AT39" s="847" t="str">
        <f t="shared" si="9"/>
        <v/>
      </c>
      <c r="AU39" s="932"/>
    </row>
    <row r="40" spans="1:47" s="54" customFormat="1" ht="30" customHeight="1">
      <c r="A40" s="1799"/>
      <c r="B40" s="215">
        <f t="shared" si="1"/>
        <v>23</v>
      </c>
      <c r="C40" s="217" t="str">
        <f>IF('1_一般事項'!$C$8="","",'1_一般事項'!$C$8)</f>
        <v/>
      </c>
      <c r="D40" s="484" t="str">
        <f t="shared" si="0"/>
        <v/>
      </c>
      <c r="E40" s="1279"/>
      <c r="F40" s="1280"/>
      <c r="G40" s="210"/>
      <c r="H40" s="62"/>
      <c r="I40" s="501"/>
      <c r="J40" s="502"/>
      <c r="K40" s="502"/>
      <c r="L40" s="502"/>
      <c r="M40" s="502"/>
      <c r="N40" s="502"/>
      <c r="O40" s="502"/>
      <c r="P40" s="502"/>
      <c r="Q40" s="502"/>
      <c r="R40" s="502"/>
      <c r="S40" s="502"/>
      <c r="T40" s="502"/>
      <c r="U40" s="502"/>
      <c r="V40" s="503"/>
      <c r="W40" s="517"/>
      <c r="X40" s="526"/>
      <c r="Y40" s="527"/>
      <c r="Z40" s="528"/>
      <c r="AA40" s="565"/>
      <c r="AB40" s="526"/>
      <c r="AC40" s="527"/>
      <c r="AD40" s="528"/>
      <c r="AE40" s="565"/>
      <c r="AF40" s="552">
        <f t="shared" si="2"/>
        <v>0</v>
      </c>
      <c r="AG40" s="551">
        <f t="shared" si="3"/>
        <v>0</v>
      </c>
      <c r="AI40" s="47"/>
      <c r="AJ40" s="47"/>
      <c r="AO40" s="847" t="str">
        <f t="shared" si="4"/>
        <v/>
      </c>
      <c r="AP40" s="847" t="str">
        <f t="shared" si="5"/>
        <v/>
      </c>
      <c r="AQ40" s="847" t="str">
        <f t="shared" si="6"/>
        <v/>
      </c>
      <c r="AR40" s="847" t="str">
        <f t="shared" si="7"/>
        <v/>
      </c>
      <c r="AS40" s="847" t="str">
        <f t="shared" si="8"/>
        <v/>
      </c>
      <c r="AT40" s="847" t="str">
        <f t="shared" si="9"/>
        <v/>
      </c>
      <c r="AU40" s="932"/>
    </row>
    <row r="41" spans="1:47" s="54" customFormat="1" ht="30" customHeight="1">
      <c r="A41" s="1799"/>
      <c r="B41" s="215">
        <f t="shared" si="1"/>
        <v>24</v>
      </c>
      <c r="C41" s="217" t="str">
        <f>IF('1_一般事項'!$C$8="","",'1_一般事項'!$C$8)</f>
        <v/>
      </c>
      <c r="D41" s="484" t="str">
        <f t="shared" si="0"/>
        <v/>
      </c>
      <c r="E41" s="1279"/>
      <c r="F41" s="1280"/>
      <c r="G41" s="210"/>
      <c r="H41" s="62"/>
      <c r="I41" s="501"/>
      <c r="J41" s="502"/>
      <c r="K41" s="502"/>
      <c r="L41" s="502"/>
      <c r="M41" s="502"/>
      <c r="N41" s="502"/>
      <c r="O41" s="502"/>
      <c r="P41" s="502"/>
      <c r="Q41" s="502"/>
      <c r="R41" s="502"/>
      <c r="S41" s="502"/>
      <c r="T41" s="502"/>
      <c r="U41" s="502"/>
      <c r="V41" s="503"/>
      <c r="W41" s="517"/>
      <c r="X41" s="526"/>
      <c r="Y41" s="527"/>
      <c r="Z41" s="528"/>
      <c r="AA41" s="565"/>
      <c r="AB41" s="526"/>
      <c r="AC41" s="527"/>
      <c r="AD41" s="528"/>
      <c r="AE41" s="565"/>
      <c r="AF41" s="552">
        <f t="shared" si="2"/>
        <v>0</v>
      </c>
      <c r="AG41" s="551">
        <f t="shared" si="3"/>
        <v>0</v>
      </c>
      <c r="AI41" s="47"/>
      <c r="AJ41" s="47"/>
      <c r="AO41" s="847" t="str">
        <f t="shared" si="4"/>
        <v/>
      </c>
      <c r="AP41" s="847" t="str">
        <f t="shared" si="5"/>
        <v/>
      </c>
      <c r="AQ41" s="847" t="str">
        <f t="shared" si="6"/>
        <v/>
      </c>
      <c r="AR41" s="847" t="str">
        <f t="shared" si="7"/>
        <v/>
      </c>
      <c r="AS41" s="847" t="str">
        <f t="shared" si="8"/>
        <v/>
      </c>
      <c r="AT41" s="847" t="str">
        <f t="shared" si="9"/>
        <v/>
      </c>
      <c r="AU41" s="932"/>
    </row>
    <row r="42" spans="1:47" s="54" customFormat="1" ht="30" customHeight="1">
      <c r="A42" s="1799"/>
      <c r="B42" s="215">
        <f t="shared" si="1"/>
        <v>25</v>
      </c>
      <c r="C42" s="217" t="str">
        <f>IF('1_一般事項'!$C$8="","",'1_一般事項'!$C$8)</f>
        <v/>
      </c>
      <c r="D42" s="484" t="str">
        <f t="shared" si="0"/>
        <v/>
      </c>
      <c r="E42" s="1279"/>
      <c r="F42" s="1280"/>
      <c r="G42" s="210"/>
      <c r="H42" s="62"/>
      <c r="I42" s="501"/>
      <c r="J42" s="502"/>
      <c r="K42" s="502"/>
      <c r="L42" s="502"/>
      <c r="M42" s="502"/>
      <c r="N42" s="502"/>
      <c r="O42" s="502"/>
      <c r="P42" s="502"/>
      <c r="Q42" s="502"/>
      <c r="R42" s="502"/>
      <c r="S42" s="502"/>
      <c r="T42" s="502"/>
      <c r="U42" s="502"/>
      <c r="V42" s="503"/>
      <c r="W42" s="517"/>
      <c r="X42" s="526"/>
      <c r="Y42" s="527"/>
      <c r="Z42" s="528"/>
      <c r="AA42" s="565"/>
      <c r="AB42" s="526"/>
      <c r="AC42" s="527"/>
      <c r="AD42" s="528"/>
      <c r="AE42" s="565"/>
      <c r="AF42" s="552">
        <f t="shared" si="2"/>
        <v>0</v>
      </c>
      <c r="AG42" s="551">
        <f t="shared" si="3"/>
        <v>0</v>
      </c>
      <c r="AI42" s="3"/>
      <c r="AJ42" s="47"/>
      <c r="AO42" s="847" t="str">
        <f t="shared" si="4"/>
        <v/>
      </c>
      <c r="AP42" s="847" t="str">
        <f t="shared" si="5"/>
        <v/>
      </c>
      <c r="AQ42" s="847" t="str">
        <f t="shared" si="6"/>
        <v/>
      </c>
      <c r="AR42" s="847" t="str">
        <f t="shared" si="7"/>
        <v/>
      </c>
      <c r="AS42" s="847" t="str">
        <f t="shared" si="8"/>
        <v/>
      </c>
      <c r="AT42" s="847" t="str">
        <f t="shared" si="9"/>
        <v/>
      </c>
      <c r="AU42" s="932"/>
    </row>
    <row r="43" spans="1:47" s="54" customFormat="1" ht="30" customHeight="1">
      <c r="A43" s="1799"/>
      <c r="B43" s="215">
        <f t="shared" si="1"/>
        <v>26</v>
      </c>
      <c r="C43" s="217" t="str">
        <f>IF('1_一般事項'!$C$8="","",'1_一般事項'!$C$8)</f>
        <v/>
      </c>
      <c r="D43" s="484" t="str">
        <f t="shared" si="0"/>
        <v/>
      </c>
      <c r="E43" s="1279"/>
      <c r="F43" s="1280"/>
      <c r="G43" s="210"/>
      <c r="H43" s="62"/>
      <c r="I43" s="501"/>
      <c r="J43" s="502"/>
      <c r="K43" s="502"/>
      <c r="L43" s="502"/>
      <c r="M43" s="502"/>
      <c r="N43" s="502"/>
      <c r="O43" s="502"/>
      <c r="P43" s="502"/>
      <c r="Q43" s="502"/>
      <c r="R43" s="502"/>
      <c r="S43" s="502"/>
      <c r="T43" s="502"/>
      <c r="U43" s="502"/>
      <c r="V43" s="503"/>
      <c r="W43" s="517"/>
      <c r="X43" s="526"/>
      <c r="Y43" s="527"/>
      <c r="Z43" s="528"/>
      <c r="AA43" s="565"/>
      <c r="AB43" s="526"/>
      <c r="AC43" s="527"/>
      <c r="AD43" s="528"/>
      <c r="AE43" s="565"/>
      <c r="AF43" s="552">
        <f t="shared" si="2"/>
        <v>0</v>
      </c>
      <c r="AG43" s="551">
        <f t="shared" si="3"/>
        <v>0</v>
      </c>
      <c r="AI43" s="47"/>
      <c r="AJ43" s="47"/>
      <c r="AO43" s="847" t="str">
        <f t="shared" si="4"/>
        <v/>
      </c>
      <c r="AP43" s="847" t="str">
        <f t="shared" si="5"/>
        <v/>
      </c>
      <c r="AQ43" s="847" t="str">
        <f t="shared" si="6"/>
        <v/>
      </c>
      <c r="AR43" s="847" t="str">
        <f t="shared" si="7"/>
        <v/>
      </c>
      <c r="AS43" s="847" t="str">
        <f t="shared" si="8"/>
        <v/>
      </c>
      <c r="AT43" s="847" t="str">
        <f t="shared" si="9"/>
        <v/>
      </c>
      <c r="AU43" s="932"/>
    </row>
    <row r="44" spans="1:47" s="54" customFormat="1" ht="30" customHeight="1">
      <c r="A44" s="1799"/>
      <c r="B44" s="215">
        <f t="shared" si="1"/>
        <v>27</v>
      </c>
      <c r="C44" s="217" t="str">
        <f>IF('1_一般事項'!$C$8="","",'1_一般事項'!$C$8)</f>
        <v/>
      </c>
      <c r="D44" s="484" t="str">
        <f t="shared" si="0"/>
        <v/>
      </c>
      <c r="E44" s="1279"/>
      <c r="F44" s="1280"/>
      <c r="G44" s="210"/>
      <c r="H44" s="62"/>
      <c r="I44" s="501"/>
      <c r="J44" s="502"/>
      <c r="K44" s="502"/>
      <c r="L44" s="502"/>
      <c r="M44" s="502"/>
      <c r="N44" s="502"/>
      <c r="O44" s="502"/>
      <c r="P44" s="502"/>
      <c r="Q44" s="502"/>
      <c r="R44" s="502"/>
      <c r="S44" s="502"/>
      <c r="T44" s="502"/>
      <c r="U44" s="502"/>
      <c r="V44" s="503"/>
      <c r="W44" s="517"/>
      <c r="X44" s="526"/>
      <c r="Y44" s="527"/>
      <c r="Z44" s="528"/>
      <c r="AA44" s="565"/>
      <c r="AB44" s="526"/>
      <c r="AC44" s="527"/>
      <c r="AD44" s="528"/>
      <c r="AE44" s="565"/>
      <c r="AF44" s="552">
        <f t="shared" si="2"/>
        <v>0</v>
      </c>
      <c r="AG44" s="551">
        <f t="shared" si="3"/>
        <v>0</v>
      </c>
      <c r="AI44" s="3"/>
      <c r="AJ44" s="47"/>
      <c r="AO44" s="847" t="str">
        <f t="shared" si="4"/>
        <v/>
      </c>
      <c r="AP44" s="847" t="str">
        <f t="shared" si="5"/>
        <v/>
      </c>
      <c r="AQ44" s="847" t="str">
        <f t="shared" si="6"/>
        <v/>
      </c>
      <c r="AR44" s="847" t="str">
        <f t="shared" si="7"/>
        <v/>
      </c>
      <c r="AS44" s="847" t="str">
        <f t="shared" si="8"/>
        <v/>
      </c>
      <c r="AT44" s="847" t="str">
        <f t="shared" si="9"/>
        <v/>
      </c>
      <c r="AU44" s="932"/>
    </row>
    <row r="45" spans="1:47" s="54" customFormat="1" ht="30" customHeight="1">
      <c r="A45" s="1799"/>
      <c r="B45" s="215">
        <f t="shared" si="1"/>
        <v>28</v>
      </c>
      <c r="C45" s="217" t="str">
        <f>IF('1_一般事項'!$C$8="","",'1_一般事項'!$C$8)</f>
        <v/>
      </c>
      <c r="D45" s="484" t="str">
        <f t="shared" si="0"/>
        <v/>
      </c>
      <c r="E45" s="1279"/>
      <c r="F45" s="1280"/>
      <c r="G45" s="210"/>
      <c r="H45" s="62"/>
      <c r="I45" s="501"/>
      <c r="J45" s="502"/>
      <c r="K45" s="502"/>
      <c r="L45" s="502"/>
      <c r="M45" s="502"/>
      <c r="N45" s="502"/>
      <c r="O45" s="502"/>
      <c r="P45" s="502"/>
      <c r="Q45" s="502"/>
      <c r="R45" s="502"/>
      <c r="S45" s="502"/>
      <c r="T45" s="502"/>
      <c r="U45" s="502"/>
      <c r="V45" s="503"/>
      <c r="W45" s="517"/>
      <c r="X45" s="526"/>
      <c r="Y45" s="527"/>
      <c r="Z45" s="528"/>
      <c r="AA45" s="565"/>
      <c r="AB45" s="526"/>
      <c r="AC45" s="527"/>
      <c r="AD45" s="528"/>
      <c r="AE45" s="565"/>
      <c r="AF45" s="552">
        <f t="shared" si="2"/>
        <v>0</v>
      </c>
      <c r="AG45" s="551">
        <f t="shared" si="3"/>
        <v>0</v>
      </c>
      <c r="AI45" s="47"/>
      <c r="AJ45" s="47"/>
      <c r="AO45" s="847" t="str">
        <f t="shared" si="4"/>
        <v/>
      </c>
      <c r="AP45" s="847" t="str">
        <f t="shared" si="5"/>
        <v/>
      </c>
      <c r="AQ45" s="847" t="str">
        <f t="shared" si="6"/>
        <v/>
      </c>
      <c r="AR45" s="847" t="str">
        <f t="shared" si="7"/>
        <v/>
      </c>
      <c r="AS45" s="847" t="str">
        <f t="shared" si="8"/>
        <v/>
      </c>
      <c r="AT45" s="847" t="str">
        <f t="shared" si="9"/>
        <v/>
      </c>
      <c r="AU45" s="932"/>
    </row>
    <row r="46" spans="1:47" s="54" customFormat="1" ht="30" customHeight="1">
      <c r="A46" s="1799"/>
      <c r="B46" s="215">
        <f t="shared" si="1"/>
        <v>29</v>
      </c>
      <c r="C46" s="217" t="str">
        <f>IF('1_一般事項'!$C$8="","",'1_一般事項'!$C$8)</f>
        <v/>
      </c>
      <c r="D46" s="484" t="str">
        <f t="shared" si="0"/>
        <v/>
      </c>
      <c r="E46" s="1279"/>
      <c r="F46" s="1280"/>
      <c r="G46" s="210"/>
      <c r="H46" s="62"/>
      <c r="I46" s="501"/>
      <c r="J46" s="502"/>
      <c r="K46" s="502"/>
      <c r="L46" s="502"/>
      <c r="M46" s="502"/>
      <c r="N46" s="502"/>
      <c r="O46" s="502"/>
      <c r="P46" s="502"/>
      <c r="Q46" s="502"/>
      <c r="R46" s="502"/>
      <c r="S46" s="502"/>
      <c r="T46" s="502"/>
      <c r="U46" s="502"/>
      <c r="V46" s="503"/>
      <c r="W46" s="517"/>
      <c r="X46" s="526"/>
      <c r="Y46" s="527"/>
      <c r="Z46" s="528"/>
      <c r="AA46" s="565"/>
      <c r="AB46" s="526"/>
      <c r="AC46" s="527"/>
      <c r="AD46" s="528"/>
      <c r="AE46" s="565"/>
      <c r="AF46" s="552">
        <f t="shared" si="2"/>
        <v>0</v>
      </c>
      <c r="AG46" s="551">
        <f t="shared" si="3"/>
        <v>0</v>
      </c>
      <c r="AI46" s="47"/>
      <c r="AJ46" s="47"/>
      <c r="AO46" s="847" t="str">
        <f t="shared" si="4"/>
        <v/>
      </c>
      <c r="AP46" s="847" t="str">
        <f t="shared" si="5"/>
        <v/>
      </c>
      <c r="AQ46" s="847" t="str">
        <f t="shared" si="6"/>
        <v/>
      </c>
      <c r="AR46" s="847" t="str">
        <f t="shared" si="7"/>
        <v/>
      </c>
      <c r="AS46" s="847" t="str">
        <f t="shared" si="8"/>
        <v/>
      </c>
      <c r="AT46" s="847" t="str">
        <f t="shared" si="9"/>
        <v/>
      </c>
      <c r="AU46" s="932"/>
    </row>
    <row r="47" spans="1:47" s="54" customFormat="1" ht="30" customHeight="1">
      <c r="A47" s="1799"/>
      <c r="B47" s="215">
        <f t="shared" si="1"/>
        <v>30</v>
      </c>
      <c r="C47" s="217" t="str">
        <f>IF('1_一般事項'!$C$8="","",'1_一般事項'!$C$8)</f>
        <v/>
      </c>
      <c r="D47" s="484" t="str">
        <f t="shared" si="0"/>
        <v/>
      </c>
      <c r="E47" s="1279"/>
      <c r="F47" s="1280"/>
      <c r="G47" s="210"/>
      <c r="H47" s="62"/>
      <c r="I47" s="501"/>
      <c r="J47" s="502"/>
      <c r="K47" s="502"/>
      <c r="L47" s="502"/>
      <c r="M47" s="502"/>
      <c r="N47" s="502"/>
      <c r="O47" s="502"/>
      <c r="P47" s="502"/>
      <c r="Q47" s="502"/>
      <c r="R47" s="502"/>
      <c r="S47" s="502"/>
      <c r="T47" s="502"/>
      <c r="U47" s="502"/>
      <c r="V47" s="503"/>
      <c r="W47" s="517"/>
      <c r="X47" s="526"/>
      <c r="Y47" s="527"/>
      <c r="Z47" s="528"/>
      <c r="AA47" s="565"/>
      <c r="AB47" s="526"/>
      <c r="AC47" s="527"/>
      <c r="AD47" s="528"/>
      <c r="AE47" s="565"/>
      <c r="AF47" s="552">
        <f t="shared" si="2"/>
        <v>0</v>
      </c>
      <c r="AG47" s="551">
        <f t="shared" si="3"/>
        <v>0</v>
      </c>
      <c r="AI47" s="3"/>
      <c r="AJ47" s="47"/>
      <c r="AO47" s="847" t="str">
        <f t="shared" si="4"/>
        <v/>
      </c>
      <c r="AP47" s="847" t="str">
        <f t="shared" si="5"/>
        <v/>
      </c>
      <c r="AQ47" s="847" t="str">
        <f t="shared" si="6"/>
        <v/>
      </c>
      <c r="AR47" s="847" t="str">
        <f t="shared" si="7"/>
        <v/>
      </c>
      <c r="AS47" s="847" t="str">
        <f t="shared" si="8"/>
        <v/>
      </c>
      <c r="AT47" s="847" t="str">
        <f t="shared" si="9"/>
        <v/>
      </c>
      <c r="AU47" s="932"/>
    </row>
    <row r="48" spans="1:47" s="54" customFormat="1" ht="30" customHeight="1">
      <c r="A48" s="1799"/>
      <c r="B48" s="215">
        <f t="shared" si="1"/>
        <v>31</v>
      </c>
      <c r="C48" s="217" t="str">
        <f>IF('1_一般事項'!$C$8="","",'1_一般事項'!$C$8)</f>
        <v/>
      </c>
      <c r="D48" s="484" t="str">
        <f t="shared" si="0"/>
        <v/>
      </c>
      <c r="E48" s="1279"/>
      <c r="F48" s="1280"/>
      <c r="G48" s="210"/>
      <c r="H48" s="62"/>
      <c r="I48" s="501"/>
      <c r="J48" s="502"/>
      <c r="K48" s="502"/>
      <c r="L48" s="502"/>
      <c r="M48" s="502"/>
      <c r="N48" s="502"/>
      <c r="O48" s="502"/>
      <c r="P48" s="502"/>
      <c r="Q48" s="502"/>
      <c r="R48" s="502"/>
      <c r="S48" s="502"/>
      <c r="T48" s="502"/>
      <c r="U48" s="502"/>
      <c r="V48" s="503"/>
      <c r="W48" s="517"/>
      <c r="X48" s="526"/>
      <c r="Y48" s="527"/>
      <c r="Z48" s="528"/>
      <c r="AA48" s="565"/>
      <c r="AB48" s="526"/>
      <c r="AC48" s="527"/>
      <c r="AD48" s="528"/>
      <c r="AE48" s="565"/>
      <c r="AF48" s="552">
        <f t="shared" si="2"/>
        <v>0</v>
      </c>
      <c r="AG48" s="551">
        <f t="shared" si="3"/>
        <v>0</v>
      </c>
      <c r="AI48" s="47"/>
      <c r="AJ48" s="47"/>
      <c r="AO48" s="847" t="str">
        <f t="shared" si="4"/>
        <v/>
      </c>
      <c r="AP48" s="847" t="str">
        <f t="shared" si="5"/>
        <v/>
      </c>
      <c r="AQ48" s="847" t="str">
        <f t="shared" si="6"/>
        <v/>
      </c>
      <c r="AR48" s="847" t="str">
        <f t="shared" si="7"/>
        <v/>
      </c>
      <c r="AS48" s="847" t="str">
        <f t="shared" si="8"/>
        <v/>
      </c>
      <c r="AT48" s="847" t="str">
        <f t="shared" si="9"/>
        <v/>
      </c>
      <c r="AU48" s="932"/>
    </row>
    <row r="49" spans="1:47" s="54" customFormat="1" ht="30" customHeight="1">
      <c r="A49" s="1799"/>
      <c r="B49" s="215">
        <f t="shared" si="1"/>
        <v>32</v>
      </c>
      <c r="C49" s="217" t="str">
        <f>IF('1_一般事項'!$C$8="","",'1_一般事項'!$C$8)</f>
        <v/>
      </c>
      <c r="D49" s="484" t="str">
        <f t="shared" si="0"/>
        <v/>
      </c>
      <c r="E49" s="1279"/>
      <c r="F49" s="1280"/>
      <c r="G49" s="210"/>
      <c r="H49" s="62"/>
      <c r="I49" s="501"/>
      <c r="J49" s="502"/>
      <c r="K49" s="502"/>
      <c r="L49" s="502"/>
      <c r="M49" s="502"/>
      <c r="N49" s="502"/>
      <c r="O49" s="502"/>
      <c r="P49" s="502"/>
      <c r="Q49" s="502"/>
      <c r="R49" s="502"/>
      <c r="S49" s="502"/>
      <c r="T49" s="502"/>
      <c r="U49" s="502"/>
      <c r="V49" s="503"/>
      <c r="W49" s="517"/>
      <c r="X49" s="526"/>
      <c r="Y49" s="527"/>
      <c r="Z49" s="528"/>
      <c r="AA49" s="565"/>
      <c r="AB49" s="526"/>
      <c r="AC49" s="527"/>
      <c r="AD49" s="528"/>
      <c r="AE49" s="565"/>
      <c r="AF49" s="552">
        <f t="shared" si="2"/>
        <v>0</v>
      </c>
      <c r="AG49" s="551">
        <f t="shared" si="3"/>
        <v>0</v>
      </c>
      <c r="AI49" s="47"/>
      <c r="AJ49" s="47"/>
      <c r="AO49" s="847" t="str">
        <f t="shared" si="4"/>
        <v/>
      </c>
      <c r="AP49" s="847" t="str">
        <f t="shared" si="5"/>
        <v/>
      </c>
      <c r="AQ49" s="847" t="str">
        <f t="shared" si="6"/>
        <v/>
      </c>
      <c r="AR49" s="847" t="str">
        <f t="shared" si="7"/>
        <v/>
      </c>
      <c r="AS49" s="847" t="str">
        <f t="shared" si="8"/>
        <v/>
      </c>
      <c r="AT49" s="847" t="str">
        <f t="shared" si="9"/>
        <v/>
      </c>
      <c r="AU49" s="932"/>
    </row>
    <row r="50" spans="1:47" s="54" customFormat="1" ht="30" customHeight="1">
      <c r="A50" s="1799"/>
      <c r="B50" s="215">
        <f t="shared" si="1"/>
        <v>33</v>
      </c>
      <c r="C50" s="217" t="str">
        <f>IF('1_一般事項'!$C$8="","",'1_一般事項'!$C$8)</f>
        <v/>
      </c>
      <c r="D50" s="484" t="str">
        <f t="shared" ref="D50:D67" si="10">AO50&amp;AP50&amp;AQ50&amp;AR50&amp;AS50&amp;AT50</f>
        <v/>
      </c>
      <c r="E50" s="1279"/>
      <c r="F50" s="1280"/>
      <c r="G50" s="210"/>
      <c r="H50" s="62"/>
      <c r="I50" s="501"/>
      <c r="J50" s="502"/>
      <c r="K50" s="502"/>
      <c r="L50" s="502"/>
      <c r="M50" s="502"/>
      <c r="N50" s="502"/>
      <c r="O50" s="502"/>
      <c r="P50" s="502"/>
      <c r="Q50" s="502"/>
      <c r="R50" s="502"/>
      <c r="S50" s="502"/>
      <c r="T50" s="502"/>
      <c r="U50" s="502"/>
      <c r="V50" s="503"/>
      <c r="W50" s="517"/>
      <c r="X50" s="526"/>
      <c r="Y50" s="527"/>
      <c r="Z50" s="528"/>
      <c r="AA50" s="565"/>
      <c r="AB50" s="526"/>
      <c r="AC50" s="527"/>
      <c r="AD50" s="528"/>
      <c r="AE50" s="565"/>
      <c r="AF50" s="552">
        <f t="shared" si="2"/>
        <v>0</v>
      </c>
      <c r="AG50" s="551">
        <f t="shared" si="3"/>
        <v>0</v>
      </c>
      <c r="AI50" s="3"/>
      <c r="AJ50" s="47"/>
      <c r="AO50" s="847" t="str">
        <f t="shared" si="4"/>
        <v/>
      </c>
      <c r="AP50" s="847" t="str">
        <f t="shared" si="5"/>
        <v/>
      </c>
      <c r="AQ50" s="847" t="str">
        <f t="shared" si="6"/>
        <v/>
      </c>
      <c r="AR50" s="847" t="str">
        <f t="shared" si="7"/>
        <v/>
      </c>
      <c r="AS50" s="847" t="str">
        <f t="shared" si="8"/>
        <v/>
      </c>
      <c r="AT50" s="847" t="str">
        <f t="shared" si="9"/>
        <v/>
      </c>
      <c r="AU50" s="932"/>
    </row>
    <row r="51" spans="1:47" s="54" customFormat="1" ht="30" customHeight="1">
      <c r="A51" s="1799"/>
      <c r="B51" s="215">
        <f t="shared" si="1"/>
        <v>34</v>
      </c>
      <c r="C51" s="217" t="str">
        <f>IF('1_一般事項'!$C$8="","",'1_一般事項'!$C$8)</f>
        <v/>
      </c>
      <c r="D51" s="484" t="str">
        <f t="shared" si="10"/>
        <v/>
      </c>
      <c r="E51" s="1279"/>
      <c r="F51" s="1280"/>
      <c r="G51" s="210"/>
      <c r="H51" s="62"/>
      <c r="I51" s="501"/>
      <c r="J51" s="502"/>
      <c r="K51" s="502"/>
      <c r="L51" s="502"/>
      <c r="M51" s="502"/>
      <c r="N51" s="502"/>
      <c r="O51" s="502"/>
      <c r="P51" s="502"/>
      <c r="Q51" s="502"/>
      <c r="R51" s="502"/>
      <c r="S51" s="502"/>
      <c r="T51" s="502"/>
      <c r="U51" s="502"/>
      <c r="V51" s="503"/>
      <c r="W51" s="517"/>
      <c r="X51" s="526"/>
      <c r="Y51" s="527"/>
      <c r="Z51" s="528"/>
      <c r="AA51" s="565"/>
      <c r="AB51" s="526"/>
      <c r="AC51" s="527"/>
      <c r="AD51" s="528"/>
      <c r="AE51" s="565"/>
      <c r="AF51" s="552">
        <f t="shared" si="2"/>
        <v>0</v>
      </c>
      <c r="AG51" s="551">
        <f t="shared" si="3"/>
        <v>0</v>
      </c>
      <c r="AI51" s="47"/>
      <c r="AJ51" s="47"/>
      <c r="AO51" s="847" t="str">
        <f t="shared" si="4"/>
        <v/>
      </c>
      <c r="AP51" s="847" t="str">
        <f t="shared" si="5"/>
        <v/>
      </c>
      <c r="AQ51" s="847" t="str">
        <f t="shared" si="6"/>
        <v/>
      </c>
      <c r="AR51" s="847" t="str">
        <f t="shared" si="7"/>
        <v/>
      </c>
      <c r="AS51" s="847" t="str">
        <f t="shared" si="8"/>
        <v/>
      </c>
      <c r="AT51" s="847" t="str">
        <f t="shared" si="9"/>
        <v/>
      </c>
      <c r="AU51" s="932"/>
    </row>
    <row r="52" spans="1:47" s="54" customFormat="1" ht="30" customHeight="1">
      <c r="A52" s="1799"/>
      <c r="B52" s="215">
        <f t="shared" si="1"/>
        <v>35</v>
      </c>
      <c r="C52" s="217" t="str">
        <f>IF('1_一般事項'!$C$8="","",'1_一般事項'!$C$8)</f>
        <v/>
      </c>
      <c r="D52" s="484" t="str">
        <f t="shared" si="10"/>
        <v/>
      </c>
      <c r="E52" s="1279"/>
      <c r="F52" s="1280"/>
      <c r="G52" s="210"/>
      <c r="H52" s="62"/>
      <c r="I52" s="501"/>
      <c r="J52" s="502"/>
      <c r="K52" s="502"/>
      <c r="L52" s="502"/>
      <c r="M52" s="502"/>
      <c r="N52" s="502"/>
      <c r="O52" s="502"/>
      <c r="P52" s="502"/>
      <c r="Q52" s="502"/>
      <c r="R52" s="502"/>
      <c r="S52" s="502"/>
      <c r="T52" s="502"/>
      <c r="U52" s="502"/>
      <c r="V52" s="503"/>
      <c r="W52" s="517"/>
      <c r="X52" s="526"/>
      <c r="Y52" s="527"/>
      <c r="Z52" s="528"/>
      <c r="AA52" s="565"/>
      <c r="AB52" s="526"/>
      <c r="AC52" s="527"/>
      <c r="AD52" s="528"/>
      <c r="AE52" s="565"/>
      <c r="AF52" s="552">
        <f t="shared" si="2"/>
        <v>0</v>
      </c>
      <c r="AG52" s="551">
        <f t="shared" si="3"/>
        <v>0</v>
      </c>
      <c r="AI52" s="47"/>
      <c r="AJ52" s="47"/>
      <c r="AO52" s="847" t="str">
        <f t="shared" si="4"/>
        <v/>
      </c>
      <c r="AP52" s="847" t="str">
        <f t="shared" si="5"/>
        <v/>
      </c>
      <c r="AQ52" s="847" t="str">
        <f t="shared" si="6"/>
        <v/>
      </c>
      <c r="AR52" s="847" t="str">
        <f t="shared" si="7"/>
        <v/>
      </c>
      <c r="AS52" s="847" t="str">
        <f t="shared" si="8"/>
        <v/>
      </c>
      <c r="AT52" s="847" t="str">
        <f t="shared" si="9"/>
        <v/>
      </c>
      <c r="AU52" s="932"/>
    </row>
    <row r="53" spans="1:47" s="54" customFormat="1" ht="30" customHeight="1">
      <c r="A53" s="1799"/>
      <c r="B53" s="215">
        <f t="shared" si="1"/>
        <v>36</v>
      </c>
      <c r="C53" s="217" t="str">
        <f>IF('1_一般事項'!$C$8="","",'1_一般事項'!$C$8)</f>
        <v/>
      </c>
      <c r="D53" s="484" t="str">
        <f t="shared" si="10"/>
        <v/>
      </c>
      <c r="E53" s="1279"/>
      <c r="F53" s="1280"/>
      <c r="G53" s="210"/>
      <c r="H53" s="62"/>
      <c r="I53" s="501"/>
      <c r="J53" s="502"/>
      <c r="K53" s="502"/>
      <c r="L53" s="502"/>
      <c r="M53" s="502"/>
      <c r="N53" s="502"/>
      <c r="O53" s="502"/>
      <c r="P53" s="502"/>
      <c r="Q53" s="502"/>
      <c r="R53" s="502"/>
      <c r="S53" s="502"/>
      <c r="T53" s="502"/>
      <c r="U53" s="502"/>
      <c r="V53" s="503"/>
      <c r="W53" s="517"/>
      <c r="X53" s="526"/>
      <c r="Y53" s="527"/>
      <c r="Z53" s="528"/>
      <c r="AA53" s="565"/>
      <c r="AB53" s="526"/>
      <c r="AC53" s="527"/>
      <c r="AD53" s="528"/>
      <c r="AE53" s="565"/>
      <c r="AF53" s="552">
        <f t="shared" si="2"/>
        <v>0</v>
      </c>
      <c r="AG53" s="551">
        <f t="shared" si="3"/>
        <v>0</v>
      </c>
      <c r="AI53" s="3"/>
      <c r="AJ53" s="47"/>
      <c r="AO53" s="847" t="str">
        <f t="shared" si="4"/>
        <v/>
      </c>
      <c r="AP53" s="847" t="str">
        <f t="shared" si="5"/>
        <v/>
      </c>
      <c r="AQ53" s="847" t="str">
        <f t="shared" si="6"/>
        <v/>
      </c>
      <c r="AR53" s="847" t="str">
        <f t="shared" si="7"/>
        <v/>
      </c>
      <c r="AS53" s="847" t="str">
        <f t="shared" si="8"/>
        <v/>
      </c>
      <c r="AT53" s="847" t="str">
        <f t="shared" si="9"/>
        <v/>
      </c>
      <c r="AU53" s="932"/>
    </row>
    <row r="54" spans="1:47" s="54" customFormat="1" ht="30" customHeight="1">
      <c r="A54" s="1799"/>
      <c r="B54" s="215">
        <f t="shared" si="1"/>
        <v>37</v>
      </c>
      <c r="C54" s="217" t="str">
        <f>IF('1_一般事項'!$C$8="","",'1_一般事項'!$C$8)</f>
        <v/>
      </c>
      <c r="D54" s="484" t="str">
        <f t="shared" si="10"/>
        <v/>
      </c>
      <c r="E54" s="1279"/>
      <c r="F54" s="1280"/>
      <c r="G54" s="210"/>
      <c r="H54" s="62"/>
      <c r="I54" s="501"/>
      <c r="J54" s="502"/>
      <c r="K54" s="502"/>
      <c r="L54" s="502"/>
      <c r="M54" s="502"/>
      <c r="N54" s="502"/>
      <c r="O54" s="502"/>
      <c r="P54" s="502"/>
      <c r="Q54" s="502"/>
      <c r="R54" s="502"/>
      <c r="S54" s="502"/>
      <c r="T54" s="502"/>
      <c r="U54" s="502"/>
      <c r="V54" s="503"/>
      <c r="W54" s="517"/>
      <c r="X54" s="526"/>
      <c r="Y54" s="527"/>
      <c r="Z54" s="528"/>
      <c r="AA54" s="565"/>
      <c r="AB54" s="526"/>
      <c r="AC54" s="527"/>
      <c r="AD54" s="528"/>
      <c r="AE54" s="565"/>
      <c r="AF54" s="552">
        <f t="shared" si="2"/>
        <v>0</v>
      </c>
      <c r="AG54" s="551">
        <f t="shared" si="3"/>
        <v>0</v>
      </c>
      <c r="AI54" s="47"/>
      <c r="AJ54" s="47"/>
      <c r="AO54" s="847" t="str">
        <f t="shared" si="4"/>
        <v/>
      </c>
      <c r="AP54" s="847" t="str">
        <f t="shared" si="5"/>
        <v/>
      </c>
      <c r="AQ54" s="847" t="str">
        <f t="shared" si="6"/>
        <v/>
      </c>
      <c r="AR54" s="847" t="str">
        <f t="shared" si="7"/>
        <v/>
      </c>
      <c r="AS54" s="847" t="str">
        <f t="shared" si="8"/>
        <v/>
      </c>
      <c r="AT54" s="847" t="str">
        <f t="shared" si="9"/>
        <v/>
      </c>
      <c r="AU54" s="932"/>
    </row>
    <row r="55" spans="1:47" s="54" customFormat="1" ht="30" customHeight="1">
      <c r="A55" s="1799"/>
      <c r="B55" s="215">
        <f t="shared" si="1"/>
        <v>38</v>
      </c>
      <c r="C55" s="217" t="str">
        <f>IF('1_一般事項'!$C$8="","",'1_一般事項'!$C$8)</f>
        <v/>
      </c>
      <c r="D55" s="484" t="str">
        <f t="shared" si="10"/>
        <v/>
      </c>
      <c r="E55" s="1279"/>
      <c r="F55" s="1280"/>
      <c r="G55" s="210"/>
      <c r="H55" s="62"/>
      <c r="I55" s="501"/>
      <c r="J55" s="502"/>
      <c r="K55" s="502"/>
      <c r="L55" s="502"/>
      <c r="M55" s="502"/>
      <c r="N55" s="502"/>
      <c r="O55" s="502"/>
      <c r="P55" s="502"/>
      <c r="Q55" s="502"/>
      <c r="R55" s="502"/>
      <c r="S55" s="502"/>
      <c r="T55" s="502"/>
      <c r="U55" s="502"/>
      <c r="V55" s="503"/>
      <c r="W55" s="517"/>
      <c r="X55" s="526"/>
      <c r="Y55" s="527"/>
      <c r="Z55" s="528"/>
      <c r="AA55" s="565"/>
      <c r="AB55" s="526"/>
      <c r="AC55" s="527"/>
      <c r="AD55" s="528"/>
      <c r="AE55" s="565"/>
      <c r="AF55" s="552">
        <f t="shared" si="2"/>
        <v>0</v>
      </c>
      <c r="AG55" s="551">
        <f t="shared" si="3"/>
        <v>0</v>
      </c>
      <c r="AI55" s="3"/>
      <c r="AJ55" s="47"/>
      <c r="AO55" s="847" t="str">
        <f t="shared" si="4"/>
        <v/>
      </c>
      <c r="AP55" s="847" t="str">
        <f t="shared" si="5"/>
        <v/>
      </c>
      <c r="AQ55" s="847" t="str">
        <f t="shared" si="6"/>
        <v/>
      </c>
      <c r="AR55" s="847" t="str">
        <f t="shared" si="7"/>
        <v/>
      </c>
      <c r="AS55" s="847" t="str">
        <f t="shared" si="8"/>
        <v/>
      </c>
      <c r="AT55" s="847" t="str">
        <f t="shared" si="9"/>
        <v/>
      </c>
      <c r="AU55" s="932"/>
    </row>
    <row r="56" spans="1:47" s="54" customFormat="1" ht="30" customHeight="1">
      <c r="A56" s="1799"/>
      <c r="B56" s="215">
        <f t="shared" si="1"/>
        <v>39</v>
      </c>
      <c r="C56" s="217" t="str">
        <f>IF('1_一般事項'!$C$8="","",'1_一般事項'!$C$8)</f>
        <v/>
      </c>
      <c r="D56" s="484" t="str">
        <f t="shared" si="10"/>
        <v/>
      </c>
      <c r="E56" s="1279"/>
      <c r="F56" s="1280"/>
      <c r="G56" s="210"/>
      <c r="H56" s="62"/>
      <c r="I56" s="501"/>
      <c r="J56" s="502"/>
      <c r="K56" s="502"/>
      <c r="L56" s="502"/>
      <c r="M56" s="502"/>
      <c r="N56" s="502"/>
      <c r="O56" s="502"/>
      <c r="P56" s="502"/>
      <c r="Q56" s="502"/>
      <c r="R56" s="502"/>
      <c r="S56" s="502"/>
      <c r="T56" s="502"/>
      <c r="U56" s="502"/>
      <c r="V56" s="503"/>
      <c r="W56" s="517"/>
      <c r="X56" s="526"/>
      <c r="Y56" s="527"/>
      <c r="Z56" s="528"/>
      <c r="AA56" s="565"/>
      <c r="AB56" s="526"/>
      <c r="AC56" s="527"/>
      <c r="AD56" s="528"/>
      <c r="AE56" s="565"/>
      <c r="AF56" s="552">
        <f t="shared" si="2"/>
        <v>0</v>
      </c>
      <c r="AG56" s="551">
        <f t="shared" si="3"/>
        <v>0</v>
      </c>
      <c r="AI56" s="47"/>
      <c r="AJ56" s="47"/>
      <c r="AO56" s="847" t="str">
        <f t="shared" si="4"/>
        <v/>
      </c>
      <c r="AP56" s="847" t="str">
        <f t="shared" si="5"/>
        <v/>
      </c>
      <c r="AQ56" s="847" t="str">
        <f t="shared" si="6"/>
        <v/>
      </c>
      <c r="AR56" s="847" t="str">
        <f t="shared" si="7"/>
        <v/>
      </c>
      <c r="AS56" s="847" t="str">
        <f t="shared" si="8"/>
        <v/>
      </c>
      <c r="AT56" s="847" t="str">
        <f t="shared" si="9"/>
        <v/>
      </c>
      <c r="AU56" s="932"/>
    </row>
    <row r="57" spans="1:47" s="54" customFormat="1" ht="30" customHeight="1">
      <c r="A57" s="1799"/>
      <c r="B57" s="215">
        <f t="shared" si="1"/>
        <v>40</v>
      </c>
      <c r="C57" s="217" t="str">
        <f>IF('1_一般事項'!$C$8="","",'1_一般事項'!$C$8)</f>
        <v/>
      </c>
      <c r="D57" s="484" t="str">
        <f t="shared" si="10"/>
        <v/>
      </c>
      <c r="E57" s="1279"/>
      <c r="F57" s="1280"/>
      <c r="G57" s="210"/>
      <c r="H57" s="62"/>
      <c r="I57" s="501"/>
      <c r="J57" s="502"/>
      <c r="K57" s="502"/>
      <c r="L57" s="502"/>
      <c r="M57" s="502"/>
      <c r="N57" s="502"/>
      <c r="O57" s="502"/>
      <c r="P57" s="502"/>
      <c r="Q57" s="502"/>
      <c r="R57" s="502"/>
      <c r="S57" s="502"/>
      <c r="T57" s="502"/>
      <c r="U57" s="502"/>
      <c r="V57" s="503"/>
      <c r="W57" s="517"/>
      <c r="X57" s="526"/>
      <c r="Y57" s="527"/>
      <c r="Z57" s="528"/>
      <c r="AA57" s="565"/>
      <c r="AB57" s="526"/>
      <c r="AC57" s="527"/>
      <c r="AD57" s="528"/>
      <c r="AE57" s="565"/>
      <c r="AF57" s="552">
        <f t="shared" si="2"/>
        <v>0</v>
      </c>
      <c r="AG57" s="551">
        <f t="shared" si="3"/>
        <v>0</v>
      </c>
      <c r="AI57" s="47"/>
      <c r="AJ57" s="47"/>
      <c r="AO57" s="847" t="str">
        <f t="shared" si="4"/>
        <v/>
      </c>
      <c r="AP57" s="847" t="str">
        <f t="shared" si="5"/>
        <v/>
      </c>
      <c r="AQ57" s="847" t="str">
        <f t="shared" si="6"/>
        <v/>
      </c>
      <c r="AR57" s="847" t="str">
        <f t="shared" si="7"/>
        <v/>
      </c>
      <c r="AS57" s="847" t="str">
        <f t="shared" si="8"/>
        <v/>
      </c>
      <c r="AT57" s="847" t="str">
        <f t="shared" si="9"/>
        <v/>
      </c>
      <c r="AU57" s="932"/>
    </row>
    <row r="58" spans="1:47" s="54" customFormat="1" ht="30" customHeight="1">
      <c r="A58" s="1799"/>
      <c r="B58" s="215">
        <f t="shared" si="1"/>
        <v>41</v>
      </c>
      <c r="C58" s="217" t="str">
        <f>IF('1_一般事項'!$C$8="","",'1_一般事項'!$C$8)</f>
        <v/>
      </c>
      <c r="D58" s="484" t="str">
        <f t="shared" si="10"/>
        <v/>
      </c>
      <c r="E58" s="1279"/>
      <c r="F58" s="1280"/>
      <c r="G58" s="210"/>
      <c r="H58" s="62"/>
      <c r="I58" s="501"/>
      <c r="J58" s="502"/>
      <c r="K58" s="502"/>
      <c r="L58" s="502"/>
      <c r="M58" s="502"/>
      <c r="N58" s="502"/>
      <c r="O58" s="502"/>
      <c r="P58" s="502"/>
      <c r="Q58" s="502"/>
      <c r="R58" s="502"/>
      <c r="S58" s="502"/>
      <c r="T58" s="502"/>
      <c r="U58" s="502"/>
      <c r="V58" s="503"/>
      <c r="W58" s="517"/>
      <c r="X58" s="526"/>
      <c r="Y58" s="527"/>
      <c r="Z58" s="528"/>
      <c r="AA58" s="565"/>
      <c r="AB58" s="526"/>
      <c r="AC58" s="527"/>
      <c r="AD58" s="528"/>
      <c r="AE58" s="565"/>
      <c r="AF58" s="552">
        <f t="shared" si="2"/>
        <v>0</v>
      </c>
      <c r="AG58" s="551">
        <f t="shared" si="3"/>
        <v>0</v>
      </c>
      <c r="AI58" s="3"/>
      <c r="AJ58" s="47"/>
      <c r="AO58" s="847" t="str">
        <f t="shared" si="4"/>
        <v/>
      </c>
      <c r="AP58" s="847" t="str">
        <f t="shared" si="5"/>
        <v/>
      </c>
      <c r="AQ58" s="847" t="str">
        <f t="shared" si="6"/>
        <v/>
      </c>
      <c r="AR58" s="847" t="str">
        <f t="shared" si="7"/>
        <v/>
      </c>
      <c r="AS58" s="847" t="str">
        <f t="shared" si="8"/>
        <v/>
      </c>
      <c r="AT58" s="847" t="str">
        <f t="shared" si="9"/>
        <v/>
      </c>
      <c r="AU58" s="932"/>
    </row>
    <row r="59" spans="1:47" s="54" customFormat="1" ht="30" customHeight="1">
      <c r="A59" s="1799"/>
      <c r="B59" s="215">
        <f t="shared" si="1"/>
        <v>42</v>
      </c>
      <c r="C59" s="217" t="str">
        <f>IF('1_一般事項'!$C$8="","",'1_一般事項'!$C$8)</f>
        <v/>
      </c>
      <c r="D59" s="484" t="str">
        <f t="shared" si="10"/>
        <v/>
      </c>
      <c r="E59" s="1279"/>
      <c r="F59" s="1280"/>
      <c r="G59" s="210"/>
      <c r="H59" s="62"/>
      <c r="I59" s="501"/>
      <c r="J59" s="502"/>
      <c r="K59" s="502"/>
      <c r="L59" s="502"/>
      <c r="M59" s="502"/>
      <c r="N59" s="502"/>
      <c r="O59" s="502"/>
      <c r="P59" s="502"/>
      <c r="Q59" s="502"/>
      <c r="R59" s="502"/>
      <c r="S59" s="502"/>
      <c r="T59" s="502"/>
      <c r="U59" s="502"/>
      <c r="V59" s="503"/>
      <c r="W59" s="517"/>
      <c r="X59" s="526"/>
      <c r="Y59" s="527"/>
      <c r="Z59" s="528"/>
      <c r="AA59" s="565"/>
      <c r="AB59" s="526"/>
      <c r="AC59" s="527"/>
      <c r="AD59" s="528"/>
      <c r="AE59" s="565"/>
      <c r="AF59" s="552">
        <f t="shared" si="2"/>
        <v>0</v>
      </c>
      <c r="AG59" s="551">
        <f t="shared" si="3"/>
        <v>0</v>
      </c>
      <c r="AI59" s="47"/>
      <c r="AJ59" s="47"/>
      <c r="AO59" s="847" t="str">
        <f t="shared" si="4"/>
        <v/>
      </c>
      <c r="AP59" s="847" t="str">
        <f t="shared" si="5"/>
        <v/>
      </c>
      <c r="AQ59" s="847" t="str">
        <f t="shared" si="6"/>
        <v/>
      </c>
      <c r="AR59" s="847" t="str">
        <f t="shared" si="7"/>
        <v/>
      </c>
      <c r="AS59" s="847" t="str">
        <f t="shared" si="8"/>
        <v/>
      </c>
      <c r="AT59" s="847" t="str">
        <f t="shared" si="9"/>
        <v/>
      </c>
      <c r="AU59" s="932"/>
    </row>
    <row r="60" spans="1:47" s="54" customFormat="1" ht="30" customHeight="1">
      <c r="A60" s="1799"/>
      <c r="B60" s="215">
        <f t="shared" si="1"/>
        <v>43</v>
      </c>
      <c r="C60" s="217" t="str">
        <f>IF('1_一般事項'!$C$8="","",'1_一般事項'!$C$8)</f>
        <v/>
      </c>
      <c r="D60" s="484" t="str">
        <f t="shared" si="10"/>
        <v/>
      </c>
      <c r="E60" s="1279"/>
      <c r="F60" s="1280"/>
      <c r="G60" s="210"/>
      <c r="H60" s="62"/>
      <c r="I60" s="501"/>
      <c r="J60" s="502"/>
      <c r="K60" s="502"/>
      <c r="L60" s="502"/>
      <c r="M60" s="502"/>
      <c r="N60" s="502"/>
      <c r="O60" s="502"/>
      <c r="P60" s="502"/>
      <c r="Q60" s="502"/>
      <c r="R60" s="502"/>
      <c r="S60" s="502"/>
      <c r="T60" s="502"/>
      <c r="U60" s="502"/>
      <c r="V60" s="503"/>
      <c r="W60" s="517"/>
      <c r="X60" s="526"/>
      <c r="Y60" s="527"/>
      <c r="Z60" s="528"/>
      <c r="AA60" s="565"/>
      <c r="AB60" s="526"/>
      <c r="AC60" s="527"/>
      <c r="AD60" s="528"/>
      <c r="AE60" s="565"/>
      <c r="AF60" s="552">
        <f t="shared" si="2"/>
        <v>0</v>
      </c>
      <c r="AG60" s="551">
        <f t="shared" si="3"/>
        <v>0</v>
      </c>
      <c r="AI60" s="47"/>
      <c r="AJ60" s="47"/>
      <c r="AO60" s="847" t="str">
        <f t="shared" si="4"/>
        <v/>
      </c>
      <c r="AP60" s="847" t="str">
        <f t="shared" si="5"/>
        <v/>
      </c>
      <c r="AQ60" s="847" t="str">
        <f t="shared" si="6"/>
        <v/>
      </c>
      <c r="AR60" s="847" t="str">
        <f t="shared" si="7"/>
        <v/>
      </c>
      <c r="AS60" s="847" t="str">
        <f t="shared" si="8"/>
        <v/>
      </c>
      <c r="AT60" s="847" t="str">
        <f t="shared" si="9"/>
        <v/>
      </c>
      <c r="AU60" s="932"/>
    </row>
    <row r="61" spans="1:47" s="54" customFormat="1" ht="30" customHeight="1">
      <c r="A61" s="1799"/>
      <c r="B61" s="215">
        <f t="shared" si="1"/>
        <v>44</v>
      </c>
      <c r="C61" s="217" t="str">
        <f>IF('1_一般事項'!$C$8="","",'1_一般事項'!$C$8)</f>
        <v/>
      </c>
      <c r="D61" s="484" t="str">
        <f t="shared" si="10"/>
        <v/>
      </c>
      <c r="E61" s="1279"/>
      <c r="F61" s="1280"/>
      <c r="G61" s="210"/>
      <c r="H61" s="62"/>
      <c r="I61" s="501"/>
      <c r="J61" s="502"/>
      <c r="K61" s="502"/>
      <c r="L61" s="502"/>
      <c r="M61" s="502"/>
      <c r="N61" s="502"/>
      <c r="O61" s="502"/>
      <c r="P61" s="502"/>
      <c r="Q61" s="502"/>
      <c r="R61" s="502"/>
      <c r="S61" s="502"/>
      <c r="T61" s="502"/>
      <c r="U61" s="502"/>
      <c r="V61" s="503"/>
      <c r="W61" s="517"/>
      <c r="X61" s="526"/>
      <c r="Y61" s="527"/>
      <c r="Z61" s="528"/>
      <c r="AA61" s="565"/>
      <c r="AB61" s="526"/>
      <c r="AC61" s="527"/>
      <c r="AD61" s="528"/>
      <c r="AE61" s="565"/>
      <c r="AF61" s="552">
        <f t="shared" si="2"/>
        <v>0</v>
      </c>
      <c r="AG61" s="551">
        <f t="shared" si="3"/>
        <v>0</v>
      </c>
      <c r="AI61" s="3"/>
      <c r="AJ61" s="47"/>
      <c r="AO61" s="847" t="str">
        <f t="shared" si="4"/>
        <v/>
      </c>
      <c r="AP61" s="847" t="str">
        <f t="shared" si="5"/>
        <v/>
      </c>
      <c r="AQ61" s="847" t="str">
        <f t="shared" si="6"/>
        <v/>
      </c>
      <c r="AR61" s="847" t="str">
        <f t="shared" si="7"/>
        <v/>
      </c>
      <c r="AS61" s="847" t="str">
        <f t="shared" si="8"/>
        <v/>
      </c>
      <c r="AT61" s="847" t="str">
        <f t="shared" si="9"/>
        <v/>
      </c>
      <c r="AU61" s="932"/>
    </row>
    <row r="62" spans="1:47" s="54" customFormat="1" ht="30" customHeight="1">
      <c r="A62" s="1799"/>
      <c r="B62" s="215">
        <f t="shared" si="1"/>
        <v>45</v>
      </c>
      <c r="C62" s="217" t="str">
        <f>IF('1_一般事項'!$C$8="","",'1_一般事項'!$C$8)</f>
        <v/>
      </c>
      <c r="D62" s="484" t="str">
        <f t="shared" si="10"/>
        <v/>
      </c>
      <c r="E62" s="1279"/>
      <c r="F62" s="1280"/>
      <c r="G62" s="210"/>
      <c r="H62" s="62"/>
      <c r="I62" s="501"/>
      <c r="J62" s="502"/>
      <c r="K62" s="502"/>
      <c r="L62" s="502"/>
      <c r="M62" s="502"/>
      <c r="N62" s="502"/>
      <c r="O62" s="502"/>
      <c r="P62" s="502"/>
      <c r="Q62" s="502"/>
      <c r="R62" s="502"/>
      <c r="S62" s="502"/>
      <c r="T62" s="502"/>
      <c r="U62" s="502"/>
      <c r="V62" s="503"/>
      <c r="W62" s="517"/>
      <c r="X62" s="526"/>
      <c r="Y62" s="527"/>
      <c r="Z62" s="528"/>
      <c r="AA62" s="565"/>
      <c r="AB62" s="526"/>
      <c r="AC62" s="527"/>
      <c r="AD62" s="528"/>
      <c r="AE62" s="565"/>
      <c r="AF62" s="552">
        <f t="shared" si="2"/>
        <v>0</v>
      </c>
      <c r="AG62" s="551">
        <f t="shared" si="3"/>
        <v>0</v>
      </c>
      <c r="AI62" s="47"/>
      <c r="AJ62" s="47"/>
      <c r="AO62" s="847" t="str">
        <f t="shared" si="4"/>
        <v/>
      </c>
      <c r="AP62" s="847" t="str">
        <f t="shared" si="5"/>
        <v/>
      </c>
      <c r="AQ62" s="847" t="str">
        <f t="shared" si="6"/>
        <v/>
      </c>
      <c r="AR62" s="847" t="str">
        <f t="shared" si="7"/>
        <v/>
      </c>
      <c r="AS62" s="847" t="str">
        <f t="shared" si="8"/>
        <v/>
      </c>
      <c r="AT62" s="847" t="str">
        <f t="shared" si="9"/>
        <v/>
      </c>
      <c r="AU62" s="932"/>
    </row>
    <row r="63" spans="1:47" s="54" customFormat="1" ht="30" customHeight="1">
      <c r="A63" s="1799"/>
      <c r="B63" s="215">
        <f t="shared" si="1"/>
        <v>46</v>
      </c>
      <c r="C63" s="217" t="str">
        <f>IF('1_一般事項'!$C$8="","",'1_一般事項'!$C$8)</f>
        <v/>
      </c>
      <c r="D63" s="484" t="str">
        <f t="shared" si="10"/>
        <v/>
      </c>
      <c r="E63" s="1279"/>
      <c r="F63" s="1280"/>
      <c r="G63" s="210"/>
      <c r="H63" s="62"/>
      <c r="I63" s="501"/>
      <c r="J63" s="502"/>
      <c r="K63" s="502"/>
      <c r="L63" s="502"/>
      <c r="M63" s="502"/>
      <c r="N63" s="502"/>
      <c r="O63" s="502"/>
      <c r="P63" s="502"/>
      <c r="Q63" s="502"/>
      <c r="R63" s="502"/>
      <c r="S63" s="502"/>
      <c r="T63" s="502"/>
      <c r="U63" s="502"/>
      <c r="V63" s="503"/>
      <c r="W63" s="517"/>
      <c r="X63" s="526"/>
      <c r="Y63" s="527"/>
      <c r="Z63" s="528"/>
      <c r="AA63" s="565"/>
      <c r="AB63" s="526"/>
      <c r="AC63" s="527"/>
      <c r="AD63" s="528"/>
      <c r="AE63" s="565"/>
      <c r="AF63" s="552">
        <f t="shared" si="2"/>
        <v>0</v>
      </c>
      <c r="AG63" s="551">
        <f t="shared" si="3"/>
        <v>0</v>
      </c>
      <c r="AI63" s="47"/>
      <c r="AJ63" s="47"/>
      <c r="AO63" s="847" t="str">
        <f t="shared" si="4"/>
        <v/>
      </c>
      <c r="AP63" s="847" t="str">
        <f t="shared" si="5"/>
        <v/>
      </c>
      <c r="AQ63" s="847" t="str">
        <f t="shared" si="6"/>
        <v/>
      </c>
      <c r="AR63" s="847" t="str">
        <f t="shared" si="7"/>
        <v/>
      </c>
      <c r="AS63" s="847" t="str">
        <f t="shared" si="8"/>
        <v/>
      </c>
      <c r="AT63" s="847" t="str">
        <f t="shared" si="9"/>
        <v/>
      </c>
      <c r="AU63" s="932"/>
    </row>
    <row r="64" spans="1:47" s="54" customFormat="1" ht="30" customHeight="1">
      <c r="A64" s="1799"/>
      <c r="B64" s="215">
        <f t="shared" si="1"/>
        <v>47</v>
      </c>
      <c r="C64" s="217" t="str">
        <f>IF('1_一般事項'!$C$8="","",'1_一般事項'!$C$8)</f>
        <v/>
      </c>
      <c r="D64" s="484" t="str">
        <f t="shared" si="10"/>
        <v/>
      </c>
      <c r="E64" s="1279"/>
      <c r="F64" s="1280"/>
      <c r="G64" s="210"/>
      <c r="H64" s="62"/>
      <c r="I64" s="501"/>
      <c r="J64" s="502"/>
      <c r="K64" s="502"/>
      <c r="L64" s="502"/>
      <c r="M64" s="502"/>
      <c r="N64" s="502"/>
      <c r="O64" s="502"/>
      <c r="P64" s="502"/>
      <c r="Q64" s="502"/>
      <c r="R64" s="502"/>
      <c r="S64" s="502"/>
      <c r="T64" s="502"/>
      <c r="U64" s="502"/>
      <c r="V64" s="503"/>
      <c r="W64" s="517"/>
      <c r="X64" s="526"/>
      <c r="Y64" s="527"/>
      <c r="Z64" s="528"/>
      <c r="AA64" s="565"/>
      <c r="AB64" s="526"/>
      <c r="AC64" s="527"/>
      <c r="AD64" s="528"/>
      <c r="AE64" s="565"/>
      <c r="AF64" s="552">
        <f t="shared" si="2"/>
        <v>0</v>
      </c>
      <c r="AG64" s="551">
        <f t="shared" si="3"/>
        <v>0</v>
      </c>
      <c r="AI64" s="3"/>
      <c r="AJ64" s="47"/>
      <c r="AO64" s="847" t="str">
        <f t="shared" si="4"/>
        <v/>
      </c>
      <c r="AP64" s="847" t="str">
        <f t="shared" si="5"/>
        <v/>
      </c>
      <c r="AQ64" s="847" t="str">
        <f t="shared" si="6"/>
        <v/>
      </c>
      <c r="AR64" s="847" t="str">
        <f t="shared" si="7"/>
        <v/>
      </c>
      <c r="AS64" s="847" t="str">
        <f t="shared" si="8"/>
        <v/>
      </c>
      <c r="AT64" s="847" t="str">
        <f t="shared" si="9"/>
        <v/>
      </c>
      <c r="AU64" s="932"/>
    </row>
    <row r="65" spans="1:47" s="54" customFormat="1" ht="30" customHeight="1">
      <c r="A65" s="1799"/>
      <c r="B65" s="215">
        <f t="shared" si="1"/>
        <v>48</v>
      </c>
      <c r="C65" s="217" t="str">
        <f>IF('1_一般事項'!$C$8="","",'1_一般事項'!$C$8)</f>
        <v/>
      </c>
      <c r="D65" s="484" t="str">
        <f t="shared" si="10"/>
        <v/>
      </c>
      <c r="E65" s="1279"/>
      <c r="F65" s="1280"/>
      <c r="G65" s="210"/>
      <c r="H65" s="62"/>
      <c r="I65" s="501"/>
      <c r="J65" s="502"/>
      <c r="K65" s="502"/>
      <c r="L65" s="502"/>
      <c r="M65" s="502"/>
      <c r="N65" s="502"/>
      <c r="O65" s="502"/>
      <c r="P65" s="502"/>
      <c r="Q65" s="502"/>
      <c r="R65" s="502"/>
      <c r="S65" s="502"/>
      <c r="T65" s="502"/>
      <c r="U65" s="502"/>
      <c r="V65" s="503"/>
      <c r="W65" s="517"/>
      <c r="X65" s="526"/>
      <c r="Y65" s="527"/>
      <c r="Z65" s="528"/>
      <c r="AA65" s="565"/>
      <c r="AB65" s="526"/>
      <c r="AC65" s="527"/>
      <c r="AD65" s="528"/>
      <c r="AE65" s="565"/>
      <c r="AF65" s="552">
        <f t="shared" si="2"/>
        <v>0</v>
      </c>
      <c r="AG65" s="551">
        <f t="shared" si="3"/>
        <v>0</v>
      </c>
      <c r="AI65" s="47"/>
      <c r="AJ65" s="47"/>
      <c r="AO65" s="847" t="str">
        <f t="shared" si="4"/>
        <v/>
      </c>
      <c r="AP65" s="847" t="str">
        <f t="shared" si="5"/>
        <v/>
      </c>
      <c r="AQ65" s="847" t="str">
        <f t="shared" si="6"/>
        <v/>
      </c>
      <c r="AR65" s="847" t="str">
        <f t="shared" si="7"/>
        <v/>
      </c>
      <c r="AS65" s="847" t="str">
        <f t="shared" si="8"/>
        <v/>
      </c>
      <c r="AT65" s="847" t="str">
        <f t="shared" si="9"/>
        <v/>
      </c>
      <c r="AU65" s="932"/>
    </row>
    <row r="66" spans="1:47" s="54" customFormat="1" ht="30" customHeight="1">
      <c r="A66" s="1799"/>
      <c r="B66" s="215">
        <f t="shared" si="1"/>
        <v>49</v>
      </c>
      <c r="C66" s="217" t="str">
        <f>IF('1_一般事項'!$C$8="","",'1_一般事項'!$C$8)</f>
        <v/>
      </c>
      <c r="D66" s="484" t="str">
        <f t="shared" si="10"/>
        <v/>
      </c>
      <c r="E66" s="1279"/>
      <c r="F66" s="1280"/>
      <c r="G66" s="210"/>
      <c r="H66" s="62"/>
      <c r="I66" s="501"/>
      <c r="J66" s="502"/>
      <c r="K66" s="502"/>
      <c r="L66" s="502"/>
      <c r="M66" s="502"/>
      <c r="N66" s="502"/>
      <c r="O66" s="502"/>
      <c r="P66" s="502"/>
      <c r="Q66" s="502"/>
      <c r="R66" s="502"/>
      <c r="S66" s="502"/>
      <c r="T66" s="502"/>
      <c r="U66" s="502"/>
      <c r="V66" s="503"/>
      <c r="W66" s="517"/>
      <c r="X66" s="526"/>
      <c r="Y66" s="527"/>
      <c r="Z66" s="528"/>
      <c r="AA66" s="565"/>
      <c r="AB66" s="526"/>
      <c r="AC66" s="527"/>
      <c r="AD66" s="528"/>
      <c r="AE66" s="565"/>
      <c r="AF66" s="552">
        <f t="shared" si="2"/>
        <v>0</v>
      </c>
      <c r="AG66" s="551">
        <f t="shared" si="3"/>
        <v>0</v>
      </c>
      <c r="AI66" s="3"/>
      <c r="AJ66" s="47"/>
      <c r="AO66" s="847" t="str">
        <f t="shared" si="4"/>
        <v/>
      </c>
      <c r="AP66" s="847" t="str">
        <f t="shared" si="5"/>
        <v/>
      </c>
      <c r="AQ66" s="847" t="str">
        <f t="shared" si="6"/>
        <v/>
      </c>
      <c r="AR66" s="847" t="str">
        <f t="shared" si="7"/>
        <v/>
      </c>
      <c r="AS66" s="847" t="str">
        <f t="shared" si="8"/>
        <v/>
      </c>
      <c r="AT66" s="847" t="str">
        <f t="shared" si="9"/>
        <v/>
      </c>
      <c r="AU66" s="932"/>
    </row>
    <row r="67" spans="1:47" s="54" customFormat="1" ht="30" customHeight="1" thickBot="1">
      <c r="A67" s="1799"/>
      <c r="B67" s="215">
        <f t="shared" si="1"/>
        <v>50</v>
      </c>
      <c r="C67" s="217" t="str">
        <f>IF('1_一般事項'!$C$8="","",'1_一般事項'!$C$8)</f>
        <v/>
      </c>
      <c r="D67" s="484" t="str">
        <f t="shared" si="10"/>
        <v/>
      </c>
      <c r="E67" s="1279"/>
      <c r="F67" s="1280"/>
      <c r="G67" s="210"/>
      <c r="H67" s="62"/>
      <c r="I67" s="504"/>
      <c r="J67" s="505"/>
      <c r="K67" s="505"/>
      <c r="L67" s="505"/>
      <c r="M67" s="505"/>
      <c r="N67" s="505"/>
      <c r="O67" s="505"/>
      <c r="P67" s="505"/>
      <c r="Q67" s="505"/>
      <c r="R67" s="505"/>
      <c r="S67" s="505"/>
      <c r="T67" s="505"/>
      <c r="U67" s="505"/>
      <c r="V67" s="506"/>
      <c r="W67" s="518"/>
      <c r="X67" s="530"/>
      <c r="Y67" s="531"/>
      <c r="Z67" s="532"/>
      <c r="AA67" s="566"/>
      <c r="AB67" s="530"/>
      <c r="AC67" s="531"/>
      <c r="AD67" s="532"/>
      <c r="AE67" s="566"/>
      <c r="AF67" s="552">
        <f t="shared" si="2"/>
        <v>0</v>
      </c>
      <c r="AG67" s="551">
        <f t="shared" si="3"/>
        <v>0</v>
      </c>
      <c r="AI67" s="47"/>
      <c r="AJ67" s="47"/>
      <c r="AO67" s="847" t="str">
        <f t="shared" si="4"/>
        <v/>
      </c>
      <c r="AP67" s="847" t="str">
        <f t="shared" si="5"/>
        <v/>
      </c>
      <c r="AQ67" s="847" t="str">
        <f t="shared" si="6"/>
        <v/>
      </c>
      <c r="AR67" s="847" t="str">
        <f t="shared" si="7"/>
        <v/>
      </c>
      <c r="AS67" s="847" t="str">
        <f t="shared" si="8"/>
        <v/>
      </c>
      <c r="AT67" s="847" t="str">
        <f t="shared" si="9"/>
        <v/>
      </c>
      <c r="AU67" s="932"/>
    </row>
    <row r="68" spans="1:47" s="54" customFormat="1" ht="30" customHeight="1" thickBot="1">
      <c r="A68" s="1800"/>
      <c r="B68" s="953"/>
      <c r="C68" s="954"/>
      <c r="D68" s="955"/>
      <c r="E68" s="956"/>
      <c r="F68" s="956"/>
      <c r="G68" s="957" t="str">
        <f>A18&amp;"次下請負業者計"</f>
        <v>1次下請次下請負業者計</v>
      </c>
      <c r="H68" s="958"/>
      <c r="I68" s="959">
        <f>SUM(I18:I67)</f>
        <v>0</v>
      </c>
      <c r="J68" s="959">
        <f t="shared" ref="J68:T68" si="11">SUM(J18:J67)</f>
        <v>0</v>
      </c>
      <c r="K68" s="959">
        <f t="shared" si="11"/>
        <v>0</v>
      </c>
      <c r="L68" s="959">
        <f t="shared" si="11"/>
        <v>0</v>
      </c>
      <c r="M68" s="959">
        <f t="shared" si="11"/>
        <v>0</v>
      </c>
      <c r="N68" s="959">
        <f t="shared" si="11"/>
        <v>0</v>
      </c>
      <c r="O68" s="959">
        <f t="shared" si="11"/>
        <v>0</v>
      </c>
      <c r="P68" s="959">
        <f t="shared" si="11"/>
        <v>0</v>
      </c>
      <c r="Q68" s="959">
        <f t="shared" si="11"/>
        <v>0</v>
      </c>
      <c r="R68" s="959">
        <f t="shared" si="11"/>
        <v>0</v>
      </c>
      <c r="S68" s="959">
        <f t="shared" si="11"/>
        <v>0</v>
      </c>
      <c r="T68" s="959">
        <f t="shared" si="11"/>
        <v>0</v>
      </c>
      <c r="U68" s="1565"/>
      <c r="V68" s="961">
        <f>SUM(V18:V67)</f>
        <v>0</v>
      </c>
      <c r="W68" s="962">
        <f>SUM(W18:W67)</f>
        <v>0</v>
      </c>
      <c r="X68" s="576"/>
      <c r="Y68" s="577"/>
      <c r="Z68" s="578"/>
      <c r="AA68" s="579"/>
      <c r="AB68" s="584"/>
      <c r="AC68" s="577"/>
      <c r="AD68" s="578"/>
      <c r="AE68" s="579"/>
      <c r="AF68" s="963">
        <f>SUM(AF18:AF67)</f>
        <v>0</v>
      </c>
      <c r="AG68" s="964">
        <f>SUM(AG18:AG67)</f>
        <v>0</v>
      </c>
      <c r="AO68" s="923"/>
      <c r="AP68" s="923"/>
      <c r="AQ68" s="923"/>
      <c r="AR68" s="923"/>
      <c r="AS68" s="923"/>
      <c r="AT68" s="923"/>
      <c r="AU68" s="925"/>
    </row>
    <row r="69" spans="1:47" s="54" customFormat="1" ht="30" customHeight="1">
      <c r="A69" s="1811" t="str">
        <f>'1_一般事項'!$C$9+1&amp;"次下請"</f>
        <v>2次下請</v>
      </c>
      <c r="B69" s="997">
        <f>IF(AND(C69="",E69&lt;&gt;""),"会社名入力→",ROW(C69)-68)</f>
        <v>1</v>
      </c>
      <c r="C69" s="558"/>
      <c r="D69" s="559" t="str">
        <f t="shared" ref="D69:D100" si="12">AO69&amp;AP69&amp;AQ69&amp;AR69&amp;AS69&amp;AT69</f>
        <v/>
      </c>
      <c r="E69" s="1277"/>
      <c r="F69" s="1278"/>
      <c r="G69" s="556"/>
      <c r="H69" s="194"/>
      <c r="I69" s="507"/>
      <c r="J69" s="496"/>
      <c r="K69" s="496"/>
      <c r="L69" s="496"/>
      <c r="M69" s="496"/>
      <c r="N69" s="496"/>
      <c r="O69" s="496"/>
      <c r="P69" s="496"/>
      <c r="Q69" s="496"/>
      <c r="R69" s="496"/>
      <c r="S69" s="496"/>
      <c r="T69" s="496"/>
      <c r="U69" s="496"/>
      <c r="V69" s="497"/>
      <c r="W69" s="516"/>
      <c r="X69" s="522"/>
      <c r="Y69" s="523"/>
      <c r="Z69" s="524"/>
      <c r="AA69" s="564"/>
      <c r="AB69" s="522"/>
      <c r="AC69" s="523"/>
      <c r="AD69" s="524"/>
      <c r="AE69" s="567"/>
      <c r="AF69" s="554">
        <f>SUM(I69)</f>
        <v>0</v>
      </c>
      <c r="AG69" s="555">
        <f>SUM(J69)</f>
        <v>0</v>
      </c>
      <c r="AO69" s="847" t="str">
        <f t="shared" ref="AO69:AO118" si="13">IF($E69&lt;&gt;"",IF(G69="","規格を入力してください",""),"")</f>
        <v/>
      </c>
      <c r="AP69" s="847" t="str">
        <f t="shared" ref="AP69:AP118" si="14">IF($E69&lt;&gt;"",IF(AND(AO69="",H69=""),"機械本体重量を入力してください",""),"")</f>
        <v/>
      </c>
      <c r="AQ69" s="847" t="str">
        <f t="shared" ref="AQ69:AQ118" si="15">IF($E69&lt;&gt;"",IF(AND(AO69&amp;AP69="",I69=""),"運搬費を入力してください",""),"")</f>
        <v/>
      </c>
      <c r="AR69" s="847" t="str">
        <f t="shared" ref="AR69:AR118" si="16">IF($E69&lt;&gt;"",IF(AND(AO69&amp;AP69&amp;AQ69="",J69=""),"内分解組立費を入力してください",""),"")</f>
        <v/>
      </c>
      <c r="AS69" s="847" t="str">
        <f t="shared" ref="AS69:AS118" si="17">IF($E69&lt;&gt;"",IF(AND(AO69&amp;AP69&amp;AQ69&amp;AR69="",V69=""),"運搬距離を入力してください",""),"")</f>
        <v/>
      </c>
      <c r="AT69" s="847" t="str">
        <f t="shared" ref="AT69:AT118" si="18">IF($E69&lt;&gt;"",IF(AND(AO69&amp;AP69&amp;AQ69&amp;AR69&amp;AS69="",W69=""),"運搬回数を入力してください",""),"")</f>
        <v/>
      </c>
      <c r="AU69" s="932"/>
    </row>
    <row r="70" spans="1:47" s="54" customFormat="1" ht="30" customHeight="1">
      <c r="A70" s="1812"/>
      <c r="B70" s="998">
        <f t="shared" ref="B70:B118" si="19">IF(AND(C70="",E70&lt;&gt;""),"会社名入力→",ROW(C70)-68)</f>
        <v>2</v>
      </c>
      <c r="C70" s="237"/>
      <c r="D70" s="484" t="str">
        <f t="shared" si="12"/>
        <v/>
      </c>
      <c r="E70" s="1279"/>
      <c r="F70" s="1280"/>
      <c r="G70" s="238"/>
      <c r="H70" s="63"/>
      <c r="I70" s="501"/>
      <c r="J70" s="502"/>
      <c r="K70" s="502"/>
      <c r="L70" s="502"/>
      <c r="M70" s="502"/>
      <c r="N70" s="502"/>
      <c r="O70" s="502"/>
      <c r="P70" s="502"/>
      <c r="Q70" s="502"/>
      <c r="R70" s="502"/>
      <c r="S70" s="502"/>
      <c r="T70" s="502"/>
      <c r="U70" s="502"/>
      <c r="V70" s="503"/>
      <c r="W70" s="517"/>
      <c r="X70" s="526"/>
      <c r="Y70" s="527"/>
      <c r="Z70" s="528"/>
      <c r="AA70" s="565"/>
      <c r="AB70" s="526"/>
      <c r="AC70" s="527"/>
      <c r="AD70" s="528"/>
      <c r="AE70" s="565"/>
      <c r="AF70" s="552">
        <f t="shared" ref="AF70:AF118" si="20">SUM(I70)</f>
        <v>0</v>
      </c>
      <c r="AG70" s="551">
        <f t="shared" ref="AG70:AG118" si="21">SUM(J70)</f>
        <v>0</v>
      </c>
      <c r="AO70" s="847" t="str">
        <f t="shared" si="13"/>
        <v/>
      </c>
      <c r="AP70" s="847" t="str">
        <f t="shared" si="14"/>
        <v/>
      </c>
      <c r="AQ70" s="847" t="str">
        <f t="shared" si="15"/>
        <v/>
      </c>
      <c r="AR70" s="847" t="str">
        <f t="shared" si="16"/>
        <v/>
      </c>
      <c r="AS70" s="847" t="str">
        <f t="shared" si="17"/>
        <v/>
      </c>
      <c r="AT70" s="847" t="str">
        <f t="shared" si="18"/>
        <v/>
      </c>
      <c r="AU70" s="932"/>
    </row>
    <row r="71" spans="1:47" s="54" customFormat="1" ht="30" customHeight="1">
      <c r="A71" s="1812"/>
      <c r="B71" s="998">
        <f t="shared" si="19"/>
        <v>3</v>
      </c>
      <c r="C71" s="237"/>
      <c r="D71" s="484" t="str">
        <f t="shared" si="12"/>
        <v/>
      </c>
      <c r="E71" s="1279"/>
      <c r="F71" s="1280"/>
      <c r="G71" s="238"/>
      <c r="H71" s="63"/>
      <c r="I71" s="501"/>
      <c r="J71" s="502"/>
      <c r="K71" s="502"/>
      <c r="L71" s="502"/>
      <c r="M71" s="502"/>
      <c r="N71" s="502"/>
      <c r="O71" s="502"/>
      <c r="P71" s="502"/>
      <c r="Q71" s="502"/>
      <c r="R71" s="502"/>
      <c r="S71" s="502"/>
      <c r="T71" s="502"/>
      <c r="U71" s="502"/>
      <c r="V71" s="503"/>
      <c r="W71" s="517"/>
      <c r="X71" s="526"/>
      <c r="Y71" s="527"/>
      <c r="Z71" s="528"/>
      <c r="AA71" s="565"/>
      <c r="AB71" s="526"/>
      <c r="AC71" s="527"/>
      <c r="AD71" s="528"/>
      <c r="AE71" s="565"/>
      <c r="AF71" s="552">
        <f t="shared" si="20"/>
        <v>0</v>
      </c>
      <c r="AG71" s="551">
        <f t="shared" si="21"/>
        <v>0</v>
      </c>
      <c r="AO71" s="847" t="str">
        <f t="shared" si="13"/>
        <v/>
      </c>
      <c r="AP71" s="847" t="str">
        <f t="shared" si="14"/>
        <v/>
      </c>
      <c r="AQ71" s="847" t="str">
        <f t="shared" si="15"/>
        <v/>
      </c>
      <c r="AR71" s="847" t="str">
        <f t="shared" si="16"/>
        <v/>
      </c>
      <c r="AS71" s="847" t="str">
        <f t="shared" si="17"/>
        <v/>
      </c>
      <c r="AT71" s="847" t="str">
        <f t="shared" si="18"/>
        <v/>
      </c>
      <c r="AU71" s="932"/>
    </row>
    <row r="72" spans="1:47" s="54" customFormat="1" ht="30" customHeight="1">
      <c r="A72" s="1812"/>
      <c r="B72" s="998">
        <f t="shared" si="19"/>
        <v>4</v>
      </c>
      <c r="C72" s="237"/>
      <c r="D72" s="484" t="str">
        <f t="shared" si="12"/>
        <v/>
      </c>
      <c r="E72" s="1279"/>
      <c r="F72" s="1280"/>
      <c r="G72" s="238"/>
      <c r="H72" s="63"/>
      <c r="I72" s="501"/>
      <c r="J72" s="502"/>
      <c r="K72" s="502"/>
      <c r="L72" s="502"/>
      <c r="M72" s="502"/>
      <c r="N72" s="502"/>
      <c r="O72" s="502"/>
      <c r="P72" s="502"/>
      <c r="Q72" s="502"/>
      <c r="R72" s="502"/>
      <c r="S72" s="502"/>
      <c r="T72" s="502"/>
      <c r="U72" s="502"/>
      <c r="V72" s="503"/>
      <c r="W72" s="517"/>
      <c r="X72" s="526"/>
      <c r="Y72" s="527"/>
      <c r="Z72" s="528"/>
      <c r="AA72" s="565"/>
      <c r="AB72" s="526"/>
      <c r="AC72" s="527"/>
      <c r="AD72" s="528"/>
      <c r="AE72" s="565"/>
      <c r="AF72" s="552">
        <f t="shared" si="20"/>
        <v>0</v>
      </c>
      <c r="AG72" s="551">
        <f t="shared" si="21"/>
        <v>0</v>
      </c>
      <c r="AO72" s="847" t="str">
        <f t="shared" si="13"/>
        <v/>
      </c>
      <c r="AP72" s="847" t="str">
        <f t="shared" si="14"/>
        <v/>
      </c>
      <c r="AQ72" s="847" t="str">
        <f t="shared" si="15"/>
        <v/>
      </c>
      <c r="AR72" s="847" t="str">
        <f t="shared" si="16"/>
        <v/>
      </c>
      <c r="AS72" s="847" t="str">
        <f t="shared" si="17"/>
        <v/>
      </c>
      <c r="AT72" s="847" t="str">
        <f t="shared" si="18"/>
        <v/>
      </c>
      <c r="AU72" s="932"/>
    </row>
    <row r="73" spans="1:47" s="54" customFormat="1" ht="30" customHeight="1">
      <c r="A73" s="1812"/>
      <c r="B73" s="998">
        <f t="shared" si="19"/>
        <v>5</v>
      </c>
      <c r="C73" s="237"/>
      <c r="D73" s="484" t="str">
        <f t="shared" si="12"/>
        <v/>
      </c>
      <c r="E73" s="1279"/>
      <c r="F73" s="1280"/>
      <c r="G73" s="238"/>
      <c r="H73" s="63"/>
      <c r="I73" s="501"/>
      <c r="J73" s="502"/>
      <c r="K73" s="502"/>
      <c r="L73" s="502"/>
      <c r="M73" s="502"/>
      <c r="N73" s="502"/>
      <c r="O73" s="502"/>
      <c r="P73" s="502"/>
      <c r="Q73" s="502"/>
      <c r="R73" s="502"/>
      <c r="S73" s="502"/>
      <c r="T73" s="502"/>
      <c r="U73" s="502"/>
      <c r="V73" s="503"/>
      <c r="W73" s="517"/>
      <c r="X73" s="526"/>
      <c r="Y73" s="527"/>
      <c r="Z73" s="528"/>
      <c r="AA73" s="565"/>
      <c r="AB73" s="526"/>
      <c r="AC73" s="527"/>
      <c r="AD73" s="528"/>
      <c r="AE73" s="565"/>
      <c r="AF73" s="552">
        <f t="shared" si="20"/>
        <v>0</v>
      </c>
      <c r="AG73" s="551">
        <f t="shared" si="21"/>
        <v>0</v>
      </c>
      <c r="AO73" s="847" t="str">
        <f t="shared" si="13"/>
        <v/>
      </c>
      <c r="AP73" s="847" t="str">
        <f t="shared" si="14"/>
        <v/>
      </c>
      <c r="AQ73" s="847" t="str">
        <f t="shared" si="15"/>
        <v/>
      </c>
      <c r="AR73" s="847" t="str">
        <f t="shared" si="16"/>
        <v/>
      </c>
      <c r="AS73" s="847" t="str">
        <f t="shared" si="17"/>
        <v/>
      </c>
      <c r="AT73" s="847" t="str">
        <f t="shared" si="18"/>
        <v/>
      </c>
      <c r="AU73" s="932"/>
    </row>
    <row r="74" spans="1:47" s="54" customFormat="1" ht="30" customHeight="1">
      <c r="A74" s="1812"/>
      <c r="B74" s="998">
        <f t="shared" si="19"/>
        <v>6</v>
      </c>
      <c r="C74" s="237"/>
      <c r="D74" s="484" t="str">
        <f t="shared" si="12"/>
        <v/>
      </c>
      <c r="E74" s="1279"/>
      <c r="F74" s="1280"/>
      <c r="G74" s="238"/>
      <c r="H74" s="63"/>
      <c r="I74" s="501"/>
      <c r="J74" s="502"/>
      <c r="K74" s="502"/>
      <c r="L74" s="502"/>
      <c r="M74" s="502"/>
      <c r="N74" s="502"/>
      <c r="O74" s="502"/>
      <c r="P74" s="502"/>
      <c r="Q74" s="502"/>
      <c r="R74" s="502"/>
      <c r="S74" s="502"/>
      <c r="T74" s="502"/>
      <c r="U74" s="502"/>
      <c r="V74" s="503"/>
      <c r="W74" s="517"/>
      <c r="X74" s="526"/>
      <c r="Y74" s="527"/>
      <c r="Z74" s="528"/>
      <c r="AA74" s="565"/>
      <c r="AB74" s="526"/>
      <c r="AC74" s="527"/>
      <c r="AD74" s="528"/>
      <c r="AE74" s="565"/>
      <c r="AF74" s="552">
        <f t="shared" si="20"/>
        <v>0</v>
      </c>
      <c r="AG74" s="551">
        <f t="shared" si="21"/>
        <v>0</v>
      </c>
      <c r="AO74" s="847" t="str">
        <f t="shared" si="13"/>
        <v/>
      </c>
      <c r="AP74" s="847" t="str">
        <f t="shared" si="14"/>
        <v/>
      </c>
      <c r="AQ74" s="847" t="str">
        <f t="shared" si="15"/>
        <v/>
      </c>
      <c r="AR74" s="847" t="str">
        <f t="shared" si="16"/>
        <v/>
      </c>
      <c r="AS74" s="847" t="str">
        <f t="shared" si="17"/>
        <v/>
      </c>
      <c r="AT74" s="847" t="str">
        <f t="shared" si="18"/>
        <v/>
      </c>
      <c r="AU74" s="932"/>
    </row>
    <row r="75" spans="1:47" s="54" customFormat="1" ht="30" customHeight="1">
      <c r="A75" s="1812"/>
      <c r="B75" s="998">
        <f t="shared" si="19"/>
        <v>7</v>
      </c>
      <c r="C75" s="237"/>
      <c r="D75" s="484" t="str">
        <f t="shared" si="12"/>
        <v/>
      </c>
      <c r="E75" s="1279"/>
      <c r="F75" s="1280"/>
      <c r="G75" s="238"/>
      <c r="H75" s="63"/>
      <c r="I75" s="501"/>
      <c r="J75" s="502"/>
      <c r="K75" s="502"/>
      <c r="L75" s="502"/>
      <c r="M75" s="502"/>
      <c r="N75" s="502"/>
      <c r="O75" s="502"/>
      <c r="P75" s="502"/>
      <c r="Q75" s="502"/>
      <c r="R75" s="502"/>
      <c r="S75" s="502"/>
      <c r="T75" s="502"/>
      <c r="U75" s="502"/>
      <c r="V75" s="503"/>
      <c r="W75" s="517"/>
      <c r="X75" s="526"/>
      <c r="Y75" s="527"/>
      <c r="Z75" s="528"/>
      <c r="AA75" s="565"/>
      <c r="AB75" s="526"/>
      <c r="AC75" s="527"/>
      <c r="AD75" s="528"/>
      <c r="AE75" s="565"/>
      <c r="AF75" s="552">
        <f t="shared" si="20"/>
        <v>0</v>
      </c>
      <c r="AG75" s="551">
        <f t="shared" si="21"/>
        <v>0</v>
      </c>
      <c r="AO75" s="847" t="str">
        <f t="shared" si="13"/>
        <v/>
      </c>
      <c r="AP75" s="847" t="str">
        <f t="shared" si="14"/>
        <v/>
      </c>
      <c r="AQ75" s="847" t="str">
        <f t="shared" si="15"/>
        <v/>
      </c>
      <c r="AR75" s="847" t="str">
        <f t="shared" si="16"/>
        <v/>
      </c>
      <c r="AS75" s="847" t="str">
        <f t="shared" si="17"/>
        <v/>
      </c>
      <c r="AT75" s="847" t="str">
        <f t="shared" si="18"/>
        <v/>
      </c>
      <c r="AU75" s="932"/>
    </row>
    <row r="76" spans="1:47" s="54" customFormat="1" ht="30" customHeight="1">
      <c r="A76" s="1812"/>
      <c r="B76" s="998">
        <f t="shared" si="19"/>
        <v>8</v>
      </c>
      <c r="C76" s="237"/>
      <c r="D76" s="484" t="str">
        <f t="shared" si="12"/>
        <v/>
      </c>
      <c r="E76" s="1279"/>
      <c r="F76" s="1280"/>
      <c r="G76" s="238"/>
      <c r="H76" s="63"/>
      <c r="I76" s="501"/>
      <c r="J76" s="502"/>
      <c r="K76" s="502"/>
      <c r="L76" s="502"/>
      <c r="M76" s="502"/>
      <c r="N76" s="502"/>
      <c r="O76" s="502"/>
      <c r="P76" s="502"/>
      <c r="Q76" s="502"/>
      <c r="R76" s="502"/>
      <c r="S76" s="502"/>
      <c r="T76" s="502"/>
      <c r="U76" s="502"/>
      <c r="V76" s="503"/>
      <c r="W76" s="517"/>
      <c r="X76" s="526"/>
      <c r="Y76" s="527"/>
      <c r="Z76" s="528"/>
      <c r="AA76" s="565"/>
      <c r="AB76" s="526"/>
      <c r="AC76" s="527"/>
      <c r="AD76" s="528"/>
      <c r="AE76" s="565"/>
      <c r="AF76" s="552">
        <f t="shared" si="20"/>
        <v>0</v>
      </c>
      <c r="AG76" s="551">
        <f t="shared" si="21"/>
        <v>0</v>
      </c>
      <c r="AO76" s="847" t="str">
        <f t="shared" si="13"/>
        <v/>
      </c>
      <c r="AP76" s="847" t="str">
        <f t="shared" si="14"/>
        <v/>
      </c>
      <c r="AQ76" s="847" t="str">
        <f t="shared" si="15"/>
        <v/>
      </c>
      <c r="AR76" s="847" t="str">
        <f t="shared" si="16"/>
        <v/>
      </c>
      <c r="AS76" s="847" t="str">
        <f t="shared" si="17"/>
        <v/>
      </c>
      <c r="AT76" s="847" t="str">
        <f t="shared" si="18"/>
        <v/>
      </c>
      <c r="AU76" s="932"/>
    </row>
    <row r="77" spans="1:47" s="54" customFormat="1" ht="30" customHeight="1">
      <c r="A77" s="1812"/>
      <c r="B77" s="998">
        <f t="shared" si="19"/>
        <v>9</v>
      </c>
      <c r="C77" s="237"/>
      <c r="D77" s="484" t="str">
        <f t="shared" si="12"/>
        <v/>
      </c>
      <c r="E77" s="1279"/>
      <c r="F77" s="1280"/>
      <c r="G77" s="238"/>
      <c r="H77" s="63"/>
      <c r="I77" s="501"/>
      <c r="J77" s="502"/>
      <c r="K77" s="502"/>
      <c r="L77" s="502"/>
      <c r="M77" s="502"/>
      <c r="N77" s="502"/>
      <c r="O77" s="502"/>
      <c r="P77" s="502"/>
      <c r="Q77" s="502"/>
      <c r="R77" s="502"/>
      <c r="S77" s="502"/>
      <c r="T77" s="502"/>
      <c r="U77" s="502"/>
      <c r="V77" s="503"/>
      <c r="W77" s="517"/>
      <c r="X77" s="526"/>
      <c r="Y77" s="527"/>
      <c r="Z77" s="528"/>
      <c r="AA77" s="565"/>
      <c r="AB77" s="526"/>
      <c r="AC77" s="527"/>
      <c r="AD77" s="528"/>
      <c r="AE77" s="565"/>
      <c r="AF77" s="552">
        <f t="shared" si="20"/>
        <v>0</v>
      </c>
      <c r="AG77" s="551">
        <f t="shared" si="21"/>
        <v>0</v>
      </c>
      <c r="AO77" s="847" t="str">
        <f t="shared" si="13"/>
        <v/>
      </c>
      <c r="AP77" s="847" t="str">
        <f t="shared" si="14"/>
        <v/>
      </c>
      <c r="AQ77" s="847" t="str">
        <f t="shared" si="15"/>
        <v/>
      </c>
      <c r="AR77" s="847" t="str">
        <f t="shared" si="16"/>
        <v/>
      </c>
      <c r="AS77" s="847" t="str">
        <f t="shared" si="17"/>
        <v/>
      </c>
      <c r="AT77" s="847" t="str">
        <f t="shared" si="18"/>
        <v/>
      </c>
      <c r="AU77" s="932"/>
    </row>
    <row r="78" spans="1:47" s="54" customFormat="1" ht="30" customHeight="1">
      <c r="A78" s="1812"/>
      <c r="B78" s="998">
        <f t="shared" si="19"/>
        <v>10</v>
      </c>
      <c r="C78" s="237"/>
      <c r="D78" s="484" t="str">
        <f t="shared" si="12"/>
        <v/>
      </c>
      <c r="E78" s="1279"/>
      <c r="F78" s="1280"/>
      <c r="G78" s="238"/>
      <c r="H78" s="63"/>
      <c r="I78" s="501"/>
      <c r="J78" s="502"/>
      <c r="K78" s="502"/>
      <c r="L78" s="502"/>
      <c r="M78" s="502"/>
      <c r="N78" s="502"/>
      <c r="O78" s="502"/>
      <c r="P78" s="502"/>
      <c r="Q78" s="502"/>
      <c r="R78" s="502"/>
      <c r="S78" s="502"/>
      <c r="T78" s="502"/>
      <c r="U78" s="502"/>
      <c r="V78" s="503"/>
      <c r="W78" s="517"/>
      <c r="X78" s="526"/>
      <c r="Y78" s="527"/>
      <c r="Z78" s="528"/>
      <c r="AA78" s="565"/>
      <c r="AB78" s="526"/>
      <c r="AC78" s="527"/>
      <c r="AD78" s="528"/>
      <c r="AE78" s="565"/>
      <c r="AF78" s="552">
        <f t="shared" si="20"/>
        <v>0</v>
      </c>
      <c r="AG78" s="551">
        <f t="shared" si="21"/>
        <v>0</v>
      </c>
      <c r="AO78" s="847" t="str">
        <f t="shared" si="13"/>
        <v/>
      </c>
      <c r="AP78" s="847" t="str">
        <f t="shared" si="14"/>
        <v/>
      </c>
      <c r="AQ78" s="847" t="str">
        <f t="shared" si="15"/>
        <v/>
      </c>
      <c r="AR78" s="847" t="str">
        <f t="shared" si="16"/>
        <v/>
      </c>
      <c r="AS78" s="847" t="str">
        <f t="shared" si="17"/>
        <v/>
      </c>
      <c r="AT78" s="847" t="str">
        <f t="shared" si="18"/>
        <v/>
      </c>
      <c r="AU78" s="932"/>
    </row>
    <row r="79" spans="1:47" s="54" customFormat="1" ht="30" customHeight="1">
      <c r="A79" s="1812"/>
      <c r="B79" s="998">
        <f t="shared" si="19"/>
        <v>11</v>
      </c>
      <c r="C79" s="237"/>
      <c r="D79" s="484" t="str">
        <f t="shared" si="12"/>
        <v/>
      </c>
      <c r="E79" s="1279"/>
      <c r="F79" s="1280"/>
      <c r="G79" s="238"/>
      <c r="H79" s="63"/>
      <c r="I79" s="501"/>
      <c r="J79" s="502"/>
      <c r="K79" s="502"/>
      <c r="L79" s="502"/>
      <c r="M79" s="502"/>
      <c r="N79" s="502"/>
      <c r="O79" s="502"/>
      <c r="P79" s="502"/>
      <c r="Q79" s="502"/>
      <c r="R79" s="502"/>
      <c r="S79" s="502"/>
      <c r="T79" s="502"/>
      <c r="U79" s="502"/>
      <c r="V79" s="503"/>
      <c r="W79" s="517"/>
      <c r="X79" s="526"/>
      <c r="Y79" s="527"/>
      <c r="Z79" s="528"/>
      <c r="AA79" s="565"/>
      <c r="AB79" s="526"/>
      <c r="AC79" s="527"/>
      <c r="AD79" s="528"/>
      <c r="AE79" s="565"/>
      <c r="AF79" s="552">
        <f t="shared" si="20"/>
        <v>0</v>
      </c>
      <c r="AG79" s="551">
        <f t="shared" si="21"/>
        <v>0</v>
      </c>
      <c r="AO79" s="847" t="str">
        <f t="shared" si="13"/>
        <v/>
      </c>
      <c r="AP79" s="847" t="str">
        <f t="shared" si="14"/>
        <v/>
      </c>
      <c r="AQ79" s="847" t="str">
        <f t="shared" si="15"/>
        <v/>
      </c>
      <c r="AR79" s="847" t="str">
        <f t="shared" si="16"/>
        <v/>
      </c>
      <c r="AS79" s="847" t="str">
        <f t="shared" si="17"/>
        <v/>
      </c>
      <c r="AT79" s="847" t="str">
        <f t="shared" si="18"/>
        <v/>
      </c>
      <c r="AU79" s="932"/>
    </row>
    <row r="80" spans="1:47" s="54" customFormat="1" ht="30" customHeight="1">
      <c r="A80" s="1812"/>
      <c r="B80" s="998">
        <f t="shared" si="19"/>
        <v>12</v>
      </c>
      <c r="C80" s="237"/>
      <c r="D80" s="484" t="str">
        <f t="shared" si="12"/>
        <v/>
      </c>
      <c r="E80" s="1279"/>
      <c r="F80" s="1280"/>
      <c r="G80" s="238"/>
      <c r="H80" s="63"/>
      <c r="I80" s="501"/>
      <c r="J80" s="502"/>
      <c r="K80" s="502"/>
      <c r="L80" s="502"/>
      <c r="M80" s="502"/>
      <c r="N80" s="502"/>
      <c r="O80" s="502"/>
      <c r="P80" s="502"/>
      <c r="Q80" s="502"/>
      <c r="R80" s="502"/>
      <c r="S80" s="502"/>
      <c r="T80" s="502"/>
      <c r="U80" s="502"/>
      <c r="V80" s="503"/>
      <c r="W80" s="517"/>
      <c r="X80" s="526"/>
      <c r="Y80" s="527"/>
      <c r="Z80" s="528"/>
      <c r="AA80" s="565"/>
      <c r="AB80" s="526"/>
      <c r="AC80" s="527"/>
      <c r="AD80" s="528"/>
      <c r="AE80" s="565"/>
      <c r="AF80" s="552">
        <f t="shared" si="20"/>
        <v>0</v>
      </c>
      <c r="AG80" s="551">
        <f t="shared" si="21"/>
        <v>0</v>
      </c>
      <c r="AO80" s="847" t="str">
        <f t="shared" si="13"/>
        <v/>
      </c>
      <c r="AP80" s="847" t="str">
        <f t="shared" si="14"/>
        <v/>
      </c>
      <c r="AQ80" s="847" t="str">
        <f t="shared" si="15"/>
        <v/>
      </c>
      <c r="AR80" s="847" t="str">
        <f t="shared" si="16"/>
        <v/>
      </c>
      <c r="AS80" s="847" t="str">
        <f t="shared" si="17"/>
        <v/>
      </c>
      <c r="AT80" s="847" t="str">
        <f t="shared" si="18"/>
        <v/>
      </c>
      <c r="AU80" s="932"/>
    </row>
    <row r="81" spans="1:47" s="54" customFormat="1" ht="30" customHeight="1">
      <c r="A81" s="1812"/>
      <c r="B81" s="998">
        <f t="shared" si="19"/>
        <v>13</v>
      </c>
      <c r="C81" s="237"/>
      <c r="D81" s="484" t="str">
        <f t="shared" si="12"/>
        <v/>
      </c>
      <c r="E81" s="1279"/>
      <c r="F81" s="1280"/>
      <c r="G81" s="238"/>
      <c r="H81" s="63"/>
      <c r="I81" s="501"/>
      <c r="J81" s="502"/>
      <c r="K81" s="502"/>
      <c r="L81" s="502"/>
      <c r="M81" s="502"/>
      <c r="N81" s="502"/>
      <c r="O81" s="502"/>
      <c r="P81" s="502"/>
      <c r="Q81" s="502"/>
      <c r="R81" s="502"/>
      <c r="S81" s="502"/>
      <c r="T81" s="502"/>
      <c r="U81" s="502"/>
      <c r="V81" s="503"/>
      <c r="W81" s="517"/>
      <c r="X81" s="526"/>
      <c r="Y81" s="527"/>
      <c r="Z81" s="528"/>
      <c r="AA81" s="565"/>
      <c r="AB81" s="526"/>
      <c r="AC81" s="527"/>
      <c r="AD81" s="528"/>
      <c r="AE81" s="565"/>
      <c r="AF81" s="552">
        <f t="shared" si="20"/>
        <v>0</v>
      </c>
      <c r="AG81" s="551">
        <f t="shared" si="21"/>
        <v>0</v>
      </c>
      <c r="AO81" s="847" t="str">
        <f t="shared" si="13"/>
        <v/>
      </c>
      <c r="AP81" s="847" t="str">
        <f t="shared" si="14"/>
        <v/>
      </c>
      <c r="AQ81" s="847" t="str">
        <f t="shared" si="15"/>
        <v/>
      </c>
      <c r="AR81" s="847" t="str">
        <f t="shared" si="16"/>
        <v/>
      </c>
      <c r="AS81" s="847" t="str">
        <f t="shared" si="17"/>
        <v/>
      </c>
      <c r="AT81" s="847" t="str">
        <f t="shared" si="18"/>
        <v/>
      </c>
      <c r="AU81" s="932"/>
    </row>
    <row r="82" spans="1:47" s="54" customFormat="1" ht="30" customHeight="1">
      <c r="A82" s="1812"/>
      <c r="B82" s="998">
        <f t="shared" si="19"/>
        <v>14</v>
      </c>
      <c r="C82" s="237"/>
      <c r="D82" s="484" t="str">
        <f t="shared" si="12"/>
        <v/>
      </c>
      <c r="E82" s="1279"/>
      <c r="F82" s="1280"/>
      <c r="G82" s="238"/>
      <c r="H82" s="63"/>
      <c r="I82" s="501"/>
      <c r="J82" s="502"/>
      <c r="K82" s="502"/>
      <c r="L82" s="502"/>
      <c r="M82" s="502"/>
      <c r="N82" s="502"/>
      <c r="O82" s="502"/>
      <c r="P82" s="502"/>
      <c r="Q82" s="502"/>
      <c r="R82" s="502"/>
      <c r="S82" s="502"/>
      <c r="T82" s="502"/>
      <c r="U82" s="502"/>
      <c r="V82" s="503"/>
      <c r="W82" s="517"/>
      <c r="X82" s="526"/>
      <c r="Y82" s="527"/>
      <c r="Z82" s="528"/>
      <c r="AA82" s="565"/>
      <c r="AB82" s="526"/>
      <c r="AC82" s="527"/>
      <c r="AD82" s="528"/>
      <c r="AE82" s="565"/>
      <c r="AF82" s="552">
        <f t="shared" si="20"/>
        <v>0</v>
      </c>
      <c r="AG82" s="551">
        <f t="shared" si="21"/>
        <v>0</v>
      </c>
      <c r="AO82" s="847" t="str">
        <f t="shared" si="13"/>
        <v/>
      </c>
      <c r="AP82" s="847" t="str">
        <f t="shared" si="14"/>
        <v/>
      </c>
      <c r="AQ82" s="847" t="str">
        <f t="shared" si="15"/>
        <v/>
      </c>
      <c r="AR82" s="847" t="str">
        <f t="shared" si="16"/>
        <v/>
      </c>
      <c r="AS82" s="847" t="str">
        <f t="shared" si="17"/>
        <v/>
      </c>
      <c r="AT82" s="847" t="str">
        <f t="shared" si="18"/>
        <v/>
      </c>
      <c r="AU82" s="932"/>
    </row>
    <row r="83" spans="1:47" s="54" customFormat="1" ht="30" customHeight="1">
      <c r="A83" s="1812"/>
      <c r="B83" s="998">
        <f t="shared" si="19"/>
        <v>15</v>
      </c>
      <c r="C83" s="237"/>
      <c r="D83" s="484" t="str">
        <f t="shared" si="12"/>
        <v/>
      </c>
      <c r="E83" s="1279"/>
      <c r="F83" s="1280"/>
      <c r="G83" s="238"/>
      <c r="H83" s="63"/>
      <c r="I83" s="501"/>
      <c r="J83" s="502"/>
      <c r="K83" s="502"/>
      <c r="L83" s="502"/>
      <c r="M83" s="502"/>
      <c r="N83" s="502"/>
      <c r="O83" s="502"/>
      <c r="P83" s="502"/>
      <c r="Q83" s="502"/>
      <c r="R83" s="502"/>
      <c r="S83" s="502"/>
      <c r="T83" s="502"/>
      <c r="U83" s="502"/>
      <c r="V83" s="503"/>
      <c r="W83" s="517"/>
      <c r="X83" s="526"/>
      <c r="Y83" s="527"/>
      <c r="Z83" s="528"/>
      <c r="AA83" s="565"/>
      <c r="AB83" s="526"/>
      <c r="AC83" s="527"/>
      <c r="AD83" s="528"/>
      <c r="AE83" s="565"/>
      <c r="AF83" s="552">
        <f t="shared" si="20"/>
        <v>0</v>
      </c>
      <c r="AG83" s="551">
        <f t="shared" si="21"/>
        <v>0</v>
      </c>
      <c r="AO83" s="847" t="str">
        <f t="shared" si="13"/>
        <v/>
      </c>
      <c r="AP83" s="847" t="str">
        <f t="shared" si="14"/>
        <v/>
      </c>
      <c r="AQ83" s="847" t="str">
        <f t="shared" si="15"/>
        <v/>
      </c>
      <c r="AR83" s="847" t="str">
        <f t="shared" si="16"/>
        <v/>
      </c>
      <c r="AS83" s="847" t="str">
        <f t="shared" si="17"/>
        <v/>
      </c>
      <c r="AT83" s="847" t="str">
        <f t="shared" si="18"/>
        <v/>
      </c>
      <c r="AU83" s="932"/>
    </row>
    <row r="84" spans="1:47" s="54" customFormat="1" ht="30" customHeight="1">
      <c r="A84" s="1812"/>
      <c r="B84" s="998">
        <f t="shared" si="19"/>
        <v>16</v>
      </c>
      <c r="C84" s="237"/>
      <c r="D84" s="484" t="str">
        <f t="shared" si="12"/>
        <v/>
      </c>
      <c r="E84" s="1279"/>
      <c r="F84" s="1280"/>
      <c r="G84" s="238"/>
      <c r="H84" s="63"/>
      <c r="I84" s="501"/>
      <c r="J84" s="502"/>
      <c r="K84" s="502"/>
      <c r="L84" s="502"/>
      <c r="M84" s="502"/>
      <c r="N84" s="502"/>
      <c r="O84" s="502"/>
      <c r="P84" s="502"/>
      <c r="Q84" s="502"/>
      <c r="R84" s="502"/>
      <c r="S84" s="502"/>
      <c r="T84" s="502"/>
      <c r="U84" s="502"/>
      <c r="V84" s="503"/>
      <c r="W84" s="517"/>
      <c r="X84" s="526"/>
      <c r="Y84" s="527"/>
      <c r="Z84" s="528"/>
      <c r="AA84" s="565"/>
      <c r="AB84" s="526"/>
      <c r="AC84" s="527"/>
      <c r="AD84" s="528"/>
      <c r="AE84" s="565"/>
      <c r="AF84" s="552">
        <f t="shared" si="20"/>
        <v>0</v>
      </c>
      <c r="AG84" s="551">
        <f t="shared" si="21"/>
        <v>0</v>
      </c>
      <c r="AO84" s="847" t="str">
        <f t="shared" si="13"/>
        <v/>
      </c>
      <c r="AP84" s="847" t="str">
        <f t="shared" si="14"/>
        <v/>
      </c>
      <c r="AQ84" s="847" t="str">
        <f t="shared" si="15"/>
        <v/>
      </c>
      <c r="AR84" s="847" t="str">
        <f t="shared" si="16"/>
        <v/>
      </c>
      <c r="AS84" s="847" t="str">
        <f t="shared" si="17"/>
        <v/>
      </c>
      <c r="AT84" s="847" t="str">
        <f t="shared" si="18"/>
        <v/>
      </c>
      <c r="AU84" s="932"/>
    </row>
    <row r="85" spans="1:47" s="54" customFormat="1" ht="30" customHeight="1">
      <c r="A85" s="1812"/>
      <c r="B85" s="998">
        <f t="shared" si="19"/>
        <v>17</v>
      </c>
      <c r="C85" s="237"/>
      <c r="D85" s="484" t="str">
        <f t="shared" si="12"/>
        <v/>
      </c>
      <c r="E85" s="1279"/>
      <c r="F85" s="1280"/>
      <c r="G85" s="238"/>
      <c r="H85" s="63"/>
      <c r="I85" s="501"/>
      <c r="J85" s="502"/>
      <c r="K85" s="502"/>
      <c r="L85" s="502"/>
      <c r="M85" s="502"/>
      <c r="N85" s="502"/>
      <c r="O85" s="502"/>
      <c r="P85" s="502"/>
      <c r="Q85" s="502"/>
      <c r="R85" s="502"/>
      <c r="S85" s="502"/>
      <c r="T85" s="502"/>
      <c r="U85" s="502"/>
      <c r="V85" s="503"/>
      <c r="W85" s="517"/>
      <c r="X85" s="526"/>
      <c r="Y85" s="527"/>
      <c r="Z85" s="528"/>
      <c r="AA85" s="565"/>
      <c r="AB85" s="526"/>
      <c r="AC85" s="527"/>
      <c r="AD85" s="528"/>
      <c r="AE85" s="565"/>
      <c r="AF85" s="552">
        <f t="shared" si="20"/>
        <v>0</v>
      </c>
      <c r="AG85" s="551">
        <f t="shared" si="21"/>
        <v>0</v>
      </c>
      <c r="AO85" s="847" t="str">
        <f t="shared" si="13"/>
        <v/>
      </c>
      <c r="AP85" s="847" t="str">
        <f t="shared" si="14"/>
        <v/>
      </c>
      <c r="AQ85" s="847" t="str">
        <f t="shared" si="15"/>
        <v/>
      </c>
      <c r="AR85" s="847" t="str">
        <f t="shared" si="16"/>
        <v/>
      </c>
      <c r="AS85" s="847" t="str">
        <f t="shared" si="17"/>
        <v/>
      </c>
      <c r="AT85" s="847" t="str">
        <f t="shared" si="18"/>
        <v/>
      </c>
      <c r="AU85" s="932"/>
    </row>
    <row r="86" spans="1:47" s="54" customFormat="1" ht="30" customHeight="1">
      <c r="A86" s="1812"/>
      <c r="B86" s="998">
        <f t="shared" si="19"/>
        <v>18</v>
      </c>
      <c r="C86" s="237"/>
      <c r="D86" s="484" t="str">
        <f t="shared" si="12"/>
        <v/>
      </c>
      <c r="E86" s="1279"/>
      <c r="F86" s="1280"/>
      <c r="G86" s="238"/>
      <c r="H86" s="63"/>
      <c r="I86" s="501"/>
      <c r="J86" s="502"/>
      <c r="K86" s="502"/>
      <c r="L86" s="502"/>
      <c r="M86" s="502"/>
      <c r="N86" s="502"/>
      <c r="O86" s="502"/>
      <c r="P86" s="502"/>
      <c r="Q86" s="502"/>
      <c r="R86" s="502"/>
      <c r="S86" s="502"/>
      <c r="T86" s="502"/>
      <c r="U86" s="502"/>
      <c r="V86" s="503"/>
      <c r="W86" s="517"/>
      <c r="X86" s="526"/>
      <c r="Y86" s="527"/>
      <c r="Z86" s="528"/>
      <c r="AA86" s="565"/>
      <c r="AB86" s="526"/>
      <c r="AC86" s="527"/>
      <c r="AD86" s="528"/>
      <c r="AE86" s="565"/>
      <c r="AF86" s="552">
        <f t="shared" si="20"/>
        <v>0</v>
      </c>
      <c r="AG86" s="551">
        <f t="shared" si="21"/>
        <v>0</v>
      </c>
      <c r="AO86" s="847" t="str">
        <f t="shared" si="13"/>
        <v/>
      </c>
      <c r="AP86" s="847" t="str">
        <f t="shared" si="14"/>
        <v/>
      </c>
      <c r="AQ86" s="847" t="str">
        <f t="shared" si="15"/>
        <v/>
      </c>
      <c r="AR86" s="847" t="str">
        <f t="shared" si="16"/>
        <v/>
      </c>
      <c r="AS86" s="847" t="str">
        <f t="shared" si="17"/>
        <v/>
      </c>
      <c r="AT86" s="847" t="str">
        <f t="shared" si="18"/>
        <v/>
      </c>
      <c r="AU86" s="932"/>
    </row>
    <row r="87" spans="1:47" s="54" customFormat="1" ht="30" customHeight="1">
      <c r="A87" s="1812"/>
      <c r="B87" s="998">
        <f t="shared" si="19"/>
        <v>19</v>
      </c>
      <c r="C87" s="237"/>
      <c r="D87" s="484" t="str">
        <f t="shared" si="12"/>
        <v/>
      </c>
      <c r="E87" s="1279"/>
      <c r="F87" s="1280"/>
      <c r="G87" s="238"/>
      <c r="H87" s="63"/>
      <c r="I87" s="501"/>
      <c r="J87" s="502"/>
      <c r="K87" s="502"/>
      <c r="L87" s="502"/>
      <c r="M87" s="502"/>
      <c r="N87" s="502"/>
      <c r="O87" s="502"/>
      <c r="P87" s="502"/>
      <c r="Q87" s="502"/>
      <c r="R87" s="502"/>
      <c r="S87" s="502"/>
      <c r="T87" s="502"/>
      <c r="U87" s="502"/>
      <c r="V87" s="503"/>
      <c r="W87" s="517"/>
      <c r="X87" s="526"/>
      <c r="Y87" s="527"/>
      <c r="Z87" s="528"/>
      <c r="AA87" s="565"/>
      <c r="AB87" s="526"/>
      <c r="AC87" s="527"/>
      <c r="AD87" s="528"/>
      <c r="AE87" s="565"/>
      <c r="AF87" s="552">
        <f t="shared" si="20"/>
        <v>0</v>
      </c>
      <c r="AG87" s="551">
        <f t="shared" si="21"/>
        <v>0</v>
      </c>
      <c r="AO87" s="847" t="str">
        <f t="shared" si="13"/>
        <v/>
      </c>
      <c r="AP87" s="847" t="str">
        <f t="shared" si="14"/>
        <v/>
      </c>
      <c r="AQ87" s="847" t="str">
        <f t="shared" si="15"/>
        <v/>
      </c>
      <c r="AR87" s="847" t="str">
        <f t="shared" si="16"/>
        <v/>
      </c>
      <c r="AS87" s="847" t="str">
        <f t="shared" si="17"/>
        <v/>
      </c>
      <c r="AT87" s="847" t="str">
        <f t="shared" si="18"/>
        <v/>
      </c>
      <c r="AU87" s="932"/>
    </row>
    <row r="88" spans="1:47" s="54" customFormat="1" ht="30" customHeight="1">
      <c r="A88" s="1812"/>
      <c r="B88" s="998">
        <f t="shared" si="19"/>
        <v>20</v>
      </c>
      <c r="C88" s="237"/>
      <c r="D88" s="484" t="str">
        <f t="shared" si="12"/>
        <v/>
      </c>
      <c r="E88" s="1279"/>
      <c r="F88" s="1280"/>
      <c r="G88" s="238"/>
      <c r="H88" s="63"/>
      <c r="I88" s="501"/>
      <c r="J88" s="502"/>
      <c r="K88" s="502"/>
      <c r="L88" s="502"/>
      <c r="M88" s="502"/>
      <c r="N88" s="502"/>
      <c r="O88" s="502"/>
      <c r="P88" s="502"/>
      <c r="Q88" s="502"/>
      <c r="R88" s="502"/>
      <c r="S88" s="502"/>
      <c r="T88" s="502"/>
      <c r="U88" s="502"/>
      <c r="V88" s="503"/>
      <c r="W88" s="517"/>
      <c r="X88" s="526"/>
      <c r="Y88" s="527"/>
      <c r="Z88" s="528"/>
      <c r="AA88" s="565"/>
      <c r="AB88" s="526"/>
      <c r="AC88" s="527"/>
      <c r="AD88" s="528"/>
      <c r="AE88" s="565"/>
      <c r="AF88" s="552">
        <f t="shared" si="20"/>
        <v>0</v>
      </c>
      <c r="AG88" s="551">
        <f t="shared" si="21"/>
        <v>0</v>
      </c>
      <c r="AO88" s="847" t="str">
        <f t="shared" si="13"/>
        <v/>
      </c>
      <c r="AP88" s="847" t="str">
        <f t="shared" si="14"/>
        <v/>
      </c>
      <c r="AQ88" s="847" t="str">
        <f t="shared" si="15"/>
        <v/>
      </c>
      <c r="AR88" s="847" t="str">
        <f t="shared" si="16"/>
        <v/>
      </c>
      <c r="AS88" s="847" t="str">
        <f t="shared" si="17"/>
        <v/>
      </c>
      <c r="AT88" s="847" t="str">
        <f t="shared" si="18"/>
        <v/>
      </c>
      <c r="AU88" s="932"/>
    </row>
    <row r="89" spans="1:47" s="54" customFormat="1" ht="30" customHeight="1">
      <c r="A89" s="1812"/>
      <c r="B89" s="998">
        <f t="shared" si="19"/>
        <v>21</v>
      </c>
      <c r="C89" s="237"/>
      <c r="D89" s="484" t="str">
        <f t="shared" si="12"/>
        <v/>
      </c>
      <c r="E89" s="1279"/>
      <c r="F89" s="1280"/>
      <c r="G89" s="238"/>
      <c r="H89" s="63"/>
      <c r="I89" s="501"/>
      <c r="J89" s="502"/>
      <c r="K89" s="502"/>
      <c r="L89" s="502"/>
      <c r="M89" s="502"/>
      <c r="N89" s="502"/>
      <c r="O89" s="502"/>
      <c r="P89" s="502"/>
      <c r="Q89" s="502"/>
      <c r="R89" s="502"/>
      <c r="S89" s="502"/>
      <c r="T89" s="502"/>
      <c r="U89" s="502"/>
      <c r="V89" s="503"/>
      <c r="W89" s="517"/>
      <c r="X89" s="526"/>
      <c r="Y89" s="527"/>
      <c r="Z89" s="528"/>
      <c r="AA89" s="565"/>
      <c r="AB89" s="526"/>
      <c r="AC89" s="527"/>
      <c r="AD89" s="528"/>
      <c r="AE89" s="565"/>
      <c r="AF89" s="552">
        <f t="shared" si="20"/>
        <v>0</v>
      </c>
      <c r="AG89" s="551">
        <f t="shared" si="21"/>
        <v>0</v>
      </c>
      <c r="AO89" s="847" t="str">
        <f t="shared" si="13"/>
        <v/>
      </c>
      <c r="AP89" s="847" t="str">
        <f t="shared" si="14"/>
        <v/>
      </c>
      <c r="AQ89" s="847" t="str">
        <f t="shared" si="15"/>
        <v/>
      </c>
      <c r="AR89" s="847" t="str">
        <f t="shared" si="16"/>
        <v/>
      </c>
      <c r="AS89" s="847" t="str">
        <f t="shared" si="17"/>
        <v/>
      </c>
      <c r="AT89" s="847" t="str">
        <f t="shared" si="18"/>
        <v/>
      </c>
      <c r="AU89" s="932"/>
    </row>
    <row r="90" spans="1:47" s="54" customFormat="1" ht="30" customHeight="1">
      <c r="A90" s="1812"/>
      <c r="B90" s="998">
        <f t="shared" si="19"/>
        <v>22</v>
      </c>
      <c r="C90" s="237"/>
      <c r="D90" s="484" t="str">
        <f t="shared" si="12"/>
        <v/>
      </c>
      <c r="E90" s="1279"/>
      <c r="F90" s="1280"/>
      <c r="G90" s="238"/>
      <c r="H90" s="63"/>
      <c r="I90" s="501"/>
      <c r="J90" s="502"/>
      <c r="K90" s="502"/>
      <c r="L90" s="502"/>
      <c r="M90" s="502"/>
      <c r="N90" s="502"/>
      <c r="O90" s="502"/>
      <c r="P90" s="502"/>
      <c r="Q90" s="502"/>
      <c r="R90" s="502"/>
      <c r="S90" s="502"/>
      <c r="T90" s="502"/>
      <c r="U90" s="502"/>
      <c r="V90" s="503"/>
      <c r="W90" s="517"/>
      <c r="X90" s="526"/>
      <c r="Y90" s="527"/>
      <c r="Z90" s="528"/>
      <c r="AA90" s="565"/>
      <c r="AB90" s="526"/>
      <c r="AC90" s="527"/>
      <c r="AD90" s="528"/>
      <c r="AE90" s="565"/>
      <c r="AF90" s="552">
        <f t="shared" si="20"/>
        <v>0</v>
      </c>
      <c r="AG90" s="551">
        <f t="shared" si="21"/>
        <v>0</v>
      </c>
      <c r="AO90" s="847" t="str">
        <f t="shared" si="13"/>
        <v/>
      </c>
      <c r="AP90" s="847" t="str">
        <f t="shared" si="14"/>
        <v/>
      </c>
      <c r="AQ90" s="847" t="str">
        <f t="shared" si="15"/>
        <v/>
      </c>
      <c r="AR90" s="847" t="str">
        <f t="shared" si="16"/>
        <v/>
      </c>
      <c r="AS90" s="847" t="str">
        <f t="shared" si="17"/>
        <v/>
      </c>
      <c r="AT90" s="847" t="str">
        <f t="shared" si="18"/>
        <v/>
      </c>
      <c r="AU90" s="932"/>
    </row>
    <row r="91" spans="1:47" s="54" customFormat="1" ht="30" customHeight="1">
      <c r="A91" s="1812"/>
      <c r="B91" s="998">
        <f t="shared" si="19"/>
        <v>23</v>
      </c>
      <c r="C91" s="237"/>
      <c r="D91" s="484" t="str">
        <f t="shared" si="12"/>
        <v/>
      </c>
      <c r="E91" s="1279"/>
      <c r="F91" s="1280"/>
      <c r="G91" s="238"/>
      <c r="H91" s="63"/>
      <c r="I91" s="501"/>
      <c r="J91" s="502"/>
      <c r="K91" s="502"/>
      <c r="L91" s="502"/>
      <c r="M91" s="502"/>
      <c r="N91" s="502"/>
      <c r="O91" s="502"/>
      <c r="P91" s="502"/>
      <c r="Q91" s="502"/>
      <c r="R91" s="502"/>
      <c r="S91" s="502"/>
      <c r="T91" s="502"/>
      <c r="U91" s="502"/>
      <c r="V91" s="503"/>
      <c r="W91" s="517"/>
      <c r="X91" s="526"/>
      <c r="Y91" s="527"/>
      <c r="Z91" s="528"/>
      <c r="AA91" s="565"/>
      <c r="AB91" s="526"/>
      <c r="AC91" s="527"/>
      <c r="AD91" s="528"/>
      <c r="AE91" s="565"/>
      <c r="AF91" s="552">
        <f t="shared" si="20"/>
        <v>0</v>
      </c>
      <c r="AG91" s="551">
        <f t="shared" si="21"/>
        <v>0</v>
      </c>
      <c r="AO91" s="847" t="str">
        <f t="shared" si="13"/>
        <v/>
      </c>
      <c r="AP91" s="847" t="str">
        <f t="shared" si="14"/>
        <v/>
      </c>
      <c r="AQ91" s="847" t="str">
        <f t="shared" si="15"/>
        <v/>
      </c>
      <c r="AR91" s="847" t="str">
        <f t="shared" si="16"/>
        <v/>
      </c>
      <c r="AS91" s="847" t="str">
        <f t="shared" si="17"/>
        <v/>
      </c>
      <c r="AT91" s="847" t="str">
        <f t="shared" si="18"/>
        <v/>
      </c>
      <c r="AU91" s="932"/>
    </row>
    <row r="92" spans="1:47" s="54" customFormat="1" ht="30" customHeight="1">
      <c r="A92" s="1812"/>
      <c r="B92" s="998">
        <f t="shared" si="19"/>
        <v>24</v>
      </c>
      <c r="C92" s="237"/>
      <c r="D92" s="484" t="str">
        <f t="shared" si="12"/>
        <v/>
      </c>
      <c r="E92" s="1279"/>
      <c r="F92" s="1280"/>
      <c r="G92" s="238"/>
      <c r="H92" s="63"/>
      <c r="I92" s="501"/>
      <c r="J92" s="502"/>
      <c r="K92" s="502"/>
      <c r="L92" s="502"/>
      <c r="M92" s="502"/>
      <c r="N92" s="502"/>
      <c r="O92" s="502"/>
      <c r="P92" s="502"/>
      <c r="Q92" s="502"/>
      <c r="R92" s="502"/>
      <c r="S92" s="502"/>
      <c r="T92" s="502"/>
      <c r="U92" s="502"/>
      <c r="V92" s="503"/>
      <c r="W92" s="517"/>
      <c r="X92" s="526"/>
      <c r="Y92" s="527"/>
      <c r="Z92" s="528"/>
      <c r="AA92" s="565"/>
      <c r="AB92" s="526"/>
      <c r="AC92" s="527"/>
      <c r="AD92" s="528"/>
      <c r="AE92" s="565"/>
      <c r="AF92" s="552">
        <f t="shared" si="20"/>
        <v>0</v>
      </c>
      <c r="AG92" s="551">
        <f t="shared" si="21"/>
        <v>0</v>
      </c>
      <c r="AO92" s="847" t="str">
        <f t="shared" si="13"/>
        <v/>
      </c>
      <c r="AP92" s="847" t="str">
        <f t="shared" si="14"/>
        <v/>
      </c>
      <c r="AQ92" s="847" t="str">
        <f t="shared" si="15"/>
        <v/>
      </c>
      <c r="AR92" s="847" t="str">
        <f t="shared" si="16"/>
        <v/>
      </c>
      <c r="AS92" s="847" t="str">
        <f t="shared" si="17"/>
        <v/>
      </c>
      <c r="AT92" s="847" t="str">
        <f t="shared" si="18"/>
        <v/>
      </c>
      <c r="AU92" s="932"/>
    </row>
    <row r="93" spans="1:47" s="54" customFormat="1" ht="30" customHeight="1">
      <c r="A93" s="1812"/>
      <c r="B93" s="998">
        <f t="shared" si="19"/>
        <v>25</v>
      </c>
      <c r="C93" s="237"/>
      <c r="D93" s="484" t="str">
        <f t="shared" si="12"/>
        <v/>
      </c>
      <c r="E93" s="1279"/>
      <c r="F93" s="1280"/>
      <c r="G93" s="238"/>
      <c r="H93" s="63"/>
      <c r="I93" s="501"/>
      <c r="J93" s="502"/>
      <c r="K93" s="502"/>
      <c r="L93" s="502"/>
      <c r="M93" s="502"/>
      <c r="N93" s="502"/>
      <c r="O93" s="502"/>
      <c r="P93" s="502"/>
      <c r="Q93" s="502"/>
      <c r="R93" s="502"/>
      <c r="S93" s="502"/>
      <c r="T93" s="502"/>
      <c r="U93" s="502"/>
      <c r="V93" s="503"/>
      <c r="W93" s="517"/>
      <c r="X93" s="526"/>
      <c r="Y93" s="527"/>
      <c r="Z93" s="528"/>
      <c r="AA93" s="565"/>
      <c r="AB93" s="526"/>
      <c r="AC93" s="527"/>
      <c r="AD93" s="528"/>
      <c r="AE93" s="565"/>
      <c r="AF93" s="552">
        <f t="shared" si="20"/>
        <v>0</v>
      </c>
      <c r="AG93" s="551">
        <f t="shared" si="21"/>
        <v>0</v>
      </c>
      <c r="AO93" s="847" t="str">
        <f t="shared" si="13"/>
        <v/>
      </c>
      <c r="AP93" s="847" t="str">
        <f t="shared" si="14"/>
        <v/>
      </c>
      <c r="AQ93" s="847" t="str">
        <f t="shared" si="15"/>
        <v/>
      </c>
      <c r="AR93" s="847" t="str">
        <f t="shared" si="16"/>
        <v/>
      </c>
      <c r="AS93" s="847" t="str">
        <f t="shared" si="17"/>
        <v/>
      </c>
      <c r="AT93" s="847" t="str">
        <f t="shared" si="18"/>
        <v/>
      </c>
      <c r="AU93" s="932"/>
    </row>
    <row r="94" spans="1:47" s="54" customFormat="1" ht="30" customHeight="1">
      <c r="A94" s="1812"/>
      <c r="B94" s="998">
        <f t="shared" si="19"/>
        <v>26</v>
      </c>
      <c r="C94" s="237"/>
      <c r="D94" s="484" t="str">
        <f t="shared" si="12"/>
        <v/>
      </c>
      <c r="E94" s="1279"/>
      <c r="F94" s="1280"/>
      <c r="G94" s="238"/>
      <c r="H94" s="63"/>
      <c r="I94" s="501"/>
      <c r="J94" s="502"/>
      <c r="K94" s="502"/>
      <c r="L94" s="502"/>
      <c r="M94" s="502"/>
      <c r="N94" s="502"/>
      <c r="O94" s="502"/>
      <c r="P94" s="502"/>
      <c r="Q94" s="502"/>
      <c r="R94" s="502"/>
      <c r="S94" s="502"/>
      <c r="T94" s="502"/>
      <c r="U94" s="502"/>
      <c r="V94" s="503"/>
      <c r="W94" s="517"/>
      <c r="X94" s="526"/>
      <c r="Y94" s="527"/>
      <c r="Z94" s="528"/>
      <c r="AA94" s="565"/>
      <c r="AB94" s="526"/>
      <c r="AC94" s="527"/>
      <c r="AD94" s="528"/>
      <c r="AE94" s="565"/>
      <c r="AF94" s="552">
        <f t="shared" si="20"/>
        <v>0</v>
      </c>
      <c r="AG94" s="551">
        <f t="shared" si="21"/>
        <v>0</v>
      </c>
      <c r="AO94" s="847" t="str">
        <f t="shared" si="13"/>
        <v/>
      </c>
      <c r="AP94" s="847" t="str">
        <f t="shared" si="14"/>
        <v/>
      </c>
      <c r="AQ94" s="847" t="str">
        <f t="shared" si="15"/>
        <v/>
      </c>
      <c r="AR94" s="847" t="str">
        <f t="shared" si="16"/>
        <v/>
      </c>
      <c r="AS94" s="847" t="str">
        <f t="shared" si="17"/>
        <v/>
      </c>
      <c r="AT94" s="847" t="str">
        <f t="shared" si="18"/>
        <v/>
      </c>
      <c r="AU94" s="932"/>
    </row>
    <row r="95" spans="1:47" s="54" customFormat="1" ht="30" customHeight="1">
      <c r="A95" s="1812"/>
      <c r="B95" s="998">
        <f t="shared" si="19"/>
        <v>27</v>
      </c>
      <c r="C95" s="237"/>
      <c r="D95" s="484" t="str">
        <f t="shared" si="12"/>
        <v/>
      </c>
      <c r="E95" s="1279"/>
      <c r="F95" s="1280"/>
      <c r="G95" s="238"/>
      <c r="H95" s="63"/>
      <c r="I95" s="501"/>
      <c r="J95" s="502"/>
      <c r="K95" s="502"/>
      <c r="L95" s="502"/>
      <c r="M95" s="502"/>
      <c r="N95" s="502"/>
      <c r="O95" s="502"/>
      <c r="P95" s="502"/>
      <c r="Q95" s="502"/>
      <c r="R95" s="502"/>
      <c r="S95" s="502"/>
      <c r="T95" s="502"/>
      <c r="U95" s="502"/>
      <c r="V95" s="503"/>
      <c r="W95" s="517"/>
      <c r="X95" s="526"/>
      <c r="Y95" s="527"/>
      <c r="Z95" s="528"/>
      <c r="AA95" s="565"/>
      <c r="AB95" s="526"/>
      <c r="AC95" s="527"/>
      <c r="AD95" s="528"/>
      <c r="AE95" s="565"/>
      <c r="AF95" s="552">
        <f t="shared" si="20"/>
        <v>0</v>
      </c>
      <c r="AG95" s="551">
        <f t="shared" si="21"/>
        <v>0</v>
      </c>
      <c r="AO95" s="847" t="str">
        <f t="shared" si="13"/>
        <v/>
      </c>
      <c r="AP95" s="847" t="str">
        <f t="shared" si="14"/>
        <v/>
      </c>
      <c r="AQ95" s="847" t="str">
        <f t="shared" si="15"/>
        <v/>
      </c>
      <c r="AR95" s="847" t="str">
        <f t="shared" si="16"/>
        <v/>
      </c>
      <c r="AS95" s="847" t="str">
        <f t="shared" si="17"/>
        <v/>
      </c>
      <c r="AT95" s="847" t="str">
        <f t="shared" si="18"/>
        <v/>
      </c>
      <c r="AU95" s="932"/>
    </row>
    <row r="96" spans="1:47" s="54" customFormat="1" ht="30" customHeight="1">
      <c r="A96" s="1812"/>
      <c r="B96" s="998">
        <f t="shared" si="19"/>
        <v>28</v>
      </c>
      <c r="C96" s="237"/>
      <c r="D96" s="484" t="str">
        <f t="shared" si="12"/>
        <v/>
      </c>
      <c r="E96" s="1279"/>
      <c r="F96" s="1280"/>
      <c r="G96" s="238"/>
      <c r="H96" s="63"/>
      <c r="I96" s="501"/>
      <c r="J96" s="502"/>
      <c r="K96" s="502"/>
      <c r="L96" s="502"/>
      <c r="M96" s="502"/>
      <c r="N96" s="502"/>
      <c r="O96" s="502"/>
      <c r="P96" s="502"/>
      <c r="Q96" s="502"/>
      <c r="R96" s="502"/>
      <c r="S96" s="502"/>
      <c r="T96" s="502"/>
      <c r="U96" s="502"/>
      <c r="V96" s="503"/>
      <c r="W96" s="517"/>
      <c r="X96" s="526"/>
      <c r="Y96" s="527"/>
      <c r="Z96" s="528"/>
      <c r="AA96" s="565"/>
      <c r="AB96" s="526"/>
      <c r="AC96" s="527"/>
      <c r="AD96" s="528"/>
      <c r="AE96" s="565"/>
      <c r="AF96" s="552">
        <f t="shared" si="20"/>
        <v>0</v>
      </c>
      <c r="AG96" s="551">
        <f t="shared" si="21"/>
        <v>0</v>
      </c>
      <c r="AO96" s="847" t="str">
        <f t="shared" si="13"/>
        <v/>
      </c>
      <c r="AP96" s="847" t="str">
        <f t="shared" si="14"/>
        <v/>
      </c>
      <c r="AQ96" s="847" t="str">
        <f t="shared" si="15"/>
        <v/>
      </c>
      <c r="AR96" s="847" t="str">
        <f t="shared" si="16"/>
        <v/>
      </c>
      <c r="AS96" s="847" t="str">
        <f t="shared" si="17"/>
        <v/>
      </c>
      <c r="AT96" s="847" t="str">
        <f t="shared" si="18"/>
        <v/>
      </c>
      <c r="AU96" s="932"/>
    </row>
    <row r="97" spans="1:47" s="54" customFormat="1" ht="30" customHeight="1">
      <c r="A97" s="1812"/>
      <c r="B97" s="998">
        <f t="shared" si="19"/>
        <v>29</v>
      </c>
      <c r="C97" s="237"/>
      <c r="D97" s="484" t="str">
        <f t="shared" si="12"/>
        <v/>
      </c>
      <c r="E97" s="1279"/>
      <c r="F97" s="1280"/>
      <c r="G97" s="238"/>
      <c r="H97" s="63"/>
      <c r="I97" s="501"/>
      <c r="J97" s="502"/>
      <c r="K97" s="502"/>
      <c r="L97" s="502"/>
      <c r="M97" s="502"/>
      <c r="N97" s="502"/>
      <c r="O97" s="502"/>
      <c r="P97" s="502"/>
      <c r="Q97" s="502"/>
      <c r="R97" s="502"/>
      <c r="S97" s="502"/>
      <c r="T97" s="502"/>
      <c r="U97" s="502"/>
      <c r="V97" s="503"/>
      <c r="W97" s="517"/>
      <c r="X97" s="526"/>
      <c r="Y97" s="527"/>
      <c r="Z97" s="528"/>
      <c r="AA97" s="565"/>
      <c r="AB97" s="526"/>
      <c r="AC97" s="527"/>
      <c r="AD97" s="528"/>
      <c r="AE97" s="565"/>
      <c r="AF97" s="552">
        <f t="shared" si="20"/>
        <v>0</v>
      </c>
      <c r="AG97" s="551">
        <f t="shared" si="21"/>
        <v>0</v>
      </c>
      <c r="AO97" s="847" t="str">
        <f t="shared" si="13"/>
        <v/>
      </c>
      <c r="AP97" s="847" t="str">
        <f t="shared" si="14"/>
        <v/>
      </c>
      <c r="AQ97" s="847" t="str">
        <f t="shared" si="15"/>
        <v/>
      </c>
      <c r="AR97" s="847" t="str">
        <f t="shared" si="16"/>
        <v/>
      </c>
      <c r="AS97" s="847" t="str">
        <f t="shared" si="17"/>
        <v/>
      </c>
      <c r="AT97" s="847" t="str">
        <f t="shared" si="18"/>
        <v/>
      </c>
      <c r="AU97" s="932"/>
    </row>
    <row r="98" spans="1:47" s="54" customFormat="1" ht="30" customHeight="1">
      <c r="A98" s="1812"/>
      <c r="B98" s="998">
        <f t="shared" si="19"/>
        <v>30</v>
      </c>
      <c r="C98" s="237"/>
      <c r="D98" s="484" t="str">
        <f t="shared" si="12"/>
        <v/>
      </c>
      <c r="E98" s="1279"/>
      <c r="F98" s="1280"/>
      <c r="G98" s="238"/>
      <c r="H98" s="63"/>
      <c r="I98" s="501"/>
      <c r="J98" s="502"/>
      <c r="K98" s="502"/>
      <c r="L98" s="502"/>
      <c r="M98" s="502"/>
      <c r="N98" s="502"/>
      <c r="O98" s="502"/>
      <c r="P98" s="502"/>
      <c r="Q98" s="502"/>
      <c r="R98" s="502"/>
      <c r="S98" s="502"/>
      <c r="T98" s="502"/>
      <c r="U98" s="502"/>
      <c r="V98" s="503"/>
      <c r="W98" s="517"/>
      <c r="X98" s="526"/>
      <c r="Y98" s="527"/>
      <c r="Z98" s="528"/>
      <c r="AA98" s="565"/>
      <c r="AB98" s="526"/>
      <c r="AC98" s="527"/>
      <c r="AD98" s="528"/>
      <c r="AE98" s="565"/>
      <c r="AF98" s="552">
        <f t="shared" si="20"/>
        <v>0</v>
      </c>
      <c r="AG98" s="551">
        <f t="shared" si="21"/>
        <v>0</v>
      </c>
      <c r="AO98" s="847" t="str">
        <f t="shared" si="13"/>
        <v/>
      </c>
      <c r="AP98" s="847" t="str">
        <f t="shared" si="14"/>
        <v/>
      </c>
      <c r="AQ98" s="847" t="str">
        <f t="shared" si="15"/>
        <v/>
      </c>
      <c r="AR98" s="847" t="str">
        <f t="shared" si="16"/>
        <v/>
      </c>
      <c r="AS98" s="847" t="str">
        <f t="shared" si="17"/>
        <v/>
      </c>
      <c r="AT98" s="847" t="str">
        <f t="shared" si="18"/>
        <v/>
      </c>
      <c r="AU98" s="932"/>
    </row>
    <row r="99" spans="1:47" s="54" customFormat="1" ht="30" customHeight="1">
      <c r="A99" s="1812"/>
      <c r="B99" s="998">
        <f t="shared" si="19"/>
        <v>31</v>
      </c>
      <c r="C99" s="237"/>
      <c r="D99" s="484" t="str">
        <f t="shared" si="12"/>
        <v/>
      </c>
      <c r="E99" s="1279"/>
      <c r="F99" s="1280"/>
      <c r="G99" s="238"/>
      <c r="H99" s="63"/>
      <c r="I99" s="501"/>
      <c r="J99" s="502"/>
      <c r="K99" s="502"/>
      <c r="L99" s="502"/>
      <c r="M99" s="502"/>
      <c r="N99" s="502"/>
      <c r="O99" s="502"/>
      <c r="P99" s="502"/>
      <c r="Q99" s="502"/>
      <c r="R99" s="502"/>
      <c r="S99" s="502"/>
      <c r="T99" s="502"/>
      <c r="U99" s="502"/>
      <c r="V99" s="503"/>
      <c r="W99" s="517"/>
      <c r="X99" s="526"/>
      <c r="Y99" s="527"/>
      <c r="Z99" s="528"/>
      <c r="AA99" s="565"/>
      <c r="AB99" s="526"/>
      <c r="AC99" s="527"/>
      <c r="AD99" s="528"/>
      <c r="AE99" s="565"/>
      <c r="AF99" s="552">
        <f t="shared" si="20"/>
        <v>0</v>
      </c>
      <c r="AG99" s="551">
        <f t="shared" si="21"/>
        <v>0</v>
      </c>
      <c r="AO99" s="847" t="str">
        <f t="shared" si="13"/>
        <v/>
      </c>
      <c r="AP99" s="847" t="str">
        <f t="shared" si="14"/>
        <v/>
      </c>
      <c r="AQ99" s="847" t="str">
        <f t="shared" si="15"/>
        <v/>
      </c>
      <c r="AR99" s="847" t="str">
        <f t="shared" si="16"/>
        <v/>
      </c>
      <c r="AS99" s="847" t="str">
        <f t="shared" si="17"/>
        <v/>
      </c>
      <c r="AT99" s="847" t="str">
        <f t="shared" si="18"/>
        <v/>
      </c>
      <c r="AU99" s="932"/>
    </row>
    <row r="100" spans="1:47" s="54" customFormat="1" ht="30" customHeight="1">
      <c r="A100" s="1812"/>
      <c r="B100" s="998">
        <f t="shared" si="19"/>
        <v>32</v>
      </c>
      <c r="C100" s="237"/>
      <c r="D100" s="484" t="str">
        <f t="shared" si="12"/>
        <v/>
      </c>
      <c r="E100" s="1279"/>
      <c r="F100" s="1280"/>
      <c r="G100" s="238"/>
      <c r="H100" s="63"/>
      <c r="I100" s="501"/>
      <c r="J100" s="502"/>
      <c r="K100" s="502"/>
      <c r="L100" s="502"/>
      <c r="M100" s="502"/>
      <c r="N100" s="502"/>
      <c r="O100" s="502"/>
      <c r="P100" s="502"/>
      <c r="Q100" s="502"/>
      <c r="R100" s="502"/>
      <c r="S100" s="502"/>
      <c r="T100" s="502"/>
      <c r="U100" s="502"/>
      <c r="V100" s="503"/>
      <c r="W100" s="517"/>
      <c r="X100" s="526"/>
      <c r="Y100" s="527"/>
      <c r="Z100" s="528"/>
      <c r="AA100" s="565"/>
      <c r="AB100" s="526"/>
      <c r="AC100" s="527"/>
      <c r="AD100" s="528"/>
      <c r="AE100" s="565"/>
      <c r="AF100" s="552">
        <f t="shared" si="20"/>
        <v>0</v>
      </c>
      <c r="AG100" s="551">
        <f t="shared" si="21"/>
        <v>0</v>
      </c>
      <c r="AO100" s="847" t="str">
        <f t="shared" si="13"/>
        <v/>
      </c>
      <c r="AP100" s="847" t="str">
        <f t="shared" si="14"/>
        <v/>
      </c>
      <c r="AQ100" s="847" t="str">
        <f t="shared" si="15"/>
        <v/>
      </c>
      <c r="AR100" s="847" t="str">
        <f t="shared" si="16"/>
        <v/>
      </c>
      <c r="AS100" s="847" t="str">
        <f t="shared" si="17"/>
        <v/>
      </c>
      <c r="AT100" s="847" t="str">
        <f t="shared" si="18"/>
        <v/>
      </c>
      <c r="AU100" s="932"/>
    </row>
    <row r="101" spans="1:47" s="54" customFormat="1" ht="30" customHeight="1">
      <c r="A101" s="1812"/>
      <c r="B101" s="998">
        <f t="shared" si="19"/>
        <v>33</v>
      </c>
      <c r="C101" s="237"/>
      <c r="D101" s="484" t="str">
        <f t="shared" ref="D101:D118" si="22">AO101&amp;AP101&amp;AQ101&amp;AR101&amp;AS101&amp;AT101</f>
        <v/>
      </c>
      <c r="E101" s="1279"/>
      <c r="F101" s="1280"/>
      <c r="G101" s="238"/>
      <c r="H101" s="63"/>
      <c r="I101" s="501"/>
      <c r="J101" s="502"/>
      <c r="K101" s="502"/>
      <c r="L101" s="502"/>
      <c r="M101" s="502"/>
      <c r="N101" s="502"/>
      <c r="O101" s="502"/>
      <c r="P101" s="502"/>
      <c r="Q101" s="502"/>
      <c r="R101" s="502"/>
      <c r="S101" s="502"/>
      <c r="T101" s="502"/>
      <c r="U101" s="502"/>
      <c r="V101" s="503"/>
      <c r="W101" s="517"/>
      <c r="X101" s="526"/>
      <c r="Y101" s="527"/>
      <c r="Z101" s="528"/>
      <c r="AA101" s="565"/>
      <c r="AB101" s="526"/>
      <c r="AC101" s="527"/>
      <c r="AD101" s="528"/>
      <c r="AE101" s="565"/>
      <c r="AF101" s="552">
        <f t="shared" si="20"/>
        <v>0</v>
      </c>
      <c r="AG101" s="551">
        <f t="shared" si="21"/>
        <v>0</v>
      </c>
      <c r="AO101" s="847" t="str">
        <f t="shared" si="13"/>
        <v/>
      </c>
      <c r="AP101" s="847" t="str">
        <f t="shared" si="14"/>
        <v/>
      </c>
      <c r="AQ101" s="847" t="str">
        <f t="shared" si="15"/>
        <v/>
      </c>
      <c r="AR101" s="847" t="str">
        <f t="shared" si="16"/>
        <v/>
      </c>
      <c r="AS101" s="847" t="str">
        <f t="shared" si="17"/>
        <v/>
      </c>
      <c r="AT101" s="847" t="str">
        <f t="shared" si="18"/>
        <v/>
      </c>
      <c r="AU101" s="932"/>
    </row>
    <row r="102" spans="1:47" s="54" customFormat="1" ht="30" customHeight="1">
      <c r="A102" s="1812"/>
      <c r="B102" s="998">
        <f t="shared" si="19"/>
        <v>34</v>
      </c>
      <c r="C102" s="237"/>
      <c r="D102" s="484" t="str">
        <f t="shared" si="22"/>
        <v/>
      </c>
      <c r="E102" s="1279"/>
      <c r="F102" s="1280"/>
      <c r="G102" s="238"/>
      <c r="H102" s="63"/>
      <c r="I102" s="501"/>
      <c r="J102" s="502"/>
      <c r="K102" s="502"/>
      <c r="L102" s="502"/>
      <c r="M102" s="502"/>
      <c r="N102" s="502"/>
      <c r="O102" s="502"/>
      <c r="P102" s="502"/>
      <c r="Q102" s="502"/>
      <c r="R102" s="502"/>
      <c r="S102" s="502"/>
      <c r="T102" s="502"/>
      <c r="U102" s="502"/>
      <c r="V102" s="503"/>
      <c r="W102" s="517"/>
      <c r="X102" s="526"/>
      <c r="Y102" s="527"/>
      <c r="Z102" s="528"/>
      <c r="AA102" s="565"/>
      <c r="AB102" s="526"/>
      <c r="AC102" s="527"/>
      <c r="AD102" s="528"/>
      <c r="AE102" s="565"/>
      <c r="AF102" s="552">
        <f t="shared" si="20"/>
        <v>0</v>
      </c>
      <c r="AG102" s="551">
        <f t="shared" si="21"/>
        <v>0</v>
      </c>
      <c r="AO102" s="847" t="str">
        <f t="shared" si="13"/>
        <v/>
      </c>
      <c r="AP102" s="847" t="str">
        <f t="shared" si="14"/>
        <v/>
      </c>
      <c r="AQ102" s="847" t="str">
        <f t="shared" si="15"/>
        <v/>
      </c>
      <c r="AR102" s="847" t="str">
        <f t="shared" si="16"/>
        <v/>
      </c>
      <c r="AS102" s="847" t="str">
        <f t="shared" si="17"/>
        <v/>
      </c>
      <c r="AT102" s="847" t="str">
        <f t="shared" si="18"/>
        <v/>
      </c>
      <c r="AU102" s="932"/>
    </row>
    <row r="103" spans="1:47" s="54" customFormat="1" ht="30" customHeight="1">
      <c r="A103" s="1812"/>
      <c r="B103" s="998">
        <f t="shared" si="19"/>
        <v>35</v>
      </c>
      <c r="C103" s="237"/>
      <c r="D103" s="484" t="str">
        <f t="shared" si="22"/>
        <v/>
      </c>
      <c r="E103" s="1279"/>
      <c r="F103" s="1280"/>
      <c r="G103" s="238"/>
      <c r="H103" s="63"/>
      <c r="I103" s="501"/>
      <c r="J103" s="502"/>
      <c r="K103" s="502"/>
      <c r="L103" s="502"/>
      <c r="M103" s="502"/>
      <c r="N103" s="502"/>
      <c r="O103" s="502"/>
      <c r="P103" s="502"/>
      <c r="Q103" s="502"/>
      <c r="R103" s="502"/>
      <c r="S103" s="502"/>
      <c r="T103" s="502"/>
      <c r="U103" s="502"/>
      <c r="V103" s="503"/>
      <c r="W103" s="517"/>
      <c r="X103" s="526"/>
      <c r="Y103" s="527"/>
      <c r="Z103" s="528"/>
      <c r="AA103" s="565"/>
      <c r="AB103" s="526"/>
      <c r="AC103" s="527"/>
      <c r="AD103" s="528"/>
      <c r="AE103" s="565"/>
      <c r="AF103" s="552">
        <f t="shared" si="20"/>
        <v>0</v>
      </c>
      <c r="AG103" s="551">
        <f t="shared" si="21"/>
        <v>0</v>
      </c>
      <c r="AO103" s="847" t="str">
        <f t="shared" si="13"/>
        <v/>
      </c>
      <c r="AP103" s="847" t="str">
        <f t="shared" si="14"/>
        <v/>
      </c>
      <c r="AQ103" s="847" t="str">
        <f t="shared" si="15"/>
        <v/>
      </c>
      <c r="AR103" s="847" t="str">
        <f t="shared" si="16"/>
        <v/>
      </c>
      <c r="AS103" s="847" t="str">
        <f t="shared" si="17"/>
        <v/>
      </c>
      <c r="AT103" s="847" t="str">
        <f t="shared" si="18"/>
        <v/>
      </c>
      <c r="AU103" s="932"/>
    </row>
    <row r="104" spans="1:47" s="54" customFormat="1" ht="30" customHeight="1">
      <c r="A104" s="1812"/>
      <c r="B104" s="998">
        <f t="shared" si="19"/>
        <v>36</v>
      </c>
      <c r="C104" s="237"/>
      <c r="D104" s="484" t="str">
        <f t="shared" si="22"/>
        <v/>
      </c>
      <c r="E104" s="1279"/>
      <c r="F104" s="1280"/>
      <c r="G104" s="238"/>
      <c r="H104" s="63"/>
      <c r="I104" s="501"/>
      <c r="J104" s="502"/>
      <c r="K104" s="502"/>
      <c r="L104" s="502"/>
      <c r="M104" s="502"/>
      <c r="N104" s="502"/>
      <c r="O104" s="502"/>
      <c r="P104" s="502"/>
      <c r="Q104" s="502"/>
      <c r="R104" s="502"/>
      <c r="S104" s="502"/>
      <c r="T104" s="502"/>
      <c r="U104" s="502"/>
      <c r="V104" s="503"/>
      <c r="W104" s="517"/>
      <c r="X104" s="526"/>
      <c r="Y104" s="527"/>
      <c r="Z104" s="528"/>
      <c r="AA104" s="565"/>
      <c r="AB104" s="526"/>
      <c r="AC104" s="527"/>
      <c r="AD104" s="528"/>
      <c r="AE104" s="565"/>
      <c r="AF104" s="552">
        <f t="shared" si="20"/>
        <v>0</v>
      </c>
      <c r="AG104" s="551">
        <f t="shared" si="21"/>
        <v>0</v>
      </c>
      <c r="AO104" s="847" t="str">
        <f t="shared" si="13"/>
        <v/>
      </c>
      <c r="AP104" s="847" t="str">
        <f t="shared" si="14"/>
        <v/>
      </c>
      <c r="AQ104" s="847" t="str">
        <f t="shared" si="15"/>
        <v/>
      </c>
      <c r="AR104" s="847" t="str">
        <f t="shared" si="16"/>
        <v/>
      </c>
      <c r="AS104" s="847" t="str">
        <f t="shared" si="17"/>
        <v/>
      </c>
      <c r="AT104" s="847" t="str">
        <f t="shared" si="18"/>
        <v/>
      </c>
      <c r="AU104" s="932"/>
    </row>
    <row r="105" spans="1:47" s="54" customFormat="1" ht="30" customHeight="1">
      <c r="A105" s="1812"/>
      <c r="B105" s="998">
        <f t="shared" si="19"/>
        <v>37</v>
      </c>
      <c r="C105" s="237"/>
      <c r="D105" s="484" t="str">
        <f t="shared" si="22"/>
        <v/>
      </c>
      <c r="E105" s="1279"/>
      <c r="F105" s="1280"/>
      <c r="G105" s="238"/>
      <c r="H105" s="63"/>
      <c r="I105" s="501"/>
      <c r="J105" s="502"/>
      <c r="K105" s="502"/>
      <c r="L105" s="502"/>
      <c r="M105" s="502"/>
      <c r="N105" s="502"/>
      <c r="O105" s="502"/>
      <c r="P105" s="502"/>
      <c r="Q105" s="502"/>
      <c r="R105" s="502"/>
      <c r="S105" s="502"/>
      <c r="T105" s="502"/>
      <c r="U105" s="502"/>
      <c r="V105" s="503"/>
      <c r="W105" s="517"/>
      <c r="X105" s="526"/>
      <c r="Y105" s="527"/>
      <c r="Z105" s="528"/>
      <c r="AA105" s="565"/>
      <c r="AB105" s="526"/>
      <c r="AC105" s="527"/>
      <c r="AD105" s="528"/>
      <c r="AE105" s="565"/>
      <c r="AF105" s="552">
        <f t="shared" si="20"/>
        <v>0</v>
      </c>
      <c r="AG105" s="551">
        <f t="shared" si="21"/>
        <v>0</v>
      </c>
      <c r="AO105" s="847" t="str">
        <f t="shared" si="13"/>
        <v/>
      </c>
      <c r="AP105" s="847" t="str">
        <f t="shared" si="14"/>
        <v/>
      </c>
      <c r="AQ105" s="847" t="str">
        <f t="shared" si="15"/>
        <v/>
      </c>
      <c r="AR105" s="847" t="str">
        <f t="shared" si="16"/>
        <v/>
      </c>
      <c r="AS105" s="847" t="str">
        <f t="shared" si="17"/>
        <v/>
      </c>
      <c r="AT105" s="847" t="str">
        <f t="shared" si="18"/>
        <v/>
      </c>
      <c r="AU105" s="932"/>
    </row>
    <row r="106" spans="1:47" s="54" customFormat="1" ht="30" customHeight="1">
      <c r="A106" s="1812"/>
      <c r="B106" s="998">
        <f t="shared" si="19"/>
        <v>38</v>
      </c>
      <c r="C106" s="237"/>
      <c r="D106" s="484" t="str">
        <f t="shared" si="22"/>
        <v/>
      </c>
      <c r="E106" s="1279"/>
      <c r="F106" s="1280"/>
      <c r="G106" s="238"/>
      <c r="H106" s="63"/>
      <c r="I106" s="501"/>
      <c r="J106" s="502"/>
      <c r="K106" s="502"/>
      <c r="L106" s="502"/>
      <c r="M106" s="502"/>
      <c r="N106" s="502"/>
      <c r="O106" s="502"/>
      <c r="P106" s="502"/>
      <c r="Q106" s="502"/>
      <c r="R106" s="502"/>
      <c r="S106" s="502"/>
      <c r="T106" s="502"/>
      <c r="U106" s="502"/>
      <c r="V106" s="503"/>
      <c r="W106" s="517"/>
      <c r="X106" s="526"/>
      <c r="Y106" s="527"/>
      <c r="Z106" s="528"/>
      <c r="AA106" s="565"/>
      <c r="AB106" s="526"/>
      <c r="AC106" s="527"/>
      <c r="AD106" s="528"/>
      <c r="AE106" s="565"/>
      <c r="AF106" s="552">
        <f t="shared" si="20"/>
        <v>0</v>
      </c>
      <c r="AG106" s="551">
        <f t="shared" si="21"/>
        <v>0</v>
      </c>
      <c r="AO106" s="847" t="str">
        <f t="shared" si="13"/>
        <v/>
      </c>
      <c r="AP106" s="847" t="str">
        <f t="shared" si="14"/>
        <v/>
      </c>
      <c r="AQ106" s="847" t="str">
        <f t="shared" si="15"/>
        <v/>
      </c>
      <c r="AR106" s="847" t="str">
        <f t="shared" si="16"/>
        <v/>
      </c>
      <c r="AS106" s="847" t="str">
        <f t="shared" si="17"/>
        <v/>
      </c>
      <c r="AT106" s="847" t="str">
        <f t="shared" si="18"/>
        <v/>
      </c>
      <c r="AU106" s="932"/>
    </row>
    <row r="107" spans="1:47" s="54" customFormat="1" ht="30" customHeight="1">
      <c r="A107" s="1812"/>
      <c r="B107" s="998">
        <f t="shared" si="19"/>
        <v>39</v>
      </c>
      <c r="C107" s="237"/>
      <c r="D107" s="484" t="str">
        <f t="shared" si="22"/>
        <v/>
      </c>
      <c r="E107" s="1279"/>
      <c r="F107" s="1280"/>
      <c r="G107" s="238"/>
      <c r="H107" s="63"/>
      <c r="I107" s="501"/>
      <c r="J107" s="502"/>
      <c r="K107" s="502"/>
      <c r="L107" s="502"/>
      <c r="M107" s="502"/>
      <c r="N107" s="502"/>
      <c r="O107" s="502"/>
      <c r="P107" s="502"/>
      <c r="Q107" s="502"/>
      <c r="R107" s="502"/>
      <c r="S107" s="502"/>
      <c r="T107" s="502"/>
      <c r="U107" s="502"/>
      <c r="V107" s="503"/>
      <c r="W107" s="517"/>
      <c r="X107" s="526"/>
      <c r="Y107" s="527"/>
      <c r="Z107" s="528"/>
      <c r="AA107" s="565"/>
      <c r="AB107" s="526"/>
      <c r="AC107" s="527"/>
      <c r="AD107" s="528"/>
      <c r="AE107" s="565"/>
      <c r="AF107" s="552">
        <f t="shared" si="20"/>
        <v>0</v>
      </c>
      <c r="AG107" s="551">
        <f t="shared" si="21"/>
        <v>0</v>
      </c>
      <c r="AO107" s="847" t="str">
        <f t="shared" si="13"/>
        <v/>
      </c>
      <c r="AP107" s="847" t="str">
        <f t="shared" si="14"/>
        <v/>
      </c>
      <c r="AQ107" s="847" t="str">
        <f t="shared" si="15"/>
        <v/>
      </c>
      <c r="AR107" s="847" t="str">
        <f t="shared" si="16"/>
        <v/>
      </c>
      <c r="AS107" s="847" t="str">
        <f t="shared" si="17"/>
        <v/>
      </c>
      <c r="AT107" s="847" t="str">
        <f t="shared" si="18"/>
        <v/>
      </c>
      <c r="AU107" s="932"/>
    </row>
    <row r="108" spans="1:47" s="54" customFormat="1" ht="30" customHeight="1">
      <c r="A108" s="1812"/>
      <c r="B108" s="998">
        <f t="shared" si="19"/>
        <v>40</v>
      </c>
      <c r="C108" s="237"/>
      <c r="D108" s="484" t="str">
        <f t="shared" si="22"/>
        <v/>
      </c>
      <c r="E108" s="1279"/>
      <c r="F108" s="1280"/>
      <c r="G108" s="238"/>
      <c r="H108" s="63"/>
      <c r="I108" s="501"/>
      <c r="J108" s="502"/>
      <c r="K108" s="502"/>
      <c r="L108" s="502"/>
      <c r="M108" s="502"/>
      <c r="N108" s="502"/>
      <c r="O108" s="502"/>
      <c r="P108" s="502"/>
      <c r="Q108" s="502"/>
      <c r="R108" s="502"/>
      <c r="S108" s="502"/>
      <c r="T108" s="502"/>
      <c r="U108" s="502"/>
      <c r="V108" s="503"/>
      <c r="W108" s="517"/>
      <c r="X108" s="526"/>
      <c r="Y108" s="527"/>
      <c r="Z108" s="528"/>
      <c r="AA108" s="565"/>
      <c r="AB108" s="526"/>
      <c r="AC108" s="527"/>
      <c r="AD108" s="528"/>
      <c r="AE108" s="565"/>
      <c r="AF108" s="552">
        <f t="shared" si="20"/>
        <v>0</v>
      </c>
      <c r="AG108" s="551">
        <f t="shared" si="21"/>
        <v>0</v>
      </c>
      <c r="AO108" s="847" t="str">
        <f t="shared" si="13"/>
        <v/>
      </c>
      <c r="AP108" s="847" t="str">
        <f t="shared" si="14"/>
        <v/>
      </c>
      <c r="AQ108" s="847" t="str">
        <f t="shared" si="15"/>
        <v/>
      </c>
      <c r="AR108" s="847" t="str">
        <f t="shared" si="16"/>
        <v/>
      </c>
      <c r="AS108" s="847" t="str">
        <f t="shared" si="17"/>
        <v/>
      </c>
      <c r="AT108" s="847" t="str">
        <f t="shared" si="18"/>
        <v/>
      </c>
      <c r="AU108" s="932"/>
    </row>
    <row r="109" spans="1:47" s="54" customFormat="1" ht="30" customHeight="1">
      <c r="A109" s="1812"/>
      <c r="B109" s="998">
        <f t="shared" si="19"/>
        <v>41</v>
      </c>
      <c r="C109" s="237"/>
      <c r="D109" s="484" t="str">
        <f t="shared" si="22"/>
        <v/>
      </c>
      <c r="E109" s="1279"/>
      <c r="F109" s="1280"/>
      <c r="G109" s="238"/>
      <c r="H109" s="63"/>
      <c r="I109" s="501"/>
      <c r="J109" s="502"/>
      <c r="K109" s="502"/>
      <c r="L109" s="502"/>
      <c r="M109" s="502"/>
      <c r="N109" s="502"/>
      <c r="O109" s="502"/>
      <c r="P109" s="502"/>
      <c r="Q109" s="502"/>
      <c r="R109" s="502"/>
      <c r="S109" s="502"/>
      <c r="T109" s="502"/>
      <c r="U109" s="502"/>
      <c r="V109" s="503"/>
      <c r="W109" s="517"/>
      <c r="X109" s="526"/>
      <c r="Y109" s="527"/>
      <c r="Z109" s="528"/>
      <c r="AA109" s="565"/>
      <c r="AB109" s="526"/>
      <c r="AC109" s="527"/>
      <c r="AD109" s="528"/>
      <c r="AE109" s="565"/>
      <c r="AF109" s="552">
        <f t="shared" si="20"/>
        <v>0</v>
      </c>
      <c r="AG109" s="551">
        <f t="shared" si="21"/>
        <v>0</v>
      </c>
      <c r="AO109" s="847" t="str">
        <f t="shared" si="13"/>
        <v/>
      </c>
      <c r="AP109" s="847" t="str">
        <f t="shared" si="14"/>
        <v/>
      </c>
      <c r="AQ109" s="847" t="str">
        <f t="shared" si="15"/>
        <v/>
      </c>
      <c r="AR109" s="847" t="str">
        <f t="shared" si="16"/>
        <v/>
      </c>
      <c r="AS109" s="847" t="str">
        <f t="shared" si="17"/>
        <v/>
      </c>
      <c r="AT109" s="847" t="str">
        <f t="shared" si="18"/>
        <v/>
      </c>
      <c r="AU109" s="932"/>
    </row>
    <row r="110" spans="1:47" s="54" customFormat="1" ht="30" customHeight="1">
      <c r="A110" s="1812"/>
      <c r="B110" s="998">
        <f t="shared" si="19"/>
        <v>42</v>
      </c>
      <c r="C110" s="237"/>
      <c r="D110" s="484" t="str">
        <f t="shared" si="22"/>
        <v/>
      </c>
      <c r="E110" s="1279"/>
      <c r="F110" s="1280"/>
      <c r="G110" s="238"/>
      <c r="H110" s="63"/>
      <c r="I110" s="501"/>
      <c r="J110" s="502"/>
      <c r="K110" s="502"/>
      <c r="L110" s="502"/>
      <c r="M110" s="502"/>
      <c r="N110" s="502"/>
      <c r="O110" s="502"/>
      <c r="P110" s="502"/>
      <c r="Q110" s="502"/>
      <c r="R110" s="502"/>
      <c r="S110" s="502"/>
      <c r="T110" s="502"/>
      <c r="U110" s="502"/>
      <c r="V110" s="503"/>
      <c r="W110" s="517"/>
      <c r="X110" s="526"/>
      <c r="Y110" s="527"/>
      <c r="Z110" s="528"/>
      <c r="AA110" s="565"/>
      <c r="AB110" s="526"/>
      <c r="AC110" s="527"/>
      <c r="AD110" s="528"/>
      <c r="AE110" s="565"/>
      <c r="AF110" s="552">
        <f t="shared" si="20"/>
        <v>0</v>
      </c>
      <c r="AG110" s="551">
        <f t="shared" si="21"/>
        <v>0</v>
      </c>
      <c r="AO110" s="847" t="str">
        <f t="shared" si="13"/>
        <v/>
      </c>
      <c r="AP110" s="847" t="str">
        <f t="shared" si="14"/>
        <v/>
      </c>
      <c r="AQ110" s="847" t="str">
        <f t="shared" si="15"/>
        <v/>
      </c>
      <c r="AR110" s="847" t="str">
        <f t="shared" si="16"/>
        <v/>
      </c>
      <c r="AS110" s="847" t="str">
        <f t="shared" si="17"/>
        <v/>
      </c>
      <c r="AT110" s="847" t="str">
        <f t="shared" si="18"/>
        <v/>
      </c>
      <c r="AU110" s="932"/>
    </row>
    <row r="111" spans="1:47" s="54" customFormat="1" ht="30" customHeight="1">
      <c r="A111" s="1812"/>
      <c r="B111" s="998">
        <f t="shared" si="19"/>
        <v>43</v>
      </c>
      <c r="C111" s="237"/>
      <c r="D111" s="484" t="str">
        <f t="shared" si="22"/>
        <v/>
      </c>
      <c r="E111" s="1279"/>
      <c r="F111" s="1280"/>
      <c r="G111" s="238"/>
      <c r="H111" s="63"/>
      <c r="I111" s="501"/>
      <c r="J111" s="502"/>
      <c r="K111" s="502"/>
      <c r="L111" s="502"/>
      <c r="M111" s="502"/>
      <c r="N111" s="502"/>
      <c r="O111" s="502"/>
      <c r="P111" s="502"/>
      <c r="Q111" s="502"/>
      <c r="R111" s="502"/>
      <c r="S111" s="502"/>
      <c r="T111" s="502"/>
      <c r="U111" s="502"/>
      <c r="V111" s="503"/>
      <c r="W111" s="517"/>
      <c r="X111" s="526"/>
      <c r="Y111" s="527"/>
      <c r="Z111" s="528"/>
      <c r="AA111" s="565"/>
      <c r="AB111" s="526"/>
      <c r="AC111" s="527"/>
      <c r="AD111" s="528"/>
      <c r="AE111" s="565"/>
      <c r="AF111" s="552">
        <f t="shared" si="20"/>
        <v>0</v>
      </c>
      <c r="AG111" s="551">
        <f t="shared" si="21"/>
        <v>0</v>
      </c>
      <c r="AO111" s="847" t="str">
        <f t="shared" si="13"/>
        <v/>
      </c>
      <c r="AP111" s="847" t="str">
        <f t="shared" si="14"/>
        <v/>
      </c>
      <c r="AQ111" s="847" t="str">
        <f t="shared" si="15"/>
        <v/>
      </c>
      <c r="AR111" s="847" t="str">
        <f t="shared" si="16"/>
        <v/>
      </c>
      <c r="AS111" s="847" t="str">
        <f t="shared" si="17"/>
        <v/>
      </c>
      <c r="AT111" s="847" t="str">
        <f t="shared" si="18"/>
        <v/>
      </c>
      <c r="AU111" s="932"/>
    </row>
    <row r="112" spans="1:47" s="54" customFormat="1" ht="30" customHeight="1">
      <c r="A112" s="1812"/>
      <c r="B112" s="998">
        <f t="shared" si="19"/>
        <v>44</v>
      </c>
      <c r="C112" s="237"/>
      <c r="D112" s="484" t="str">
        <f t="shared" si="22"/>
        <v/>
      </c>
      <c r="E112" s="1279"/>
      <c r="F112" s="1280"/>
      <c r="G112" s="238"/>
      <c r="H112" s="63"/>
      <c r="I112" s="501"/>
      <c r="J112" s="502"/>
      <c r="K112" s="502"/>
      <c r="L112" s="502"/>
      <c r="M112" s="502"/>
      <c r="N112" s="502"/>
      <c r="O112" s="502"/>
      <c r="P112" s="502"/>
      <c r="Q112" s="502"/>
      <c r="R112" s="502"/>
      <c r="S112" s="502"/>
      <c r="T112" s="502"/>
      <c r="U112" s="502"/>
      <c r="V112" s="503"/>
      <c r="W112" s="517"/>
      <c r="X112" s="526"/>
      <c r="Y112" s="527"/>
      <c r="Z112" s="528"/>
      <c r="AA112" s="565"/>
      <c r="AB112" s="526"/>
      <c r="AC112" s="527"/>
      <c r="AD112" s="528"/>
      <c r="AE112" s="565"/>
      <c r="AF112" s="552">
        <f t="shared" si="20"/>
        <v>0</v>
      </c>
      <c r="AG112" s="551">
        <f t="shared" si="21"/>
        <v>0</v>
      </c>
      <c r="AO112" s="847" t="str">
        <f t="shared" si="13"/>
        <v/>
      </c>
      <c r="AP112" s="847" t="str">
        <f t="shared" si="14"/>
        <v/>
      </c>
      <c r="AQ112" s="847" t="str">
        <f t="shared" si="15"/>
        <v/>
      </c>
      <c r="AR112" s="847" t="str">
        <f t="shared" si="16"/>
        <v/>
      </c>
      <c r="AS112" s="847" t="str">
        <f t="shared" si="17"/>
        <v/>
      </c>
      <c r="AT112" s="847" t="str">
        <f t="shared" si="18"/>
        <v/>
      </c>
      <c r="AU112" s="932"/>
    </row>
    <row r="113" spans="1:49" s="54" customFormat="1" ht="30" customHeight="1">
      <c r="A113" s="1812"/>
      <c r="B113" s="998">
        <f t="shared" si="19"/>
        <v>45</v>
      </c>
      <c r="C113" s="237"/>
      <c r="D113" s="484" t="str">
        <f t="shared" si="22"/>
        <v/>
      </c>
      <c r="E113" s="1279"/>
      <c r="F113" s="1280"/>
      <c r="G113" s="238"/>
      <c r="H113" s="63"/>
      <c r="I113" s="501"/>
      <c r="J113" s="502"/>
      <c r="K113" s="502"/>
      <c r="L113" s="502"/>
      <c r="M113" s="502"/>
      <c r="N113" s="502"/>
      <c r="O113" s="502"/>
      <c r="P113" s="502"/>
      <c r="Q113" s="502"/>
      <c r="R113" s="502"/>
      <c r="S113" s="502"/>
      <c r="T113" s="502"/>
      <c r="U113" s="502"/>
      <c r="V113" s="503"/>
      <c r="W113" s="517"/>
      <c r="X113" s="526"/>
      <c r="Y113" s="527"/>
      <c r="Z113" s="528"/>
      <c r="AA113" s="565"/>
      <c r="AB113" s="526"/>
      <c r="AC113" s="527"/>
      <c r="AD113" s="528"/>
      <c r="AE113" s="565"/>
      <c r="AF113" s="552">
        <f t="shared" si="20"/>
        <v>0</v>
      </c>
      <c r="AG113" s="551">
        <f t="shared" si="21"/>
        <v>0</v>
      </c>
      <c r="AO113" s="847" t="str">
        <f t="shared" si="13"/>
        <v/>
      </c>
      <c r="AP113" s="847" t="str">
        <f t="shared" si="14"/>
        <v/>
      </c>
      <c r="AQ113" s="847" t="str">
        <f t="shared" si="15"/>
        <v/>
      </c>
      <c r="AR113" s="847" t="str">
        <f t="shared" si="16"/>
        <v/>
      </c>
      <c r="AS113" s="847" t="str">
        <f t="shared" si="17"/>
        <v/>
      </c>
      <c r="AT113" s="847" t="str">
        <f t="shared" si="18"/>
        <v/>
      </c>
      <c r="AU113" s="932"/>
    </row>
    <row r="114" spans="1:49" s="54" customFormat="1" ht="30" customHeight="1">
      <c r="A114" s="1812"/>
      <c r="B114" s="998">
        <f t="shared" si="19"/>
        <v>46</v>
      </c>
      <c r="C114" s="237"/>
      <c r="D114" s="484" t="str">
        <f t="shared" si="22"/>
        <v/>
      </c>
      <c r="E114" s="1279"/>
      <c r="F114" s="1280"/>
      <c r="G114" s="238"/>
      <c r="H114" s="63"/>
      <c r="I114" s="501"/>
      <c r="J114" s="502"/>
      <c r="K114" s="502"/>
      <c r="L114" s="502"/>
      <c r="M114" s="502"/>
      <c r="N114" s="502"/>
      <c r="O114" s="502"/>
      <c r="P114" s="502"/>
      <c r="Q114" s="502"/>
      <c r="R114" s="502"/>
      <c r="S114" s="502"/>
      <c r="T114" s="502"/>
      <c r="U114" s="502"/>
      <c r="V114" s="503"/>
      <c r="W114" s="517"/>
      <c r="X114" s="526"/>
      <c r="Y114" s="527"/>
      <c r="Z114" s="528"/>
      <c r="AA114" s="565"/>
      <c r="AB114" s="526"/>
      <c r="AC114" s="527"/>
      <c r="AD114" s="528"/>
      <c r="AE114" s="565"/>
      <c r="AF114" s="552">
        <f t="shared" si="20"/>
        <v>0</v>
      </c>
      <c r="AG114" s="551">
        <f t="shared" si="21"/>
        <v>0</v>
      </c>
      <c r="AO114" s="847" t="str">
        <f t="shared" si="13"/>
        <v/>
      </c>
      <c r="AP114" s="847" t="str">
        <f t="shared" si="14"/>
        <v/>
      </c>
      <c r="AQ114" s="847" t="str">
        <f t="shared" si="15"/>
        <v/>
      </c>
      <c r="AR114" s="847" t="str">
        <f t="shared" si="16"/>
        <v/>
      </c>
      <c r="AS114" s="847" t="str">
        <f t="shared" si="17"/>
        <v/>
      </c>
      <c r="AT114" s="847" t="str">
        <f t="shared" si="18"/>
        <v/>
      </c>
      <c r="AU114" s="932"/>
    </row>
    <row r="115" spans="1:49" s="54" customFormat="1" ht="30" customHeight="1">
      <c r="A115" s="1812"/>
      <c r="B115" s="998">
        <f t="shared" si="19"/>
        <v>47</v>
      </c>
      <c r="C115" s="237"/>
      <c r="D115" s="484" t="str">
        <f t="shared" si="22"/>
        <v/>
      </c>
      <c r="E115" s="1279"/>
      <c r="F115" s="1280"/>
      <c r="G115" s="238"/>
      <c r="H115" s="63"/>
      <c r="I115" s="501"/>
      <c r="J115" s="502"/>
      <c r="K115" s="502"/>
      <c r="L115" s="502"/>
      <c r="M115" s="502"/>
      <c r="N115" s="502"/>
      <c r="O115" s="502"/>
      <c r="P115" s="502"/>
      <c r="Q115" s="502"/>
      <c r="R115" s="502"/>
      <c r="S115" s="502"/>
      <c r="T115" s="502"/>
      <c r="U115" s="502"/>
      <c r="V115" s="503"/>
      <c r="W115" s="517"/>
      <c r="X115" s="526"/>
      <c r="Y115" s="527"/>
      <c r="Z115" s="528"/>
      <c r="AA115" s="565"/>
      <c r="AB115" s="526"/>
      <c r="AC115" s="527"/>
      <c r="AD115" s="528"/>
      <c r="AE115" s="565"/>
      <c r="AF115" s="552">
        <f t="shared" si="20"/>
        <v>0</v>
      </c>
      <c r="AG115" s="551">
        <f t="shared" si="21"/>
        <v>0</v>
      </c>
      <c r="AO115" s="847" t="str">
        <f t="shared" si="13"/>
        <v/>
      </c>
      <c r="AP115" s="847" t="str">
        <f t="shared" si="14"/>
        <v/>
      </c>
      <c r="AQ115" s="847" t="str">
        <f t="shared" si="15"/>
        <v/>
      </c>
      <c r="AR115" s="847" t="str">
        <f t="shared" si="16"/>
        <v/>
      </c>
      <c r="AS115" s="847" t="str">
        <f t="shared" si="17"/>
        <v/>
      </c>
      <c r="AT115" s="847" t="str">
        <f t="shared" si="18"/>
        <v/>
      </c>
      <c r="AU115" s="932"/>
    </row>
    <row r="116" spans="1:49" s="54" customFormat="1" ht="30" customHeight="1">
      <c r="A116" s="1812"/>
      <c r="B116" s="998">
        <f t="shared" si="19"/>
        <v>48</v>
      </c>
      <c r="C116" s="237"/>
      <c r="D116" s="484" t="str">
        <f t="shared" si="22"/>
        <v/>
      </c>
      <c r="E116" s="1279"/>
      <c r="F116" s="1280"/>
      <c r="G116" s="238"/>
      <c r="H116" s="63"/>
      <c r="I116" s="501"/>
      <c r="J116" s="502"/>
      <c r="K116" s="502"/>
      <c r="L116" s="502"/>
      <c r="M116" s="502"/>
      <c r="N116" s="502"/>
      <c r="O116" s="502"/>
      <c r="P116" s="502"/>
      <c r="Q116" s="502"/>
      <c r="R116" s="502"/>
      <c r="S116" s="502"/>
      <c r="T116" s="502"/>
      <c r="U116" s="502"/>
      <c r="V116" s="503"/>
      <c r="W116" s="517"/>
      <c r="X116" s="526"/>
      <c r="Y116" s="527"/>
      <c r="Z116" s="528"/>
      <c r="AA116" s="565"/>
      <c r="AB116" s="526"/>
      <c r="AC116" s="527"/>
      <c r="AD116" s="528"/>
      <c r="AE116" s="565"/>
      <c r="AF116" s="552">
        <f t="shared" si="20"/>
        <v>0</v>
      </c>
      <c r="AG116" s="551">
        <f t="shared" si="21"/>
        <v>0</v>
      </c>
      <c r="AO116" s="847" t="str">
        <f t="shared" si="13"/>
        <v/>
      </c>
      <c r="AP116" s="847" t="str">
        <f t="shared" si="14"/>
        <v/>
      </c>
      <c r="AQ116" s="847" t="str">
        <f t="shared" si="15"/>
        <v/>
      </c>
      <c r="AR116" s="847" t="str">
        <f t="shared" si="16"/>
        <v/>
      </c>
      <c r="AS116" s="847" t="str">
        <f t="shared" si="17"/>
        <v/>
      </c>
      <c r="AT116" s="847" t="str">
        <f t="shared" si="18"/>
        <v/>
      </c>
      <c r="AU116" s="932"/>
    </row>
    <row r="117" spans="1:49" s="54" customFormat="1" ht="30" customHeight="1">
      <c r="A117" s="1812"/>
      <c r="B117" s="998">
        <f t="shared" si="19"/>
        <v>49</v>
      </c>
      <c r="C117" s="237"/>
      <c r="D117" s="484" t="str">
        <f t="shared" si="22"/>
        <v/>
      </c>
      <c r="E117" s="1279"/>
      <c r="F117" s="1280"/>
      <c r="G117" s="238"/>
      <c r="H117" s="63"/>
      <c r="I117" s="501"/>
      <c r="J117" s="502"/>
      <c r="K117" s="502"/>
      <c r="L117" s="502"/>
      <c r="M117" s="502"/>
      <c r="N117" s="502"/>
      <c r="O117" s="502"/>
      <c r="P117" s="502"/>
      <c r="Q117" s="502"/>
      <c r="R117" s="502"/>
      <c r="S117" s="502"/>
      <c r="T117" s="502"/>
      <c r="U117" s="502"/>
      <c r="V117" s="503"/>
      <c r="W117" s="517"/>
      <c r="X117" s="526"/>
      <c r="Y117" s="527"/>
      <c r="Z117" s="528"/>
      <c r="AA117" s="565"/>
      <c r="AB117" s="526"/>
      <c r="AC117" s="527"/>
      <c r="AD117" s="528"/>
      <c r="AE117" s="565"/>
      <c r="AF117" s="552">
        <f t="shared" si="20"/>
        <v>0</v>
      </c>
      <c r="AG117" s="551">
        <f t="shared" si="21"/>
        <v>0</v>
      </c>
      <c r="AO117" s="847" t="str">
        <f t="shared" si="13"/>
        <v/>
      </c>
      <c r="AP117" s="847" t="str">
        <f t="shared" si="14"/>
        <v/>
      </c>
      <c r="AQ117" s="847" t="str">
        <f t="shared" si="15"/>
        <v/>
      </c>
      <c r="AR117" s="847" t="str">
        <f t="shared" si="16"/>
        <v/>
      </c>
      <c r="AS117" s="847" t="str">
        <f t="shared" si="17"/>
        <v/>
      </c>
      <c r="AT117" s="847" t="str">
        <f t="shared" si="18"/>
        <v/>
      </c>
      <c r="AU117" s="932"/>
    </row>
    <row r="118" spans="1:49" s="54" customFormat="1" ht="30" customHeight="1" thickBot="1">
      <c r="A118" s="1813"/>
      <c r="B118" s="998">
        <f t="shared" si="19"/>
        <v>50</v>
      </c>
      <c r="C118" s="237"/>
      <c r="D118" s="484" t="str">
        <f t="shared" si="22"/>
        <v/>
      </c>
      <c r="E118" s="1279"/>
      <c r="F118" s="1280"/>
      <c r="G118" s="238"/>
      <c r="H118" s="63"/>
      <c r="I118" s="504"/>
      <c r="J118" s="505"/>
      <c r="K118" s="505"/>
      <c r="L118" s="505"/>
      <c r="M118" s="505"/>
      <c r="N118" s="505"/>
      <c r="O118" s="505"/>
      <c r="P118" s="505"/>
      <c r="Q118" s="505"/>
      <c r="R118" s="505"/>
      <c r="S118" s="505"/>
      <c r="T118" s="505"/>
      <c r="U118" s="505"/>
      <c r="V118" s="506"/>
      <c r="W118" s="518"/>
      <c r="X118" s="526"/>
      <c r="Y118" s="527"/>
      <c r="Z118" s="528"/>
      <c r="AA118" s="565"/>
      <c r="AB118" s="526"/>
      <c r="AC118" s="527"/>
      <c r="AD118" s="528"/>
      <c r="AE118" s="565"/>
      <c r="AF118" s="552">
        <f t="shared" si="20"/>
        <v>0</v>
      </c>
      <c r="AG118" s="551">
        <f t="shared" si="21"/>
        <v>0</v>
      </c>
      <c r="AO118" s="847" t="str">
        <f t="shared" si="13"/>
        <v/>
      </c>
      <c r="AP118" s="847" t="str">
        <f t="shared" si="14"/>
        <v/>
      </c>
      <c r="AQ118" s="847" t="str">
        <f t="shared" si="15"/>
        <v/>
      </c>
      <c r="AR118" s="847" t="str">
        <f t="shared" si="16"/>
        <v/>
      </c>
      <c r="AS118" s="847" t="str">
        <f t="shared" si="17"/>
        <v/>
      </c>
      <c r="AT118" s="847" t="str">
        <f t="shared" si="18"/>
        <v/>
      </c>
      <c r="AU118" s="932"/>
    </row>
    <row r="119" spans="1:49" s="54" customFormat="1" ht="30" customHeight="1">
      <c r="A119" s="952"/>
      <c r="B119" s="55"/>
      <c r="C119" s="212"/>
      <c r="D119" s="219"/>
      <c r="E119" s="195"/>
      <c r="F119" s="213"/>
      <c r="G119" s="535" t="str">
        <f>'1_一般事項'!C9+1&amp;"次下請負業者計"</f>
        <v>2次下請負業者計</v>
      </c>
      <c r="H119" s="536"/>
      <c r="I119" s="537">
        <f>SUM(I69:I118)</f>
        <v>0</v>
      </c>
      <c r="J119" s="538">
        <f>SUM(J69:J118)</f>
        <v>0</v>
      </c>
      <c r="K119" s="538">
        <f t="shared" ref="K119:T119" si="23">SUM(K69:K118)</f>
        <v>0</v>
      </c>
      <c r="L119" s="538">
        <f t="shared" si="23"/>
        <v>0</v>
      </c>
      <c r="M119" s="538">
        <f t="shared" si="23"/>
        <v>0</v>
      </c>
      <c r="N119" s="538">
        <f t="shared" si="23"/>
        <v>0</v>
      </c>
      <c r="O119" s="538">
        <f t="shared" si="23"/>
        <v>0</v>
      </c>
      <c r="P119" s="538">
        <f t="shared" si="23"/>
        <v>0</v>
      </c>
      <c r="Q119" s="538">
        <f t="shared" si="23"/>
        <v>0</v>
      </c>
      <c r="R119" s="538">
        <f t="shared" si="23"/>
        <v>0</v>
      </c>
      <c r="S119" s="538">
        <f t="shared" si="23"/>
        <v>0</v>
      </c>
      <c r="T119" s="538">
        <f t="shared" si="23"/>
        <v>0</v>
      </c>
      <c r="U119" s="1566"/>
      <c r="V119" s="539">
        <f>SUM(V69:V118)</f>
        <v>0</v>
      </c>
      <c r="W119" s="540">
        <f>SUM(W69:W118)</f>
        <v>0</v>
      </c>
      <c r="X119" s="580"/>
      <c r="Y119" s="523"/>
      <c r="Z119" s="524"/>
      <c r="AA119" s="581"/>
      <c r="AB119" s="580"/>
      <c r="AC119" s="523"/>
      <c r="AD119" s="524"/>
      <c r="AE119" s="581"/>
      <c r="AF119" s="499">
        <f>SUM(AF69:AF118)</f>
        <v>0</v>
      </c>
      <c r="AG119" s="553">
        <f>SUM(AG69:AG118)</f>
        <v>0</v>
      </c>
      <c r="AO119" s="557"/>
      <c r="AP119" s="557"/>
      <c r="AQ119" s="557"/>
      <c r="AR119" s="557"/>
      <c r="AS119" s="557"/>
      <c r="AT119" s="557"/>
      <c r="AU119" s="925"/>
    </row>
    <row r="120" spans="1:49" s="54" customFormat="1" ht="30.6" customHeight="1">
      <c r="A120" s="541"/>
      <c r="B120" s="542"/>
      <c r="C120" s="542"/>
      <c r="D120" s="543"/>
      <c r="E120" s="211"/>
      <c r="F120" s="211"/>
      <c r="G120" s="198" t="s">
        <v>73</v>
      </c>
      <c r="H120" s="199"/>
      <c r="I120" s="494">
        <f>I68+I119</f>
        <v>0</v>
      </c>
      <c r="J120" s="495">
        <f>J68+J119</f>
        <v>0</v>
      </c>
      <c r="K120" s="495">
        <f t="shared" ref="K120:T120" si="24">K68+K119</f>
        <v>0</v>
      </c>
      <c r="L120" s="495">
        <f t="shared" si="24"/>
        <v>0</v>
      </c>
      <c r="M120" s="495">
        <f t="shared" si="24"/>
        <v>0</v>
      </c>
      <c r="N120" s="495">
        <f t="shared" si="24"/>
        <v>0</v>
      </c>
      <c r="O120" s="495">
        <f t="shared" si="24"/>
        <v>0</v>
      </c>
      <c r="P120" s="495">
        <f t="shared" si="24"/>
        <v>0</v>
      </c>
      <c r="Q120" s="495">
        <f t="shared" si="24"/>
        <v>0</v>
      </c>
      <c r="R120" s="495">
        <f t="shared" si="24"/>
        <v>0</v>
      </c>
      <c r="S120" s="495">
        <f t="shared" si="24"/>
        <v>0</v>
      </c>
      <c r="T120" s="495">
        <f t="shared" si="24"/>
        <v>0</v>
      </c>
      <c r="U120" s="521"/>
      <c r="X120" s="582"/>
      <c r="Y120" s="583"/>
      <c r="AB120" s="582"/>
      <c r="AC120" s="583"/>
      <c r="AF120" s="494">
        <f>AF68+AF119</f>
        <v>0</v>
      </c>
      <c r="AG120" s="495">
        <f>AG68+AG119</f>
        <v>0</v>
      </c>
      <c r="AO120" s="925"/>
      <c r="AP120" s="925"/>
      <c r="AQ120" s="925"/>
      <c r="AR120" s="925"/>
      <c r="AS120" s="925"/>
      <c r="AT120" s="925"/>
      <c r="AU120" s="925"/>
    </row>
    <row r="121" spans="1:49" s="54" customFormat="1" ht="30.6" customHeight="1">
      <c r="A121" s="541"/>
      <c r="B121" s="542"/>
      <c r="C121" s="542"/>
      <c r="D121" s="543"/>
      <c r="E121" s="211"/>
      <c r="F121" s="211"/>
      <c r="G121" s="519"/>
      <c r="H121" s="520"/>
      <c r="I121" s="521"/>
      <c r="J121" s="521"/>
      <c r="K121" s="521"/>
      <c r="L121" s="521"/>
      <c r="M121" s="521"/>
      <c r="N121" s="521"/>
      <c r="O121" s="521"/>
      <c r="P121" s="521"/>
      <c r="Q121" s="521"/>
      <c r="R121" s="521"/>
      <c r="S121" s="521"/>
      <c r="T121" s="521"/>
      <c r="U121" s="521"/>
      <c r="X121" s="521"/>
      <c r="Y121" s="521"/>
      <c r="AF121" s="521"/>
      <c r="AG121" s="521"/>
      <c r="AO121" s="925"/>
      <c r="AP121" s="925"/>
      <c r="AQ121" s="925"/>
      <c r="AR121" s="925"/>
      <c r="AS121" s="925"/>
      <c r="AT121" s="925"/>
      <c r="AU121" s="925"/>
    </row>
    <row r="122" spans="1:49" ht="20.100000000000001" customHeight="1">
      <c r="A122" s="568" t="s">
        <v>2103</v>
      </c>
      <c r="D122" s="26"/>
      <c r="E122" s="26"/>
      <c r="F122" s="26"/>
      <c r="G122" s="298"/>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488"/>
      <c r="AP122" s="488"/>
      <c r="AQ122" s="488"/>
      <c r="AR122" s="488"/>
      <c r="AS122" s="488"/>
      <c r="AT122" s="488"/>
      <c r="AU122" s="488"/>
      <c r="AV122" s="26"/>
      <c r="AW122" s="26"/>
    </row>
    <row r="123" spans="1:49" ht="20.100000000000001" hidden="1" customHeight="1">
      <c r="A123" s="928" t="s">
        <v>161</v>
      </c>
      <c r="B123" s="927"/>
      <c r="D123" s="26"/>
      <c r="E123" s="26"/>
      <c r="F123" s="26"/>
      <c r="G123" s="298"/>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488"/>
      <c r="AP123" s="488"/>
      <c r="AQ123" s="488"/>
      <c r="AR123" s="488"/>
      <c r="AS123" s="488"/>
      <c r="AT123" s="488"/>
      <c r="AU123" s="488"/>
      <c r="AV123" s="26"/>
      <c r="AW123" s="26"/>
    </row>
    <row r="124" spans="1:49" ht="20.100000000000001" hidden="1" customHeight="1">
      <c r="A124" s="928" t="s">
        <v>354</v>
      </c>
      <c r="B124" s="927"/>
      <c r="D124" s="26"/>
      <c r="E124" s="26"/>
      <c r="F124" s="26"/>
      <c r="G124" s="58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488"/>
      <c r="AP124" s="488"/>
      <c r="AQ124" s="488"/>
      <c r="AR124" s="488"/>
      <c r="AS124" s="488"/>
      <c r="AT124" s="488"/>
      <c r="AU124" s="488"/>
      <c r="AV124" s="26"/>
      <c r="AW124" s="26"/>
    </row>
    <row r="125" spans="1:49" ht="20.100000000000001" hidden="1" customHeight="1">
      <c r="A125" s="926"/>
      <c r="B125" s="927"/>
      <c r="D125" s="26"/>
      <c r="E125" s="26"/>
      <c r="F125" s="26"/>
      <c r="G125" s="298"/>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488"/>
      <c r="AP125" s="488"/>
      <c r="AQ125" s="488"/>
      <c r="AR125" s="488"/>
      <c r="AS125" s="488"/>
      <c r="AT125" s="488"/>
      <c r="AU125" s="488"/>
      <c r="AV125" s="26"/>
      <c r="AW125" s="26"/>
    </row>
    <row r="126" spans="1:49" ht="20.100000000000001" hidden="1" customHeight="1">
      <c r="A126" s="926"/>
      <c r="B126" s="927"/>
      <c r="D126" s="26"/>
      <c r="E126" s="26"/>
      <c r="F126" s="26"/>
      <c r="G126" s="298"/>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488"/>
      <c r="AP126" s="488"/>
      <c r="AQ126" s="488"/>
      <c r="AR126" s="488"/>
      <c r="AS126" s="488"/>
      <c r="AT126" s="488"/>
      <c r="AU126" s="488"/>
      <c r="AV126" s="26"/>
      <c r="AW126" s="26"/>
    </row>
    <row r="127" spans="1:49" ht="20.100000000000001" hidden="1" customHeight="1">
      <c r="A127" s="926"/>
      <c r="B127" s="927"/>
      <c r="D127" s="26"/>
      <c r="E127" s="26"/>
      <c r="F127" s="26"/>
      <c r="G127" s="298"/>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488"/>
      <c r="AP127" s="488"/>
      <c r="AQ127" s="488"/>
      <c r="AR127" s="488"/>
      <c r="AS127" s="488"/>
      <c r="AT127" s="488"/>
      <c r="AU127" s="488"/>
      <c r="AV127" s="26"/>
      <c r="AW127" s="26"/>
    </row>
    <row r="128" spans="1:49" ht="20.100000000000001" hidden="1" customHeight="1">
      <c r="A128" s="926"/>
      <c r="B128" s="927"/>
      <c r="D128" s="26"/>
      <c r="E128" s="26"/>
      <c r="F128" s="26"/>
      <c r="G128" s="298"/>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488"/>
      <c r="AP128" s="488"/>
      <c r="AQ128" s="488"/>
      <c r="AR128" s="488"/>
      <c r="AS128" s="488"/>
      <c r="AT128" s="488"/>
      <c r="AU128" s="488"/>
      <c r="AV128" s="26"/>
      <c r="AW128" s="26"/>
    </row>
    <row r="129" spans="1:49" ht="20.100000000000001" hidden="1" customHeight="1">
      <c r="A129" s="926"/>
      <c r="B129" s="927"/>
      <c r="D129" s="26"/>
      <c r="E129" s="26"/>
      <c r="F129" s="26"/>
      <c r="G129" s="298"/>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888"/>
      <c r="AP129" s="888"/>
      <c r="AQ129" s="888"/>
      <c r="AR129" s="888"/>
      <c r="AS129" s="888"/>
      <c r="AT129" s="888"/>
      <c r="AU129" s="488"/>
      <c r="AV129" s="26"/>
      <c r="AW129" s="26"/>
    </row>
    <row r="130" spans="1:49" s="18" customFormat="1" ht="27.75" customHeight="1">
      <c r="A130" s="1764" t="s">
        <v>591</v>
      </c>
      <c r="B130" s="1765"/>
      <c r="C130" s="1765"/>
      <c r="D130" s="1766"/>
      <c r="E130" s="192" t="s">
        <v>152</v>
      </c>
      <c r="F130" s="208"/>
      <c r="G130" s="193"/>
      <c r="H130" s="1770" t="s">
        <v>952</v>
      </c>
      <c r="I130" s="1772" t="s">
        <v>113</v>
      </c>
      <c r="J130" s="1762"/>
      <c r="K130" s="1762"/>
      <c r="L130" s="1762"/>
      <c r="M130" s="1762"/>
      <c r="N130" s="1762"/>
      <c r="O130" s="1762"/>
      <c r="P130" s="1762"/>
      <c r="Q130" s="1762"/>
      <c r="R130" s="1762"/>
      <c r="S130" s="1762"/>
      <c r="T130" s="1762"/>
      <c r="U130" s="1762"/>
      <c r="V130" s="1762"/>
      <c r="W130" s="1762"/>
      <c r="X130" s="1772" t="s">
        <v>953</v>
      </c>
      <c r="Y130" s="1762"/>
      <c r="Z130" s="1762"/>
      <c r="AA130" s="1763"/>
      <c r="AB130" s="1772" t="s">
        <v>2102</v>
      </c>
      <c r="AC130" s="1762"/>
      <c r="AD130" s="1762"/>
      <c r="AE130" s="1763"/>
      <c r="AF130" s="1762" t="s">
        <v>224</v>
      </c>
      <c r="AG130" s="1763"/>
      <c r="AO130" s="846" t="s">
        <v>1089</v>
      </c>
      <c r="AP130" s="846"/>
      <c r="AQ130" s="846"/>
      <c r="AR130" s="846"/>
      <c r="AS130" s="846"/>
      <c r="AT130" s="846"/>
      <c r="AU130" s="931"/>
    </row>
    <row r="131" spans="1:49" s="18" customFormat="1" ht="27.75" customHeight="1" thickBot="1">
      <c r="A131" s="1767"/>
      <c r="B131" s="1768"/>
      <c r="C131" s="1768"/>
      <c r="D131" s="1769"/>
      <c r="E131" s="1804" t="s">
        <v>1640</v>
      </c>
      <c r="F131" s="1805"/>
      <c r="G131" s="68" t="s">
        <v>521</v>
      </c>
      <c r="H131" s="1771"/>
      <c r="I131" s="489" t="s">
        <v>853</v>
      </c>
      <c r="J131" s="491" t="s">
        <v>114</v>
      </c>
      <c r="K131" s="491" t="s">
        <v>2091</v>
      </c>
      <c r="L131" s="491" t="s">
        <v>2092</v>
      </c>
      <c r="M131" s="491" t="s">
        <v>2093</v>
      </c>
      <c r="N131" s="491" t="s">
        <v>2094</v>
      </c>
      <c r="O131" s="491" t="s">
        <v>2095</v>
      </c>
      <c r="P131" s="491" t="s">
        <v>2096</v>
      </c>
      <c r="Q131" s="491" t="s">
        <v>2097</v>
      </c>
      <c r="R131" s="491" t="s">
        <v>2098</v>
      </c>
      <c r="S131" s="491" t="s">
        <v>2099</v>
      </c>
      <c r="T131" s="491" t="s">
        <v>2100</v>
      </c>
      <c r="U131" s="491" t="s">
        <v>2101</v>
      </c>
      <c r="V131" s="492" t="s">
        <v>111</v>
      </c>
      <c r="W131" s="508" t="s">
        <v>112</v>
      </c>
      <c r="X131" s="489" t="s">
        <v>853</v>
      </c>
      <c r="Y131" s="493" t="s">
        <v>114</v>
      </c>
      <c r="Z131" s="492" t="s">
        <v>111</v>
      </c>
      <c r="AA131" s="490" t="s">
        <v>112</v>
      </c>
      <c r="AB131" s="489" t="s">
        <v>853</v>
      </c>
      <c r="AC131" s="493" t="s">
        <v>114</v>
      </c>
      <c r="AD131" s="492" t="s">
        <v>111</v>
      </c>
      <c r="AE131" s="490" t="s">
        <v>112</v>
      </c>
      <c r="AF131" s="512" t="s">
        <v>853</v>
      </c>
      <c r="AG131" s="550" t="s">
        <v>114</v>
      </c>
      <c r="AO131" s="848" t="s">
        <v>1090</v>
      </c>
      <c r="AP131" s="848" t="s">
        <v>1091</v>
      </c>
      <c r="AQ131" s="848" t="s">
        <v>1092</v>
      </c>
      <c r="AR131" s="850" t="s">
        <v>1095</v>
      </c>
      <c r="AS131" s="848" t="s">
        <v>1093</v>
      </c>
      <c r="AT131" s="848" t="s">
        <v>1094</v>
      </c>
      <c r="AU131" s="931"/>
    </row>
    <row r="132" spans="1:49" s="54" customFormat="1" ht="30" customHeight="1">
      <c r="A132" s="1798" t="str">
        <f>'1_一般事項'!$C$9&amp;"次下請"</f>
        <v>1次下請</v>
      </c>
      <c r="B132" s="214">
        <v>1</v>
      </c>
      <c r="C132" s="217" t="str">
        <f>IF('1_一般事項'!$C$8="","",'1_一般事項'!$C$8)</f>
        <v/>
      </c>
      <c r="D132" s="484" t="str">
        <f t="shared" ref="D132:D181" si="25">AO132&amp;AP132&amp;AQ132&amp;AR132&amp;AS132&amp;AT132</f>
        <v/>
      </c>
      <c r="E132" s="1277"/>
      <c r="F132" s="1278"/>
      <c r="G132" s="209"/>
      <c r="H132" s="194"/>
      <c r="I132" s="522"/>
      <c r="J132" s="523"/>
      <c r="K132" s="523"/>
      <c r="L132" s="523"/>
      <c r="M132" s="523"/>
      <c r="N132" s="523"/>
      <c r="O132" s="523"/>
      <c r="P132" s="523"/>
      <c r="Q132" s="523"/>
      <c r="R132" s="523"/>
      <c r="S132" s="523"/>
      <c r="T132" s="523"/>
      <c r="U132" s="523"/>
      <c r="V132" s="524"/>
      <c r="W132" s="564"/>
      <c r="X132" s="507"/>
      <c r="Y132" s="496"/>
      <c r="Z132" s="497"/>
      <c r="AA132" s="516"/>
      <c r="AB132" s="522"/>
      <c r="AC132" s="523"/>
      <c r="AD132" s="524"/>
      <c r="AE132" s="564"/>
      <c r="AF132" s="552">
        <f>SUM(X132)</f>
        <v>0</v>
      </c>
      <c r="AG132" s="551">
        <f>SUM(Y132)</f>
        <v>0</v>
      </c>
      <c r="AI132" s="18"/>
      <c r="AJ132" s="18"/>
      <c r="AO132" s="847" t="str">
        <f>IF($E132&lt;&gt;"",IF(G132="","規格を入力してください",""),"")</f>
        <v/>
      </c>
      <c r="AP132" s="847" t="str">
        <f>IF($E132&lt;&gt;"",IF(AND(AO132="",H132=""),"機械本体重量を入力してください",""),"")</f>
        <v/>
      </c>
      <c r="AQ132" s="847" t="str">
        <f>IF($E132&lt;&gt;"",IF(AND(AO132&amp;AP132="",X132=""),"運搬費を入力してください",""),"")</f>
        <v/>
      </c>
      <c r="AR132" s="847" t="str">
        <f>IF($E132&lt;&gt;"",IF(AND(AO132&amp;AP132&amp;AQ132="",Y132=""),"内分解組立費を入力してください",""),"")</f>
        <v/>
      </c>
      <c r="AS132" s="847" t="str">
        <f>IF($E132&lt;&gt;"",IF(AND(AO132&amp;AP132&amp;AQ132&amp;AR132="",Z132=""),"運搬距離を入力してください",""),"")</f>
        <v/>
      </c>
      <c r="AT132" s="847" t="str">
        <f>IF($E132&lt;&gt;"",IF(AND(AO132&amp;AP132&amp;AQ132&amp;AR132&amp;AS132="",AA132=""),"運搬回数を入力してください",""),"")</f>
        <v/>
      </c>
      <c r="AU132" s="932"/>
    </row>
    <row r="133" spans="1:49" s="54" customFormat="1" ht="30" customHeight="1">
      <c r="A133" s="1799"/>
      <c r="B133" s="215">
        <f t="shared" ref="B133:B181" si="26">B132+1</f>
        <v>2</v>
      </c>
      <c r="C133" s="217" t="str">
        <f>IF('1_一般事項'!$C$8="","",'1_一般事項'!$C$8)</f>
        <v/>
      </c>
      <c r="D133" s="484" t="str">
        <f t="shared" si="25"/>
        <v/>
      </c>
      <c r="E133" s="1279"/>
      <c r="F133" s="1280"/>
      <c r="G133" s="210"/>
      <c r="H133" s="62"/>
      <c r="I133" s="526"/>
      <c r="J133" s="527"/>
      <c r="K133" s="527"/>
      <c r="L133" s="527"/>
      <c r="M133" s="527"/>
      <c r="N133" s="527"/>
      <c r="O133" s="527"/>
      <c r="P133" s="527"/>
      <c r="Q133" s="527"/>
      <c r="R133" s="527"/>
      <c r="S133" s="527"/>
      <c r="T133" s="527"/>
      <c r="U133" s="527"/>
      <c r="V133" s="528"/>
      <c r="W133" s="565"/>
      <c r="X133" s="501"/>
      <c r="Y133" s="502"/>
      <c r="Z133" s="503"/>
      <c r="AA133" s="517"/>
      <c r="AB133" s="526"/>
      <c r="AC133" s="527"/>
      <c r="AD133" s="528"/>
      <c r="AE133" s="565"/>
      <c r="AF133" s="552">
        <f t="shared" ref="AF133:AF180" si="27">SUM(X133)</f>
        <v>0</v>
      </c>
      <c r="AG133" s="551">
        <f t="shared" ref="AG133:AG180" si="28">SUM(Y133)</f>
        <v>0</v>
      </c>
      <c r="AI133" s="18"/>
      <c r="AJ133" s="18"/>
      <c r="AO133" s="847" t="str">
        <f t="shared" ref="AO133:AO181" si="29">IF($E133&lt;&gt;"",IF(G133="","規格を入力してください",""),"")</f>
        <v/>
      </c>
      <c r="AP133" s="847" t="str">
        <f t="shared" ref="AP133:AP181" si="30">IF($E133&lt;&gt;"",IF(AND(AO133="",H133=""),"機械本体重量を入力してください",""),"")</f>
        <v/>
      </c>
      <c r="AQ133" s="847" t="str">
        <f t="shared" ref="AQ133:AQ181" si="31">IF($E133&lt;&gt;"",IF(AND(AO133&amp;AP133="",X133=""),"運搬費を入力してください",""),"")</f>
        <v/>
      </c>
      <c r="AR133" s="847" t="str">
        <f t="shared" ref="AR133:AR181" si="32">IF($E133&lt;&gt;"",IF(AND(AO133&amp;AP133&amp;AQ133="",Y133=""),"内分解組立費を入力してください",""),"")</f>
        <v/>
      </c>
      <c r="AS133" s="847" t="str">
        <f t="shared" ref="AS133:AS181" si="33">IF($E133&lt;&gt;"",IF(AND(AO133&amp;AP133&amp;AQ133&amp;AR133="",Z133=""),"運搬距離を入力してください",""),"")</f>
        <v/>
      </c>
      <c r="AT133" s="847" t="str">
        <f t="shared" ref="AT133:AT181" si="34">IF($E133&lt;&gt;"",IF(AND(AO133&amp;AP133&amp;AQ133&amp;AR133&amp;AS133="",AA133=""),"運搬回数を入力してください",""),"")</f>
        <v/>
      </c>
      <c r="AU133" s="932"/>
    </row>
    <row r="134" spans="1:49" s="54" customFormat="1" ht="30" customHeight="1">
      <c r="A134" s="1799"/>
      <c r="B134" s="215">
        <f t="shared" si="26"/>
        <v>3</v>
      </c>
      <c r="C134" s="217" t="str">
        <f>IF('1_一般事項'!$C$8="","",'1_一般事項'!$C$8)</f>
        <v/>
      </c>
      <c r="D134" s="484" t="str">
        <f t="shared" si="25"/>
        <v/>
      </c>
      <c r="E134" s="1279"/>
      <c r="F134" s="1280"/>
      <c r="G134" s="210"/>
      <c r="H134" s="62"/>
      <c r="I134" s="526"/>
      <c r="J134" s="527"/>
      <c r="K134" s="527"/>
      <c r="L134" s="527"/>
      <c r="M134" s="527"/>
      <c r="N134" s="527"/>
      <c r="O134" s="527"/>
      <c r="P134" s="527"/>
      <c r="Q134" s="527"/>
      <c r="R134" s="527"/>
      <c r="S134" s="527"/>
      <c r="T134" s="527"/>
      <c r="U134" s="527"/>
      <c r="V134" s="528"/>
      <c r="W134" s="565"/>
      <c r="X134" s="501"/>
      <c r="Y134" s="502"/>
      <c r="Z134" s="503"/>
      <c r="AA134" s="517"/>
      <c r="AB134" s="526"/>
      <c r="AC134" s="527"/>
      <c r="AD134" s="528"/>
      <c r="AE134" s="565"/>
      <c r="AF134" s="552">
        <f t="shared" si="27"/>
        <v>0</v>
      </c>
      <c r="AG134" s="551">
        <f t="shared" si="28"/>
        <v>0</v>
      </c>
      <c r="AI134" s="3"/>
      <c r="AJ134" s="3"/>
      <c r="AO134" s="847" t="str">
        <f t="shared" si="29"/>
        <v/>
      </c>
      <c r="AP134" s="847" t="str">
        <f t="shared" si="30"/>
        <v/>
      </c>
      <c r="AQ134" s="847" t="str">
        <f t="shared" si="31"/>
        <v/>
      </c>
      <c r="AR134" s="847" t="str">
        <f t="shared" si="32"/>
        <v/>
      </c>
      <c r="AS134" s="847" t="str">
        <f t="shared" si="33"/>
        <v/>
      </c>
      <c r="AT134" s="847" t="str">
        <f t="shared" si="34"/>
        <v/>
      </c>
      <c r="AU134" s="932"/>
    </row>
    <row r="135" spans="1:49" s="54" customFormat="1" ht="30" customHeight="1">
      <c r="A135" s="1799"/>
      <c r="B135" s="215">
        <f t="shared" si="26"/>
        <v>4</v>
      </c>
      <c r="C135" s="217" t="str">
        <f>IF('1_一般事項'!$C$8="","",'1_一般事項'!$C$8)</f>
        <v/>
      </c>
      <c r="D135" s="484" t="str">
        <f t="shared" si="25"/>
        <v/>
      </c>
      <c r="E135" s="1279"/>
      <c r="F135" s="1280"/>
      <c r="G135" s="210"/>
      <c r="H135" s="62"/>
      <c r="I135" s="526"/>
      <c r="J135" s="527"/>
      <c r="K135" s="527"/>
      <c r="L135" s="527"/>
      <c r="M135" s="527"/>
      <c r="N135" s="527"/>
      <c r="O135" s="527"/>
      <c r="P135" s="527"/>
      <c r="Q135" s="527"/>
      <c r="R135" s="527"/>
      <c r="S135" s="527"/>
      <c r="T135" s="527"/>
      <c r="U135" s="527"/>
      <c r="V135" s="528"/>
      <c r="W135" s="565"/>
      <c r="X135" s="501"/>
      <c r="Y135" s="502"/>
      <c r="Z135" s="503"/>
      <c r="AA135" s="517"/>
      <c r="AB135" s="526"/>
      <c r="AC135" s="527"/>
      <c r="AD135" s="528"/>
      <c r="AE135" s="565"/>
      <c r="AF135" s="552">
        <f t="shared" si="27"/>
        <v>0</v>
      </c>
      <c r="AG135" s="551">
        <f t="shared" si="28"/>
        <v>0</v>
      </c>
      <c r="AI135" s="3"/>
      <c r="AJ135" s="3"/>
      <c r="AO135" s="847" t="str">
        <f t="shared" si="29"/>
        <v/>
      </c>
      <c r="AP135" s="847" t="str">
        <f t="shared" si="30"/>
        <v/>
      </c>
      <c r="AQ135" s="847" t="str">
        <f t="shared" si="31"/>
        <v/>
      </c>
      <c r="AR135" s="847" t="str">
        <f t="shared" si="32"/>
        <v/>
      </c>
      <c r="AS135" s="847" t="str">
        <f t="shared" si="33"/>
        <v/>
      </c>
      <c r="AT135" s="847" t="str">
        <f t="shared" si="34"/>
        <v/>
      </c>
      <c r="AU135" s="932"/>
    </row>
    <row r="136" spans="1:49" s="54" customFormat="1" ht="30" customHeight="1">
      <c r="A136" s="1799"/>
      <c r="B136" s="215">
        <f t="shared" si="26"/>
        <v>5</v>
      </c>
      <c r="C136" s="217" t="str">
        <f>IF('1_一般事項'!$C$8="","",'1_一般事項'!$C$8)</f>
        <v/>
      </c>
      <c r="D136" s="484" t="str">
        <f t="shared" si="25"/>
        <v/>
      </c>
      <c r="E136" s="1279"/>
      <c r="F136" s="1280"/>
      <c r="G136" s="210"/>
      <c r="H136" s="62"/>
      <c r="I136" s="526"/>
      <c r="J136" s="527"/>
      <c r="K136" s="527"/>
      <c r="L136" s="527"/>
      <c r="M136" s="527"/>
      <c r="N136" s="527"/>
      <c r="O136" s="527"/>
      <c r="P136" s="527"/>
      <c r="Q136" s="527"/>
      <c r="R136" s="527"/>
      <c r="S136" s="527"/>
      <c r="T136" s="527"/>
      <c r="U136" s="527"/>
      <c r="V136" s="528"/>
      <c r="W136" s="565"/>
      <c r="X136" s="501"/>
      <c r="Y136" s="502"/>
      <c r="Z136" s="503"/>
      <c r="AA136" s="517"/>
      <c r="AB136" s="526"/>
      <c r="AC136" s="527"/>
      <c r="AD136" s="528"/>
      <c r="AE136" s="565"/>
      <c r="AF136" s="552">
        <f t="shared" si="27"/>
        <v>0</v>
      </c>
      <c r="AG136" s="551">
        <f t="shared" si="28"/>
        <v>0</v>
      </c>
      <c r="AI136" s="3"/>
      <c r="AJ136" s="3"/>
      <c r="AO136" s="847" t="str">
        <f t="shared" si="29"/>
        <v/>
      </c>
      <c r="AP136" s="847" t="str">
        <f t="shared" si="30"/>
        <v/>
      </c>
      <c r="AQ136" s="847" t="str">
        <f t="shared" si="31"/>
        <v/>
      </c>
      <c r="AR136" s="847" t="str">
        <f t="shared" si="32"/>
        <v/>
      </c>
      <c r="AS136" s="847" t="str">
        <f t="shared" si="33"/>
        <v/>
      </c>
      <c r="AT136" s="847" t="str">
        <f t="shared" si="34"/>
        <v/>
      </c>
      <c r="AU136" s="932"/>
    </row>
    <row r="137" spans="1:49" s="54" customFormat="1" ht="30" customHeight="1">
      <c r="A137" s="1799"/>
      <c r="B137" s="215">
        <f t="shared" si="26"/>
        <v>6</v>
      </c>
      <c r="C137" s="217" t="str">
        <f>IF('1_一般事項'!$C$8="","",'1_一般事項'!$C$8)</f>
        <v/>
      </c>
      <c r="D137" s="484" t="str">
        <f t="shared" si="25"/>
        <v/>
      </c>
      <c r="E137" s="1279"/>
      <c r="F137" s="1280"/>
      <c r="G137" s="210"/>
      <c r="H137" s="62"/>
      <c r="I137" s="526"/>
      <c r="J137" s="527"/>
      <c r="K137" s="527"/>
      <c r="L137" s="527"/>
      <c r="M137" s="527"/>
      <c r="N137" s="527"/>
      <c r="O137" s="527"/>
      <c r="P137" s="527"/>
      <c r="Q137" s="527"/>
      <c r="R137" s="527"/>
      <c r="S137" s="527"/>
      <c r="T137" s="527"/>
      <c r="U137" s="527"/>
      <c r="V137" s="528"/>
      <c r="W137" s="565"/>
      <c r="X137" s="501"/>
      <c r="Y137" s="502"/>
      <c r="Z137" s="503"/>
      <c r="AA137" s="517"/>
      <c r="AB137" s="526"/>
      <c r="AC137" s="527"/>
      <c r="AD137" s="528"/>
      <c r="AE137" s="565"/>
      <c r="AF137" s="552">
        <f t="shared" si="27"/>
        <v>0</v>
      </c>
      <c r="AG137" s="551">
        <f t="shared" si="28"/>
        <v>0</v>
      </c>
      <c r="AI137" s="3"/>
      <c r="AJ137" s="3"/>
      <c r="AO137" s="847" t="str">
        <f t="shared" si="29"/>
        <v/>
      </c>
      <c r="AP137" s="847" t="str">
        <f t="shared" si="30"/>
        <v/>
      </c>
      <c r="AQ137" s="847" t="str">
        <f t="shared" si="31"/>
        <v/>
      </c>
      <c r="AR137" s="847" t="str">
        <f t="shared" si="32"/>
        <v/>
      </c>
      <c r="AS137" s="847" t="str">
        <f t="shared" si="33"/>
        <v/>
      </c>
      <c r="AT137" s="847" t="str">
        <f t="shared" si="34"/>
        <v/>
      </c>
      <c r="AU137" s="932"/>
    </row>
    <row r="138" spans="1:49" s="54" customFormat="1" ht="30" customHeight="1">
      <c r="A138" s="1799"/>
      <c r="B138" s="215">
        <f t="shared" si="26"/>
        <v>7</v>
      </c>
      <c r="C138" s="217" t="str">
        <f>IF('1_一般事項'!$C$8="","",'1_一般事項'!$C$8)</f>
        <v/>
      </c>
      <c r="D138" s="484" t="str">
        <f t="shared" si="25"/>
        <v/>
      </c>
      <c r="E138" s="1279"/>
      <c r="F138" s="1280"/>
      <c r="G138" s="210"/>
      <c r="H138" s="62"/>
      <c r="I138" s="526"/>
      <c r="J138" s="527"/>
      <c r="K138" s="527"/>
      <c r="L138" s="527"/>
      <c r="M138" s="527"/>
      <c r="N138" s="527"/>
      <c r="O138" s="527"/>
      <c r="P138" s="527"/>
      <c r="Q138" s="527"/>
      <c r="R138" s="527"/>
      <c r="S138" s="527"/>
      <c r="T138" s="527"/>
      <c r="U138" s="527"/>
      <c r="V138" s="528"/>
      <c r="W138" s="565"/>
      <c r="X138" s="501"/>
      <c r="Y138" s="502"/>
      <c r="Z138" s="503"/>
      <c r="AA138" s="517"/>
      <c r="AB138" s="526"/>
      <c r="AC138" s="527"/>
      <c r="AD138" s="528"/>
      <c r="AE138" s="565"/>
      <c r="AF138" s="552">
        <f t="shared" si="27"/>
        <v>0</v>
      </c>
      <c r="AG138" s="551">
        <f t="shared" si="28"/>
        <v>0</v>
      </c>
      <c r="AI138" s="3"/>
      <c r="AJ138" s="3"/>
      <c r="AO138" s="847" t="str">
        <f t="shared" si="29"/>
        <v/>
      </c>
      <c r="AP138" s="847" t="str">
        <f t="shared" si="30"/>
        <v/>
      </c>
      <c r="AQ138" s="847" t="str">
        <f t="shared" si="31"/>
        <v/>
      </c>
      <c r="AR138" s="847" t="str">
        <f t="shared" si="32"/>
        <v/>
      </c>
      <c r="AS138" s="847" t="str">
        <f t="shared" si="33"/>
        <v/>
      </c>
      <c r="AT138" s="847" t="str">
        <f t="shared" si="34"/>
        <v/>
      </c>
      <c r="AU138" s="932"/>
    </row>
    <row r="139" spans="1:49" s="54" customFormat="1" ht="30" customHeight="1">
      <c r="A139" s="1799"/>
      <c r="B139" s="215">
        <f t="shared" si="26"/>
        <v>8</v>
      </c>
      <c r="C139" s="217" t="str">
        <f>IF('1_一般事項'!$C$8="","",'1_一般事項'!$C$8)</f>
        <v/>
      </c>
      <c r="D139" s="484" t="str">
        <f t="shared" si="25"/>
        <v/>
      </c>
      <c r="E139" s="1279"/>
      <c r="F139" s="1280"/>
      <c r="G139" s="210"/>
      <c r="H139" s="62"/>
      <c r="I139" s="526"/>
      <c r="J139" s="527"/>
      <c r="K139" s="527"/>
      <c r="L139" s="527"/>
      <c r="M139" s="527"/>
      <c r="N139" s="527"/>
      <c r="O139" s="527"/>
      <c r="P139" s="527"/>
      <c r="Q139" s="527"/>
      <c r="R139" s="527"/>
      <c r="S139" s="527"/>
      <c r="T139" s="527"/>
      <c r="U139" s="527"/>
      <c r="V139" s="528"/>
      <c r="W139" s="565"/>
      <c r="X139" s="501"/>
      <c r="Y139" s="502"/>
      <c r="Z139" s="503"/>
      <c r="AA139" s="517"/>
      <c r="AB139" s="526"/>
      <c r="AC139" s="527"/>
      <c r="AD139" s="528"/>
      <c r="AE139" s="565"/>
      <c r="AF139" s="552">
        <f t="shared" si="27"/>
        <v>0</v>
      </c>
      <c r="AG139" s="551">
        <f t="shared" si="28"/>
        <v>0</v>
      </c>
      <c r="AI139" s="3"/>
      <c r="AJ139" s="47"/>
      <c r="AO139" s="847" t="str">
        <f t="shared" si="29"/>
        <v/>
      </c>
      <c r="AP139" s="847" t="str">
        <f t="shared" si="30"/>
        <v/>
      </c>
      <c r="AQ139" s="847" t="str">
        <f t="shared" si="31"/>
        <v/>
      </c>
      <c r="AR139" s="847" t="str">
        <f t="shared" si="32"/>
        <v/>
      </c>
      <c r="AS139" s="847" t="str">
        <f t="shared" si="33"/>
        <v/>
      </c>
      <c r="AT139" s="847" t="str">
        <f t="shared" si="34"/>
        <v/>
      </c>
      <c r="AU139" s="932"/>
    </row>
    <row r="140" spans="1:49" s="54" customFormat="1" ht="30" customHeight="1">
      <c r="A140" s="1799"/>
      <c r="B140" s="215">
        <f t="shared" si="26"/>
        <v>9</v>
      </c>
      <c r="C140" s="217" t="str">
        <f>IF('1_一般事項'!$C$8="","",'1_一般事項'!$C$8)</f>
        <v/>
      </c>
      <c r="D140" s="484" t="str">
        <f t="shared" si="25"/>
        <v/>
      </c>
      <c r="E140" s="1279"/>
      <c r="F140" s="1280"/>
      <c r="G140" s="210"/>
      <c r="H140" s="62"/>
      <c r="I140" s="526"/>
      <c r="J140" s="527"/>
      <c r="K140" s="527"/>
      <c r="L140" s="527"/>
      <c r="M140" s="527"/>
      <c r="N140" s="527"/>
      <c r="O140" s="527"/>
      <c r="P140" s="527"/>
      <c r="Q140" s="527"/>
      <c r="R140" s="527"/>
      <c r="S140" s="527"/>
      <c r="T140" s="527"/>
      <c r="U140" s="527"/>
      <c r="V140" s="528"/>
      <c r="W140" s="565"/>
      <c r="X140" s="501"/>
      <c r="Y140" s="502"/>
      <c r="Z140" s="503"/>
      <c r="AA140" s="517"/>
      <c r="AB140" s="526"/>
      <c r="AC140" s="527"/>
      <c r="AD140" s="528"/>
      <c r="AE140" s="565"/>
      <c r="AF140" s="552">
        <f t="shared" si="27"/>
        <v>0</v>
      </c>
      <c r="AG140" s="551">
        <f t="shared" si="28"/>
        <v>0</v>
      </c>
      <c r="AI140" s="47"/>
      <c r="AJ140" s="47"/>
      <c r="AO140" s="847" t="str">
        <f t="shared" si="29"/>
        <v/>
      </c>
      <c r="AP140" s="847" t="str">
        <f t="shared" si="30"/>
        <v/>
      </c>
      <c r="AQ140" s="847" t="str">
        <f t="shared" si="31"/>
        <v/>
      </c>
      <c r="AR140" s="847" t="str">
        <f t="shared" si="32"/>
        <v/>
      </c>
      <c r="AS140" s="847" t="str">
        <f t="shared" si="33"/>
        <v/>
      </c>
      <c r="AT140" s="847" t="str">
        <f t="shared" si="34"/>
        <v/>
      </c>
      <c r="AU140" s="932"/>
    </row>
    <row r="141" spans="1:49" s="54" customFormat="1" ht="30" customHeight="1">
      <c r="A141" s="1799"/>
      <c r="B141" s="215">
        <f t="shared" si="26"/>
        <v>10</v>
      </c>
      <c r="C141" s="217" t="str">
        <f>IF('1_一般事項'!$C$8="","",'1_一般事項'!$C$8)</f>
        <v/>
      </c>
      <c r="D141" s="484" t="str">
        <f t="shared" si="25"/>
        <v/>
      </c>
      <c r="E141" s="1279"/>
      <c r="F141" s="1280"/>
      <c r="G141" s="210"/>
      <c r="H141" s="62"/>
      <c r="I141" s="526"/>
      <c r="J141" s="527"/>
      <c r="K141" s="527"/>
      <c r="L141" s="527"/>
      <c r="M141" s="527"/>
      <c r="N141" s="527"/>
      <c r="O141" s="527"/>
      <c r="P141" s="527"/>
      <c r="Q141" s="527"/>
      <c r="R141" s="527"/>
      <c r="S141" s="527"/>
      <c r="T141" s="527"/>
      <c r="U141" s="527"/>
      <c r="V141" s="528"/>
      <c r="W141" s="565"/>
      <c r="X141" s="501"/>
      <c r="Y141" s="502"/>
      <c r="Z141" s="503"/>
      <c r="AA141" s="517"/>
      <c r="AB141" s="526"/>
      <c r="AC141" s="527"/>
      <c r="AD141" s="528"/>
      <c r="AE141" s="565"/>
      <c r="AF141" s="552">
        <f t="shared" si="27"/>
        <v>0</v>
      </c>
      <c r="AG141" s="551">
        <f t="shared" si="28"/>
        <v>0</v>
      </c>
      <c r="AI141" s="47"/>
      <c r="AJ141" s="47"/>
      <c r="AO141" s="847" t="str">
        <f t="shared" si="29"/>
        <v/>
      </c>
      <c r="AP141" s="847" t="str">
        <f t="shared" si="30"/>
        <v/>
      </c>
      <c r="AQ141" s="847" t="str">
        <f t="shared" si="31"/>
        <v/>
      </c>
      <c r="AR141" s="847" t="str">
        <f t="shared" si="32"/>
        <v/>
      </c>
      <c r="AS141" s="847" t="str">
        <f t="shared" si="33"/>
        <v/>
      </c>
      <c r="AT141" s="847" t="str">
        <f t="shared" si="34"/>
        <v/>
      </c>
      <c r="AU141" s="932"/>
    </row>
    <row r="142" spans="1:49" s="54" customFormat="1" ht="30" customHeight="1">
      <c r="A142" s="1799"/>
      <c r="B142" s="215">
        <f t="shared" si="26"/>
        <v>11</v>
      </c>
      <c r="C142" s="217" t="str">
        <f>IF('1_一般事項'!$C$8="","",'1_一般事項'!$C$8)</f>
        <v/>
      </c>
      <c r="D142" s="484" t="str">
        <f t="shared" si="25"/>
        <v/>
      </c>
      <c r="E142" s="1279"/>
      <c r="F142" s="1280"/>
      <c r="G142" s="210"/>
      <c r="H142" s="62"/>
      <c r="I142" s="526"/>
      <c r="J142" s="527"/>
      <c r="K142" s="527"/>
      <c r="L142" s="527"/>
      <c r="M142" s="527"/>
      <c r="N142" s="527"/>
      <c r="O142" s="527"/>
      <c r="P142" s="527"/>
      <c r="Q142" s="527"/>
      <c r="R142" s="527"/>
      <c r="S142" s="527"/>
      <c r="T142" s="527"/>
      <c r="U142" s="527"/>
      <c r="V142" s="528"/>
      <c r="W142" s="565"/>
      <c r="X142" s="501"/>
      <c r="Y142" s="502"/>
      <c r="Z142" s="503"/>
      <c r="AA142" s="517"/>
      <c r="AB142" s="526"/>
      <c r="AC142" s="527"/>
      <c r="AD142" s="528"/>
      <c r="AE142" s="565"/>
      <c r="AF142" s="552">
        <f t="shared" si="27"/>
        <v>0</v>
      </c>
      <c r="AG142" s="551">
        <f t="shared" si="28"/>
        <v>0</v>
      </c>
      <c r="AI142" s="3"/>
      <c r="AJ142" s="47"/>
      <c r="AO142" s="847" t="str">
        <f t="shared" si="29"/>
        <v/>
      </c>
      <c r="AP142" s="847" t="str">
        <f t="shared" si="30"/>
        <v/>
      </c>
      <c r="AQ142" s="847" t="str">
        <f t="shared" si="31"/>
        <v/>
      </c>
      <c r="AR142" s="847" t="str">
        <f t="shared" si="32"/>
        <v/>
      </c>
      <c r="AS142" s="847" t="str">
        <f t="shared" si="33"/>
        <v/>
      </c>
      <c r="AT142" s="847" t="str">
        <f t="shared" si="34"/>
        <v/>
      </c>
      <c r="AU142" s="932"/>
    </row>
    <row r="143" spans="1:49" s="54" customFormat="1" ht="30" customHeight="1">
      <c r="A143" s="1799"/>
      <c r="B143" s="215">
        <f t="shared" si="26"/>
        <v>12</v>
      </c>
      <c r="C143" s="217" t="str">
        <f>IF('1_一般事項'!$C$8="","",'1_一般事項'!$C$8)</f>
        <v/>
      </c>
      <c r="D143" s="484" t="str">
        <f t="shared" si="25"/>
        <v/>
      </c>
      <c r="E143" s="1279"/>
      <c r="F143" s="1280"/>
      <c r="G143" s="210"/>
      <c r="H143" s="62"/>
      <c r="I143" s="526"/>
      <c r="J143" s="527"/>
      <c r="K143" s="527"/>
      <c r="L143" s="527"/>
      <c r="M143" s="527"/>
      <c r="N143" s="527"/>
      <c r="O143" s="527"/>
      <c r="P143" s="527"/>
      <c r="Q143" s="527"/>
      <c r="R143" s="527"/>
      <c r="S143" s="527"/>
      <c r="T143" s="527"/>
      <c r="U143" s="527"/>
      <c r="V143" s="528"/>
      <c r="W143" s="565"/>
      <c r="X143" s="501"/>
      <c r="Y143" s="502"/>
      <c r="Z143" s="503"/>
      <c r="AA143" s="517"/>
      <c r="AB143" s="526"/>
      <c r="AC143" s="527"/>
      <c r="AD143" s="528"/>
      <c r="AE143" s="565"/>
      <c r="AF143" s="552">
        <f t="shared" si="27"/>
        <v>0</v>
      </c>
      <c r="AG143" s="551">
        <f t="shared" si="28"/>
        <v>0</v>
      </c>
      <c r="AI143" s="47"/>
      <c r="AJ143" s="47"/>
      <c r="AO143" s="847" t="str">
        <f t="shared" si="29"/>
        <v/>
      </c>
      <c r="AP143" s="847" t="str">
        <f t="shared" si="30"/>
        <v/>
      </c>
      <c r="AQ143" s="847" t="str">
        <f t="shared" si="31"/>
        <v/>
      </c>
      <c r="AR143" s="847" t="str">
        <f t="shared" si="32"/>
        <v/>
      </c>
      <c r="AS143" s="847" t="str">
        <f t="shared" si="33"/>
        <v/>
      </c>
      <c r="AT143" s="847" t="str">
        <f t="shared" si="34"/>
        <v/>
      </c>
      <c r="AU143" s="932"/>
    </row>
    <row r="144" spans="1:49" s="54" customFormat="1" ht="30" customHeight="1">
      <c r="A144" s="1799"/>
      <c r="B144" s="215">
        <f t="shared" si="26"/>
        <v>13</v>
      </c>
      <c r="C144" s="217" t="str">
        <f>IF('1_一般事項'!$C$8="","",'1_一般事項'!$C$8)</f>
        <v/>
      </c>
      <c r="D144" s="484" t="str">
        <f t="shared" si="25"/>
        <v/>
      </c>
      <c r="E144" s="1279"/>
      <c r="F144" s="1280"/>
      <c r="G144" s="210"/>
      <c r="H144" s="62"/>
      <c r="I144" s="526"/>
      <c r="J144" s="527"/>
      <c r="K144" s="527"/>
      <c r="L144" s="527"/>
      <c r="M144" s="527"/>
      <c r="N144" s="527"/>
      <c r="O144" s="527"/>
      <c r="P144" s="527"/>
      <c r="Q144" s="527"/>
      <c r="R144" s="527"/>
      <c r="S144" s="527"/>
      <c r="T144" s="527"/>
      <c r="U144" s="527"/>
      <c r="V144" s="528"/>
      <c r="W144" s="565"/>
      <c r="X144" s="501"/>
      <c r="Y144" s="502"/>
      <c r="Z144" s="503"/>
      <c r="AA144" s="517"/>
      <c r="AB144" s="526"/>
      <c r="AC144" s="527"/>
      <c r="AD144" s="528"/>
      <c r="AE144" s="565"/>
      <c r="AF144" s="552">
        <f t="shared" si="27"/>
        <v>0</v>
      </c>
      <c r="AG144" s="551">
        <f t="shared" si="28"/>
        <v>0</v>
      </c>
      <c r="AI144" s="47"/>
      <c r="AJ144" s="47"/>
      <c r="AO144" s="847" t="str">
        <f t="shared" si="29"/>
        <v/>
      </c>
      <c r="AP144" s="847" t="str">
        <f t="shared" si="30"/>
        <v/>
      </c>
      <c r="AQ144" s="847" t="str">
        <f t="shared" si="31"/>
        <v/>
      </c>
      <c r="AR144" s="847" t="str">
        <f t="shared" si="32"/>
        <v/>
      </c>
      <c r="AS144" s="847" t="str">
        <f t="shared" si="33"/>
        <v/>
      </c>
      <c r="AT144" s="847" t="str">
        <f t="shared" si="34"/>
        <v/>
      </c>
      <c r="AU144" s="932"/>
    </row>
    <row r="145" spans="1:47" s="54" customFormat="1" ht="30" customHeight="1">
      <c r="A145" s="1799"/>
      <c r="B145" s="215">
        <f t="shared" si="26"/>
        <v>14</v>
      </c>
      <c r="C145" s="217" t="str">
        <f>IF('1_一般事項'!$C$8="","",'1_一般事項'!$C$8)</f>
        <v/>
      </c>
      <c r="D145" s="484" t="str">
        <f t="shared" si="25"/>
        <v/>
      </c>
      <c r="E145" s="1279"/>
      <c r="F145" s="1280"/>
      <c r="G145" s="210"/>
      <c r="H145" s="62"/>
      <c r="I145" s="526"/>
      <c r="J145" s="527"/>
      <c r="K145" s="527"/>
      <c r="L145" s="527"/>
      <c r="M145" s="527"/>
      <c r="N145" s="527"/>
      <c r="O145" s="527"/>
      <c r="P145" s="527"/>
      <c r="Q145" s="527"/>
      <c r="R145" s="527"/>
      <c r="S145" s="527"/>
      <c r="T145" s="527"/>
      <c r="U145" s="527"/>
      <c r="V145" s="528"/>
      <c r="W145" s="565"/>
      <c r="X145" s="501"/>
      <c r="Y145" s="502"/>
      <c r="Z145" s="503"/>
      <c r="AA145" s="517"/>
      <c r="AB145" s="526"/>
      <c r="AC145" s="527"/>
      <c r="AD145" s="528"/>
      <c r="AE145" s="565"/>
      <c r="AF145" s="552">
        <f t="shared" si="27"/>
        <v>0</v>
      </c>
      <c r="AG145" s="551">
        <f t="shared" si="28"/>
        <v>0</v>
      </c>
      <c r="AI145" s="3"/>
      <c r="AJ145" s="47"/>
      <c r="AO145" s="847" t="str">
        <f t="shared" si="29"/>
        <v/>
      </c>
      <c r="AP145" s="847" t="str">
        <f t="shared" si="30"/>
        <v/>
      </c>
      <c r="AQ145" s="847" t="str">
        <f t="shared" si="31"/>
        <v/>
      </c>
      <c r="AR145" s="847" t="str">
        <f t="shared" si="32"/>
        <v/>
      </c>
      <c r="AS145" s="847" t="str">
        <f t="shared" si="33"/>
        <v/>
      </c>
      <c r="AT145" s="847" t="str">
        <f t="shared" si="34"/>
        <v/>
      </c>
      <c r="AU145" s="932"/>
    </row>
    <row r="146" spans="1:47" s="54" customFormat="1" ht="30" customHeight="1">
      <c r="A146" s="1799"/>
      <c r="B146" s="215">
        <f t="shared" si="26"/>
        <v>15</v>
      </c>
      <c r="C146" s="217" t="str">
        <f>IF('1_一般事項'!$C$8="","",'1_一般事項'!$C$8)</f>
        <v/>
      </c>
      <c r="D146" s="484" t="str">
        <f t="shared" si="25"/>
        <v/>
      </c>
      <c r="E146" s="1279"/>
      <c r="F146" s="1280"/>
      <c r="G146" s="210"/>
      <c r="H146" s="62"/>
      <c r="I146" s="526"/>
      <c r="J146" s="527"/>
      <c r="K146" s="527"/>
      <c r="L146" s="527"/>
      <c r="M146" s="527"/>
      <c r="N146" s="527"/>
      <c r="O146" s="527"/>
      <c r="P146" s="527"/>
      <c r="Q146" s="527"/>
      <c r="R146" s="527"/>
      <c r="S146" s="527"/>
      <c r="T146" s="527"/>
      <c r="U146" s="527"/>
      <c r="V146" s="528"/>
      <c r="W146" s="565"/>
      <c r="X146" s="501"/>
      <c r="Y146" s="502"/>
      <c r="Z146" s="503"/>
      <c r="AA146" s="517"/>
      <c r="AB146" s="526"/>
      <c r="AC146" s="527"/>
      <c r="AD146" s="528"/>
      <c r="AE146" s="565"/>
      <c r="AF146" s="552">
        <f t="shared" si="27"/>
        <v>0</v>
      </c>
      <c r="AG146" s="551">
        <f t="shared" si="28"/>
        <v>0</v>
      </c>
      <c r="AI146" s="47"/>
      <c r="AJ146" s="47"/>
      <c r="AO146" s="847" t="str">
        <f t="shared" si="29"/>
        <v/>
      </c>
      <c r="AP146" s="847" t="str">
        <f t="shared" si="30"/>
        <v/>
      </c>
      <c r="AQ146" s="847" t="str">
        <f t="shared" si="31"/>
        <v/>
      </c>
      <c r="AR146" s="847" t="str">
        <f t="shared" si="32"/>
        <v/>
      </c>
      <c r="AS146" s="847" t="str">
        <f t="shared" si="33"/>
        <v/>
      </c>
      <c r="AT146" s="847" t="str">
        <f t="shared" si="34"/>
        <v/>
      </c>
      <c r="AU146" s="932"/>
    </row>
    <row r="147" spans="1:47" s="54" customFormat="1" ht="30" customHeight="1">
      <c r="A147" s="1799"/>
      <c r="B147" s="215">
        <f t="shared" si="26"/>
        <v>16</v>
      </c>
      <c r="C147" s="217" t="str">
        <f>IF('1_一般事項'!$C$8="","",'1_一般事項'!$C$8)</f>
        <v/>
      </c>
      <c r="D147" s="484" t="str">
        <f t="shared" si="25"/>
        <v/>
      </c>
      <c r="E147" s="1279"/>
      <c r="F147" s="1280"/>
      <c r="G147" s="210"/>
      <c r="H147" s="62"/>
      <c r="I147" s="526"/>
      <c r="J147" s="527"/>
      <c r="K147" s="527"/>
      <c r="L147" s="527"/>
      <c r="M147" s="527"/>
      <c r="N147" s="527"/>
      <c r="O147" s="527"/>
      <c r="P147" s="527"/>
      <c r="Q147" s="527"/>
      <c r="R147" s="527"/>
      <c r="S147" s="527"/>
      <c r="T147" s="527"/>
      <c r="U147" s="527"/>
      <c r="V147" s="528"/>
      <c r="W147" s="565"/>
      <c r="X147" s="501"/>
      <c r="Y147" s="502"/>
      <c r="Z147" s="503"/>
      <c r="AA147" s="517"/>
      <c r="AB147" s="526"/>
      <c r="AC147" s="527"/>
      <c r="AD147" s="528"/>
      <c r="AE147" s="565"/>
      <c r="AF147" s="552">
        <f t="shared" si="27"/>
        <v>0</v>
      </c>
      <c r="AG147" s="551">
        <f t="shared" si="28"/>
        <v>0</v>
      </c>
      <c r="AI147" s="3"/>
      <c r="AJ147" s="47"/>
      <c r="AO147" s="847" t="str">
        <f t="shared" si="29"/>
        <v/>
      </c>
      <c r="AP147" s="847" t="str">
        <f t="shared" si="30"/>
        <v/>
      </c>
      <c r="AQ147" s="847" t="str">
        <f t="shared" si="31"/>
        <v/>
      </c>
      <c r="AR147" s="847" t="str">
        <f t="shared" si="32"/>
        <v/>
      </c>
      <c r="AS147" s="847" t="str">
        <f t="shared" si="33"/>
        <v/>
      </c>
      <c r="AT147" s="847" t="str">
        <f t="shared" si="34"/>
        <v/>
      </c>
      <c r="AU147" s="932"/>
    </row>
    <row r="148" spans="1:47" s="54" customFormat="1" ht="30" customHeight="1">
      <c r="A148" s="1799"/>
      <c r="B148" s="215">
        <f t="shared" si="26"/>
        <v>17</v>
      </c>
      <c r="C148" s="217" t="str">
        <f>IF('1_一般事項'!$C$8="","",'1_一般事項'!$C$8)</f>
        <v/>
      </c>
      <c r="D148" s="484" t="str">
        <f t="shared" si="25"/>
        <v/>
      </c>
      <c r="E148" s="1279"/>
      <c r="F148" s="1280"/>
      <c r="G148" s="210"/>
      <c r="H148" s="62"/>
      <c r="I148" s="526"/>
      <c r="J148" s="527"/>
      <c r="K148" s="527"/>
      <c r="L148" s="527"/>
      <c r="M148" s="527"/>
      <c r="N148" s="527"/>
      <c r="O148" s="527"/>
      <c r="P148" s="527"/>
      <c r="Q148" s="527"/>
      <c r="R148" s="527"/>
      <c r="S148" s="527"/>
      <c r="T148" s="527"/>
      <c r="U148" s="527"/>
      <c r="V148" s="528"/>
      <c r="W148" s="565"/>
      <c r="X148" s="501"/>
      <c r="Y148" s="502"/>
      <c r="Z148" s="503"/>
      <c r="AA148" s="517"/>
      <c r="AB148" s="526"/>
      <c r="AC148" s="527"/>
      <c r="AD148" s="528"/>
      <c r="AE148" s="565"/>
      <c r="AF148" s="552">
        <f t="shared" si="27"/>
        <v>0</v>
      </c>
      <c r="AG148" s="551">
        <f t="shared" si="28"/>
        <v>0</v>
      </c>
      <c r="AI148" s="47"/>
      <c r="AJ148" s="47"/>
      <c r="AO148" s="847" t="str">
        <f t="shared" si="29"/>
        <v/>
      </c>
      <c r="AP148" s="847" t="str">
        <f t="shared" si="30"/>
        <v/>
      </c>
      <c r="AQ148" s="847" t="str">
        <f t="shared" si="31"/>
        <v/>
      </c>
      <c r="AR148" s="847" t="str">
        <f t="shared" si="32"/>
        <v/>
      </c>
      <c r="AS148" s="847" t="str">
        <f t="shared" si="33"/>
        <v/>
      </c>
      <c r="AT148" s="847" t="str">
        <f t="shared" si="34"/>
        <v/>
      </c>
      <c r="AU148" s="932"/>
    </row>
    <row r="149" spans="1:47" s="54" customFormat="1" ht="30" customHeight="1">
      <c r="A149" s="1799"/>
      <c r="B149" s="215">
        <f t="shared" si="26"/>
        <v>18</v>
      </c>
      <c r="C149" s="217" t="str">
        <f>IF('1_一般事項'!$C$8="","",'1_一般事項'!$C$8)</f>
        <v/>
      </c>
      <c r="D149" s="484" t="str">
        <f t="shared" si="25"/>
        <v/>
      </c>
      <c r="E149" s="1279"/>
      <c r="F149" s="1280"/>
      <c r="G149" s="210"/>
      <c r="H149" s="62"/>
      <c r="I149" s="526"/>
      <c r="J149" s="527"/>
      <c r="K149" s="527"/>
      <c r="L149" s="527"/>
      <c r="M149" s="527"/>
      <c r="N149" s="527"/>
      <c r="O149" s="527"/>
      <c r="P149" s="527"/>
      <c r="Q149" s="527"/>
      <c r="R149" s="527"/>
      <c r="S149" s="527"/>
      <c r="T149" s="527"/>
      <c r="U149" s="527"/>
      <c r="V149" s="528"/>
      <c r="W149" s="565"/>
      <c r="X149" s="501"/>
      <c r="Y149" s="502"/>
      <c r="Z149" s="503"/>
      <c r="AA149" s="517"/>
      <c r="AB149" s="526"/>
      <c r="AC149" s="527"/>
      <c r="AD149" s="528"/>
      <c r="AE149" s="565"/>
      <c r="AF149" s="552">
        <f t="shared" si="27"/>
        <v>0</v>
      </c>
      <c r="AG149" s="551">
        <f t="shared" si="28"/>
        <v>0</v>
      </c>
      <c r="AI149" s="47"/>
      <c r="AJ149" s="47"/>
      <c r="AO149" s="847" t="str">
        <f t="shared" si="29"/>
        <v/>
      </c>
      <c r="AP149" s="847" t="str">
        <f t="shared" si="30"/>
        <v/>
      </c>
      <c r="AQ149" s="847" t="str">
        <f t="shared" si="31"/>
        <v/>
      </c>
      <c r="AR149" s="847" t="str">
        <f t="shared" si="32"/>
        <v/>
      </c>
      <c r="AS149" s="847" t="str">
        <f t="shared" si="33"/>
        <v/>
      </c>
      <c r="AT149" s="847" t="str">
        <f t="shared" si="34"/>
        <v/>
      </c>
      <c r="AU149" s="932"/>
    </row>
    <row r="150" spans="1:47" s="54" customFormat="1" ht="30" customHeight="1">
      <c r="A150" s="1799"/>
      <c r="B150" s="215">
        <f t="shared" si="26"/>
        <v>19</v>
      </c>
      <c r="C150" s="217" t="str">
        <f>IF('1_一般事項'!$C$8="","",'1_一般事項'!$C$8)</f>
        <v/>
      </c>
      <c r="D150" s="484" t="str">
        <f t="shared" si="25"/>
        <v/>
      </c>
      <c r="E150" s="1279"/>
      <c r="F150" s="1280"/>
      <c r="G150" s="210"/>
      <c r="H150" s="62"/>
      <c r="I150" s="526"/>
      <c r="J150" s="527"/>
      <c r="K150" s="527"/>
      <c r="L150" s="527"/>
      <c r="M150" s="527"/>
      <c r="N150" s="527"/>
      <c r="O150" s="527"/>
      <c r="P150" s="527"/>
      <c r="Q150" s="527"/>
      <c r="R150" s="527"/>
      <c r="S150" s="527"/>
      <c r="T150" s="527"/>
      <c r="U150" s="527"/>
      <c r="V150" s="528"/>
      <c r="W150" s="565"/>
      <c r="X150" s="501"/>
      <c r="Y150" s="502"/>
      <c r="Z150" s="503"/>
      <c r="AA150" s="517"/>
      <c r="AB150" s="526"/>
      <c r="AC150" s="527"/>
      <c r="AD150" s="528"/>
      <c r="AE150" s="565"/>
      <c r="AF150" s="552">
        <f t="shared" si="27"/>
        <v>0</v>
      </c>
      <c r="AG150" s="551">
        <f t="shared" si="28"/>
        <v>0</v>
      </c>
      <c r="AI150" s="3"/>
      <c r="AJ150" s="47"/>
      <c r="AO150" s="847" t="str">
        <f t="shared" si="29"/>
        <v/>
      </c>
      <c r="AP150" s="847" t="str">
        <f t="shared" si="30"/>
        <v/>
      </c>
      <c r="AQ150" s="847" t="str">
        <f t="shared" si="31"/>
        <v/>
      </c>
      <c r="AR150" s="847" t="str">
        <f t="shared" si="32"/>
        <v/>
      </c>
      <c r="AS150" s="847" t="str">
        <f t="shared" si="33"/>
        <v/>
      </c>
      <c r="AT150" s="847" t="str">
        <f t="shared" si="34"/>
        <v/>
      </c>
      <c r="AU150" s="932"/>
    </row>
    <row r="151" spans="1:47" s="54" customFormat="1" ht="30" customHeight="1">
      <c r="A151" s="1799"/>
      <c r="B151" s="215">
        <f t="shared" si="26"/>
        <v>20</v>
      </c>
      <c r="C151" s="217" t="str">
        <f>IF('1_一般事項'!$C$8="","",'1_一般事項'!$C$8)</f>
        <v/>
      </c>
      <c r="D151" s="484" t="str">
        <f t="shared" si="25"/>
        <v/>
      </c>
      <c r="E151" s="1279"/>
      <c r="F151" s="1280"/>
      <c r="G151" s="210"/>
      <c r="H151" s="62"/>
      <c r="I151" s="526"/>
      <c r="J151" s="527"/>
      <c r="K151" s="527"/>
      <c r="L151" s="527"/>
      <c r="M151" s="527"/>
      <c r="N151" s="527"/>
      <c r="O151" s="527"/>
      <c r="P151" s="527"/>
      <c r="Q151" s="527"/>
      <c r="R151" s="527"/>
      <c r="S151" s="527"/>
      <c r="T151" s="527"/>
      <c r="U151" s="527"/>
      <c r="V151" s="528"/>
      <c r="W151" s="565"/>
      <c r="X151" s="501"/>
      <c r="Y151" s="502"/>
      <c r="Z151" s="503"/>
      <c r="AA151" s="517"/>
      <c r="AB151" s="526"/>
      <c r="AC151" s="527"/>
      <c r="AD151" s="528"/>
      <c r="AE151" s="565"/>
      <c r="AF151" s="552">
        <f t="shared" si="27"/>
        <v>0</v>
      </c>
      <c r="AG151" s="551">
        <f t="shared" si="28"/>
        <v>0</v>
      </c>
      <c r="AI151" s="47"/>
      <c r="AJ151" s="47"/>
      <c r="AO151" s="847" t="str">
        <f t="shared" si="29"/>
        <v/>
      </c>
      <c r="AP151" s="847" t="str">
        <f t="shared" si="30"/>
        <v/>
      </c>
      <c r="AQ151" s="847" t="str">
        <f t="shared" si="31"/>
        <v/>
      </c>
      <c r="AR151" s="847" t="str">
        <f t="shared" si="32"/>
        <v/>
      </c>
      <c r="AS151" s="847" t="str">
        <f t="shared" si="33"/>
        <v/>
      </c>
      <c r="AT151" s="847" t="str">
        <f t="shared" si="34"/>
        <v/>
      </c>
      <c r="AU151" s="932"/>
    </row>
    <row r="152" spans="1:47" s="54" customFormat="1" ht="30" customHeight="1">
      <c r="A152" s="1799"/>
      <c r="B152" s="215">
        <f t="shared" si="26"/>
        <v>21</v>
      </c>
      <c r="C152" s="217" t="str">
        <f>IF('1_一般事項'!$C$8="","",'1_一般事項'!$C$8)</f>
        <v/>
      </c>
      <c r="D152" s="484" t="str">
        <f t="shared" si="25"/>
        <v/>
      </c>
      <c r="E152" s="1279"/>
      <c r="F152" s="1280"/>
      <c r="G152" s="210"/>
      <c r="H152" s="62"/>
      <c r="I152" s="526"/>
      <c r="J152" s="527"/>
      <c r="K152" s="527"/>
      <c r="L152" s="527"/>
      <c r="M152" s="527"/>
      <c r="N152" s="527"/>
      <c r="O152" s="527"/>
      <c r="P152" s="527"/>
      <c r="Q152" s="527"/>
      <c r="R152" s="527"/>
      <c r="S152" s="527"/>
      <c r="T152" s="527"/>
      <c r="U152" s="527"/>
      <c r="V152" s="528"/>
      <c r="W152" s="565"/>
      <c r="X152" s="501"/>
      <c r="Y152" s="502"/>
      <c r="Z152" s="503"/>
      <c r="AA152" s="517"/>
      <c r="AB152" s="526"/>
      <c r="AC152" s="527"/>
      <c r="AD152" s="528"/>
      <c r="AE152" s="565"/>
      <c r="AF152" s="552">
        <f t="shared" si="27"/>
        <v>0</v>
      </c>
      <c r="AG152" s="551">
        <f t="shared" si="28"/>
        <v>0</v>
      </c>
      <c r="AI152" s="47"/>
      <c r="AJ152" s="47"/>
      <c r="AO152" s="847" t="str">
        <f t="shared" si="29"/>
        <v/>
      </c>
      <c r="AP152" s="847" t="str">
        <f t="shared" si="30"/>
        <v/>
      </c>
      <c r="AQ152" s="847" t="str">
        <f t="shared" si="31"/>
        <v/>
      </c>
      <c r="AR152" s="847" t="str">
        <f t="shared" si="32"/>
        <v/>
      </c>
      <c r="AS152" s="847" t="str">
        <f t="shared" si="33"/>
        <v/>
      </c>
      <c r="AT152" s="847" t="str">
        <f t="shared" si="34"/>
        <v/>
      </c>
      <c r="AU152" s="932"/>
    </row>
    <row r="153" spans="1:47" s="54" customFormat="1" ht="30" customHeight="1">
      <c r="A153" s="1799"/>
      <c r="B153" s="215">
        <f t="shared" si="26"/>
        <v>22</v>
      </c>
      <c r="C153" s="217" t="str">
        <f>IF('1_一般事項'!$C$8="","",'1_一般事項'!$C$8)</f>
        <v/>
      </c>
      <c r="D153" s="484" t="str">
        <f t="shared" si="25"/>
        <v/>
      </c>
      <c r="E153" s="1279"/>
      <c r="F153" s="1280"/>
      <c r="G153" s="210"/>
      <c r="H153" s="62"/>
      <c r="I153" s="526"/>
      <c r="J153" s="527"/>
      <c r="K153" s="527"/>
      <c r="L153" s="527"/>
      <c r="M153" s="527"/>
      <c r="N153" s="527"/>
      <c r="O153" s="527"/>
      <c r="P153" s="527"/>
      <c r="Q153" s="527"/>
      <c r="R153" s="527"/>
      <c r="S153" s="527"/>
      <c r="T153" s="527"/>
      <c r="U153" s="527"/>
      <c r="V153" s="528"/>
      <c r="W153" s="565"/>
      <c r="X153" s="501"/>
      <c r="Y153" s="502"/>
      <c r="Z153" s="503"/>
      <c r="AA153" s="517"/>
      <c r="AB153" s="526"/>
      <c r="AC153" s="527"/>
      <c r="AD153" s="528"/>
      <c r="AE153" s="565"/>
      <c r="AF153" s="552">
        <f t="shared" si="27"/>
        <v>0</v>
      </c>
      <c r="AG153" s="551">
        <f t="shared" si="28"/>
        <v>0</v>
      </c>
      <c r="AI153" s="3"/>
      <c r="AJ153" s="47"/>
      <c r="AO153" s="847" t="str">
        <f t="shared" si="29"/>
        <v/>
      </c>
      <c r="AP153" s="847" t="str">
        <f t="shared" si="30"/>
        <v/>
      </c>
      <c r="AQ153" s="847" t="str">
        <f t="shared" si="31"/>
        <v/>
      </c>
      <c r="AR153" s="847" t="str">
        <f t="shared" si="32"/>
        <v/>
      </c>
      <c r="AS153" s="847" t="str">
        <f t="shared" si="33"/>
        <v/>
      </c>
      <c r="AT153" s="847" t="str">
        <f t="shared" si="34"/>
        <v/>
      </c>
      <c r="AU153" s="932"/>
    </row>
    <row r="154" spans="1:47" s="54" customFormat="1" ht="30" customHeight="1">
      <c r="A154" s="1799"/>
      <c r="B154" s="215">
        <f t="shared" si="26"/>
        <v>23</v>
      </c>
      <c r="C154" s="217" t="str">
        <f>IF('1_一般事項'!$C$8="","",'1_一般事項'!$C$8)</f>
        <v/>
      </c>
      <c r="D154" s="484" t="str">
        <f t="shared" si="25"/>
        <v/>
      </c>
      <c r="E154" s="1279"/>
      <c r="F154" s="1280"/>
      <c r="G154" s="210"/>
      <c r="H154" s="62"/>
      <c r="I154" s="526"/>
      <c r="J154" s="527"/>
      <c r="K154" s="527"/>
      <c r="L154" s="527"/>
      <c r="M154" s="527"/>
      <c r="N154" s="527"/>
      <c r="O154" s="527"/>
      <c r="P154" s="527"/>
      <c r="Q154" s="527"/>
      <c r="R154" s="527"/>
      <c r="S154" s="527"/>
      <c r="T154" s="527"/>
      <c r="U154" s="527"/>
      <c r="V154" s="528"/>
      <c r="W154" s="565"/>
      <c r="X154" s="501"/>
      <c r="Y154" s="502"/>
      <c r="Z154" s="503"/>
      <c r="AA154" s="517"/>
      <c r="AB154" s="526"/>
      <c r="AC154" s="527"/>
      <c r="AD154" s="528"/>
      <c r="AE154" s="565"/>
      <c r="AF154" s="552">
        <f t="shared" si="27"/>
        <v>0</v>
      </c>
      <c r="AG154" s="551">
        <f t="shared" si="28"/>
        <v>0</v>
      </c>
      <c r="AI154" s="47"/>
      <c r="AJ154" s="47"/>
      <c r="AO154" s="847" t="str">
        <f t="shared" si="29"/>
        <v/>
      </c>
      <c r="AP154" s="847" t="str">
        <f t="shared" si="30"/>
        <v/>
      </c>
      <c r="AQ154" s="847" t="str">
        <f t="shared" si="31"/>
        <v/>
      </c>
      <c r="AR154" s="847" t="str">
        <f t="shared" si="32"/>
        <v/>
      </c>
      <c r="AS154" s="847" t="str">
        <f t="shared" si="33"/>
        <v/>
      </c>
      <c r="AT154" s="847" t="str">
        <f t="shared" si="34"/>
        <v/>
      </c>
      <c r="AU154" s="932"/>
    </row>
    <row r="155" spans="1:47" s="54" customFormat="1" ht="30" customHeight="1">
      <c r="A155" s="1799"/>
      <c r="B155" s="215">
        <f t="shared" si="26"/>
        <v>24</v>
      </c>
      <c r="C155" s="217" t="str">
        <f>IF('1_一般事項'!$C$8="","",'1_一般事項'!$C$8)</f>
        <v/>
      </c>
      <c r="D155" s="484" t="str">
        <f t="shared" si="25"/>
        <v/>
      </c>
      <c r="E155" s="1279"/>
      <c r="F155" s="1280"/>
      <c r="G155" s="210"/>
      <c r="H155" s="62"/>
      <c r="I155" s="526"/>
      <c r="J155" s="527"/>
      <c r="K155" s="527"/>
      <c r="L155" s="527"/>
      <c r="M155" s="527"/>
      <c r="N155" s="527"/>
      <c r="O155" s="527"/>
      <c r="P155" s="527"/>
      <c r="Q155" s="527"/>
      <c r="R155" s="527"/>
      <c r="S155" s="527"/>
      <c r="T155" s="527"/>
      <c r="U155" s="527"/>
      <c r="V155" s="528"/>
      <c r="W155" s="565"/>
      <c r="X155" s="501"/>
      <c r="Y155" s="502"/>
      <c r="Z155" s="503"/>
      <c r="AA155" s="517"/>
      <c r="AB155" s="526"/>
      <c r="AC155" s="527"/>
      <c r="AD155" s="528"/>
      <c r="AE155" s="565"/>
      <c r="AF155" s="552">
        <f t="shared" si="27"/>
        <v>0</v>
      </c>
      <c r="AG155" s="551">
        <f t="shared" si="28"/>
        <v>0</v>
      </c>
      <c r="AI155" s="47"/>
      <c r="AJ155" s="47"/>
      <c r="AO155" s="847" t="str">
        <f t="shared" si="29"/>
        <v/>
      </c>
      <c r="AP155" s="847" t="str">
        <f t="shared" si="30"/>
        <v/>
      </c>
      <c r="AQ155" s="847" t="str">
        <f t="shared" si="31"/>
        <v/>
      </c>
      <c r="AR155" s="847" t="str">
        <f t="shared" si="32"/>
        <v/>
      </c>
      <c r="AS155" s="847" t="str">
        <f t="shared" si="33"/>
        <v/>
      </c>
      <c r="AT155" s="847" t="str">
        <f t="shared" si="34"/>
        <v/>
      </c>
      <c r="AU155" s="932"/>
    </row>
    <row r="156" spans="1:47" s="54" customFormat="1" ht="30" customHeight="1">
      <c r="A156" s="1799"/>
      <c r="B156" s="215">
        <f t="shared" si="26"/>
        <v>25</v>
      </c>
      <c r="C156" s="217" t="str">
        <f>IF('1_一般事項'!$C$8="","",'1_一般事項'!$C$8)</f>
        <v/>
      </c>
      <c r="D156" s="484" t="str">
        <f t="shared" si="25"/>
        <v/>
      </c>
      <c r="E156" s="1279"/>
      <c r="F156" s="1280"/>
      <c r="G156" s="210"/>
      <c r="H156" s="62"/>
      <c r="I156" s="526"/>
      <c r="J156" s="527"/>
      <c r="K156" s="527"/>
      <c r="L156" s="527"/>
      <c r="M156" s="527"/>
      <c r="N156" s="527"/>
      <c r="O156" s="527"/>
      <c r="P156" s="527"/>
      <c r="Q156" s="527"/>
      <c r="R156" s="527"/>
      <c r="S156" s="527"/>
      <c r="T156" s="527"/>
      <c r="U156" s="527"/>
      <c r="V156" s="528"/>
      <c r="W156" s="565"/>
      <c r="X156" s="501"/>
      <c r="Y156" s="502"/>
      <c r="Z156" s="503"/>
      <c r="AA156" s="517"/>
      <c r="AB156" s="526"/>
      <c r="AC156" s="527"/>
      <c r="AD156" s="528"/>
      <c r="AE156" s="565"/>
      <c r="AF156" s="552">
        <f t="shared" si="27"/>
        <v>0</v>
      </c>
      <c r="AG156" s="551">
        <f t="shared" si="28"/>
        <v>0</v>
      </c>
      <c r="AI156" s="3"/>
      <c r="AJ156" s="47"/>
      <c r="AO156" s="847" t="str">
        <f t="shared" si="29"/>
        <v/>
      </c>
      <c r="AP156" s="847" t="str">
        <f t="shared" si="30"/>
        <v/>
      </c>
      <c r="AQ156" s="847" t="str">
        <f t="shared" si="31"/>
        <v/>
      </c>
      <c r="AR156" s="847" t="str">
        <f t="shared" si="32"/>
        <v/>
      </c>
      <c r="AS156" s="847" t="str">
        <f t="shared" si="33"/>
        <v/>
      </c>
      <c r="AT156" s="847" t="str">
        <f t="shared" si="34"/>
        <v/>
      </c>
      <c r="AU156" s="932"/>
    </row>
    <row r="157" spans="1:47" s="54" customFormat="1" ht="30" customHeight="1">
      <c r="A157" s="1799"/>
      <c r="B157" s="215">
        <f t="shared" si="26"/>
        <v>26</v>
      </c>
      <c r="C157" s="217" t="str">
        <f>IF('1_一般事項'!$C$8="","",'1_一般事項'!$C$8)</f>
        <v/>
      </c>
      <c r="D157" s="484" t="str">
        <f t="shared" si="25"/>
        <v/>
      </c>
      <c r="E157" s="1279"/>
      <c r="F157" s="1280"/>
      <c r="G157" s="210"/>
      <c r="H157" s="62"/>
      <c r="I157" s="526"/>
      <c r="J157" s="527"/>
      <c r="K157" s="527"/>
      <c r="L157" s="527"/>
      <c r="M157" s="527"/>
      <c r="N157" s="527"/>
      <c r="O157" s="527"/>
      <c r="P157" s="527"/>
      <c r="Q157" s="527"/>
      <c r="R157" s="527"/>
      <c r="S157" s="527"/>
      <c r="T157" s="527"/>
      <c r="U157" s="527"/>
      <c r="V157" s="528"/>
      <c r="W157" s="565"/>
      <c r="X157" s="501"/>
      <c r="Y157" s="502"/>
      <c r="Z157" s="503"/>
      <c r="AA157" s="517"/>
      <c r="AB157" s="526"/>
      <c r="AC157" s="527"/>
      <c r="AD157" s="528"/>
      <c r="AE157" s="565"/>
      <c r="AF157" s="552">
        <f t="shared" si="27"/>
        <v>0</v>
      </c>
      <c r="AG157" s="551">
        <f t="shared" si="28"/>
        <v>0</v>
      </c>
      <c r="AI157" s="47"/>
      <c r="AJ157" s="47"/>
      <c r="AO157" s="847" t="str">
        <f t="shared" si="29"/>
        <v/>
      </c>
      <c r="AP157" s="847" t="str">
        <f t="shared" si="30"/>
        <v/>
      </c>
      <c r="AQ157" s="847" t="str">
        <f t="shared" si="31"/>
        <v/>
      </c>
      <c r="AR157" s="847" t="str">
        <f t="shared" si="32"/>
        <v/>
      </c>
      <c r="AS157" s="847" t="str">
        <f t="shared" si="33"/>
        <v/>
      </c>
      <c r="AT157" s="847" t="str">
        <f t="shared" si="34"/>
        <v/>
      </c>
      <c r="AU157" s="932"/>
    </row>
    <row r="158" spans="1:47" s="54" customFormat="1" ht="30" customHeight="1">
      <c r="A158" s="1799"/>
      <c r="B158" s="215">
        <f t="shared" si="26"/>
        <v>27</v>
      </c>
      <c r="C158" s="217" t="str">
        <f>IF('1_一般事項'!$C$8="","",'1_一般事項'!$C$8)</f>
        <v/>
      </c>
      <c r="D158" s="484" t="str">
        <f t="shared" si="25"/>
        <v/>
      </c>
      <c r="E158" s="1279"/>
      <c r="F158" s="1280"/>
      <c r="G158" s="210"/>
      <c r="H158" s="62"/>
      <c r="I158" s="526"/>
      <c r="J158" s="527"/>
      <c r="K158" s="527"/>
      <c r="L158" s="527"/>
      <c r="M158" s="527"/>
      <c r="N158" s="527"/>
      <c r="O158" s="527"/>
      <c r="P158" s="527"/>
      <c r="Q158" s="527"/>
      <c r="R158" s="527"/>
      <c r="S158" s="527"/>
      <c r="T158" s="527"/>
      <c r="U158" s="527"/>
      <c r="V158" s="528"/>
      <c r="W158" s="565"/>
      <c r="X158" s="501"/>
      <c r="Y158" s="502"/>
      <c r="Z158" s="503"/>
      <c r="AA158" s="517"/>
      <c r="AB158" s="526"/>
      <c r="AC158" s="527"/>
      <c r="AD158" s="528"/>
      <c r="AE158" s="565"/>
      <c r="AF158" s="552">
        <f t="shared" si="27"/>
        <v>0</v>
      </c>
      <c r="AG158" s="551">
        <f t="shared" si="28"/>
        <v>0</v>
      </c>
      <c r="AI158" s="3"/>
      <c r="AJ158" s="47"/>
      <c r="AO158" s="847" t="str">
        <f t="shared" si="29"/>
        <v/>
      </c>
      <c r="AP158" s="847" t="str">
        <f t="shared" si="30"/>
        <v/>
      </c>
      <c r="AQ158" s="847" t="str">
        <f t="shared" si="31"/>
        <v/>
      </c>
      <c r="AR158" s="847" t="str">
        <f t="shared" si="32"/>
        <v/>
      </c>
      <c r="AS158" s="847" t="str">
        <f t="shared" si="33"/>
        <v/>
      </c>
      <c r="AT158" s="847" t="str">
        <f t="shared" si="34"/>
        <v/>
      </c>
      <c r="AU158" s="932"/>
    </row>
    <row r="159" spans="1:47" s="54" customFormat="1" ht="30" customHeight="1">
      <c r="A159" s="1799"/>
      <c r="B159" s="215">
        <f t="shared" si="26"/>
        <v>28</v>
      </c>
      <c r="C159" s="217" t="str">
        <f>IF('1_一般事項'!$C$8="","",'1_一般事項'!$C$8)</f>
        <v/>
      </c>
      <c r="D159" s="484" t="str">
        <f t="shared" si="25"/>
        <v/>
      </c>
      <c r="E159" s="1279"/>
      <c r="F159" s="1280"/>
      <c r="G159" s="210"/>
      <c r="H159" s="62"/>
      <c r="I159" s="526"/>
      <c r="J159" s="527"/>
      <c r="K159" s="527"/>
      <c r="L159" s="527"/>
      <c r="M159" s="527"/>
      <c r="N159" s="527"/>
      <c r="O159" s="527"/>
      <c r="P159" s="527"/>
      <c r="Q159" s="527"/>
      <c r="R159" s="527"/>
      <c r="S159" s="527"/>
      <c r="T159" s="527"/>
      <c r="U159" s="527"/>
      <c r="V159" s="528"/>
      <c r="W159" s="565"/>
      <c r="X159" s="501"/>
      <c r="Y159" s="502"/>
      <c r="Z159" s="503"/>
      <c r="AA159" s="517"/>
      <c r="AB159" s="526"/>
      <c r="AC159" s="527"/>
      <c r="AD159" s="528"/>
      <c r="AE159" s="565"/>
      <c r="AF159" s="552">
        <f t="shared" si="27"/>
        <v>0</v>
      </c>
      <c r="AG159" s="551">
        <f t="shared" si="28"/>
        <v>0</v>
      </c>
      <c r="AI159" s="47"/>
      <c r="AJ159" s="47"/>
      <c r="AO159" s="847" t="str">
        <f t="shared" si="29"/>
        <v/>
      </c>
      <c r="AP159" s="847" t="str">
        <f t="shared" si="30"/>
        <v/>
      </c>
      <c r="AQ159" s="847" t="str">
        <f t="shared" si="31"/>
        <v/>
      </c>
      <c r="AR159" s="847" t="str">
        <f t="shared" si="32"/>
        <v/>
      </c>
      <c r="AS159" s="847" t="str">
        <f t="shared" si="33"/>
        <v/>
      </c>
      <c r="AT159" s="847" t="str">
        <f t="shared" si="34"/>
        <v/>
      </c>
      <c r="AU159" s="932"/>
    </row>
    <row r="160" spans="1:47" s="54" customFormat="1" ht="30" customHeight="1">
      <c r="A160" s="1799"/>
      <c r="B160" s="215">
        <f t="shared" si="26"/>
        <v>29</v>
      </c>
      <c r="C160" s="217" t="str">
        <f>IF('1_一般事項'!$C$8="","",'1_一般事項'!$C$8)</f>
        <v/>
      </c>
      <c r="D160" s="484" t="str">
        <f t="shared" si="25"/>
        <v/>
      </c>
      <c r="E160" s="1279"/>
      <c r="F160" s="1280"/>
      <c r="G160" s="210"/>
      <c r="H160" s="62"/>
      <c r="I160" s="526"/>
      <c r="J160" s="527"/>
      <c r="K160" s="527"/>
      <c r="L160" s="527"/>
      <c r="M160" s="527"/>
      <c r="N160" s="527"/>
      <c r="O160" s="527"/>
      <c r="P160" s="527"/>
      <c r="Q160" s="527"/>
      <c r="R160" s="527"/>
      <c r="S160" s="527"/>
      <c r="T160" s="527"/>
      <c r="U160" s="527"/>
      <c r="V160" s="528"/>
      <c r="W160" s="565"/>
      <c r="X160" s="501"/>
      <c r="Y160" s="502"/>
      <c r="Z160" s="503"/>
      <c r="AA160" s="517"/>
      <c r="AB160" s="526"/>
      <c r="AC160" s="527"/>
      <c r="AD160" s="528"/>
      <c r="AE160" s="565"/>
      <c r="AF160" s="552">
        <f t="shared" si="27"/>
        <v>0</v>
      </c>
      <c r="AG160" s="551">
        <f t="shared" si="28"/>
        <v>0</v>
      </c>
      <c r="AI160" s="47"/>
      <c r="AJ160" s="47"/>
      <c r="AO160" s="847" t="str">
        <f t="shared" si="29"/>
        <v/>
      </c>
      <c r="AP160" s="847" t="str">
        <f t="shared" si="30"/>
        <v/>
      </c>
      <c r="AQ160" s="847" t="str">
        <f t="shared" si="31"/>
        <v/>
      </c>
      <c r="AR160" s="847" t="str">
        <f t="shared" si="32"/>
        <v/>
      </c>
      <c r="AS160" s="847" t="str">
        <f t="shared" si="33"/>
        <v/>
      </c>
      <c r="AT160" s="847" t="str">
        <f t="shared" si="34"/>
        <v/>
      </c>
      <c r="AU160" s="932"/>
    </row>
    <row r="161" spans="1:47" s="54" customFormat="1" ht="30" customHeight="1">
      <c r="A161" s="1799"/>
      <c r="B161" s="215">
        <f t="shared" si="26"/>
        <v>30</v>
      </c>
      <c r="C161" s="217" t="str">
        <f>IF('1_一般事項'!$C$8="","",'1_一般事項'!$C$8)</f>
        <v/>
      </c>
      <c r="D161" s="484" t="str">
        <f t="shared" si="25"/>
        <v/>
      </c>
      <c r="E161" s="1279"/>
      <c r="F161" s="1280"/>
      <c r="G161" s="210"/>
      <c r="H161" s="62"/>
      <c r="I161" s="526"/>
      <c r="J161" s="527"/>
      <c r="K161" s="527"/>
      <c r="L161" s="527"/>
      <c r="M161" s="527"/>
      <c r="N161" s="527"/>
      <c r="O161" s="527"/>
      <c r="P161" s="527"/>
      <c r="Q161" s="527"/>
      <c r="R161" s="527"/>
      <c r="S161" s="527"/>
      <c r="T161" s="527"/>
      <c r="U161" s="527"/>
      <c r="V161" s="528"/>
      <c r="W161" s="565"/>
      <c r="X161" s="501"/>
      <c r="Y161" s="502"/>
      <c r="Z161" s="503"/>
      <c r="AA161" s="517"/>
      <c r="AB161" s="526"/>
      <c r="AC161" s="527"/>
      <c r="AD161" s="528"/>
      <c r="AE161" s="565"/>
      <c r="AF161" s="552">
        <f t="shared" si="27"/>
        <v>0</v>
      </c>
      <c r="AG161" s="551">
        <f t="shared" si="28"/>
        <v>0</v>
      </c>
      <c r="AI161" s="3"/>
      <c r="AJ161" s="47"/>
      <c r="AO161" s="847" t="str">
        <f t="shared" si="29"/>
        <v/>
      </c>
      <c r="AP161" s="847" t="str">
        <f t="shared" si="30"/>
        <v/>
      </c>
      <c r="AQ161" s="847" t="str">
        <f t="shared" si="31"/>
        <v/>
      </c>
      <c r="AR161" s="847" t="str">
        <f t="shared" si="32"/>
        <v/>
      </c>
      <c r="AS161" s="847" t="str">
        <f t="shared" si="33"/>
        <v/>
      </c>
      <c r="AT161" s="847" t="str">
        <f t="shared" si="34"/>
        <v/>
      </c>
      <c r="AU161" s="932"/>
    </row>
    <row r="162" spans="1:47" s="54" customFormat="1" ht="30" customHeight="1">
      <c r="A162" s="1799"/>
      <c r="B162" s="215">
        <f t="shared" si="26"/>
        <v>31</v>
      </c>
      <c r="C162" s="217" t="str">
        <f>IF('1_一般事項'!$C$8="","",'1_一般事項'!$C$8)</f>
        <v/>
      </c>
      <c r="D162" s="484" t="str">
        <f t="shared" si="25"/>
        <v/>
      </c>
      <c r="E162" s="1279"/>
      <c r="F162" s="1280"/>
      <c r="G162" s="210"/>
      <c r="H162" s="62"/>
      <c r="I162" s="526"/>
      <c r="J162" s="527"/>
      <c r="K162" s="527"/>
      <c r="L162" s="527"/>
      <c r="M162" s="527"/>
      <c r="N162" s="527"/>
      <c r="O162" s="527"/>
      <c r="P162" s="527"/>
      <c r="Q162" s="527"/>
      <c r="R162" s="527"/>
      <c r="S162" s="527"/>
      <c r="T162" s="527"/>
      <c r="U162" s="527"/>
      <c r="V162" s="528"/>
      <c r="W162" s="565"/>
      <c r="X162" s="501"/>
      <c r="Y162" s="502"/>
      <c r="Z162" s="503"/>
      <c r="AA162" s="517"/>
      <c r="AB162" s="526"/>
      <c r="AC162" s="527"/>
      <c r="AD162" s="528"/>
      <c r="AE162" s="565"/>
      <c r="AF162" s="552">
        <f t="shared" si="27"/>
        <v>0</v>
      </c>
      <c r="AG162" s="551">
        <f t="shared" si="28"/>
        <v>0</v>
      </c>
      <c r="AI162" s="47"/>
      <c r="AJ162" s="47"/>
      <c r="AO162" s="847" t="str">
        <f t="shared" si="29"/>
        <v/>
      </c>
      <c r="AP162" s="847" t="str">
        <f t="shared" si="30"/>
        <v/>
      </c>
      <c r="AQ162" s="847" t="str">
        <f t="shared" si="31"/>
        <v/>
      </c>
      <c r="AR162" s="847" t="str">
        <f t="shared" si="32"/>
        <v/>
      </c>
      <c r="AS162" s="847" t="str">
        <f t="shared" si="33"/>
        <v/>
      </c>
      <c r="AT162" s="847" t="str">
        <f t="shared" si="34"/>
        <v/>
      </c>
      <c r="AU162" s="932"/>
    </row>
    <row r="163" spans="1:47" s="54" customFormat="1" ht="30" customHeight="1">
      <c r="A163" s="1799"/>
      <c r="B163" s="215">
        <f t="shared" si="26"/>
        <v>32</v>
      </c>
      <c r="C163" s="217" t="str">
        <f>IF('1_一般事項'!$C$8="","",'1_一般事項'!$C$8)</f>
        <v/>
      </c>
      <c r="D163" s="484" t="str">
        <f t="shared" si="25"/>
        <v/>
      </c>
      <c r="E163" s="1279"/>
      <c r="F163" s="1280"/>
      <c r="G163" s="210"/>
      <c r="H163" s="62"/>
      <c r="I163" s="526"/>
      <c r="J163" s="527"/>
      <c r="K163" s="527"/>
      <c r="L163" s="527"/>
      <c r="M163" s="527"/>
      <c r="N163" s="527"/>
      <c r="O163" s="527"/>
      <c r="P163" s="527"/>
      <c r="Q163" s="527"/>
      <c r="R163" s="527"/>
      <c r="S163" s="527"/>
      <c r="T163" s="527"/>
      <c r="U163" s="527"/>
      <c r="V163" s="528"/>
      <c r="W163" s="565"/>
      <c r="X163" s="501"/>
      <c r="Y163" s="502"/>
      <c r="Z163" s="503"/>
      <c r="AA163" s="517"/>
      <c r="AB163" s="526"/>
      <c r="AC163" s="527"/>
      <c r="AD163" s="528"/>
      <c r="AE163" s="565"/>
      <c r="AF163" s="552">
        <f t="shared" si="27"/>
        <v>0</v>
      </c>
      <c r="AG163" s="551">
        <f t="shared" si="28"/>
        <v>0</v>
      </c>
      <c r="AI163" s="47"/>
      <c r="AJ163" s="47"/>
      <c r="AO163" s="847" t="str">
        <f t="shared" si="29"/>
        <v/>
      </c>
      <c r="AP163" s="847" t="str">
        <f t="shared" si="30"/>
        <v/>
      </c>
      <c r="AQ163" s="847" t="str">
        <f t="shared" si="31"/>
        <v/>
      </c>
      <c r="AR163" s="847" t="str">
        <f t="shared" si="32"/>
        <v/>
      </c>
      <c r="AS163" s="847" t="str">
        <f t="shared" si="33"/>
        <v/>
      </c>
      <c r="AT163" s="847" t="str">
        <f t="shared" si="34"/>
        <v/>
      </c>
      <c r="AU163" s="932"/>
    </row>
    <row r="164" spans="1:47" s="54" customFormat="1" ht="30" customHeight="1">
      <c r="A164" s="1799"/>
      <c r="B164" s="215">
        <f t="shared" si="26"/>
        <v>33</v>
      </c>
      <c r="C164" s="217" t="str">
        <f>IF('1_一般事項'!$C$8="","",'1_一般事項'!$C$8)</f>
        <v/>
      </c>
      <c r="D164" s="484" t="str">
        <f t="shared" si="25"/>
        <v/>
      </c>
      <c r="E164" s="1279"/>
      <c r="F164" s="1280"/>
      <c r="G164" s="210"/>
      <c r="H164" s="62"/>
      <c r="I164" s="526"/>
      <c r="J164" s="527"/>
      <c r="K164" s="527"/>
      <c r="L164" s="527"/>
      <c r="M164" s="527"/>
      <c r="N164" s="527"/>
      <c r="O164" s="527"/>
      <c r="P164" s="527"/>
      <c r="Q164" s="527"/>
      <c r="R164" s="527"/>
      <c r="S164" s="527"/>
      <c r="T164" s="527"/>
      <c r="U164" s="527"/>
      <c r="V164" s="528"/>
      <c r="W164" s="565"/>
      <c r="X164" s="501"/>
      <c r="Y164" s="502"/>
      <c r="Z164" s="503"/>
      <c r="AA164" s="517"/>
      <c r="AB164" s="526"/>
      <c r="AC164" s="527"/>
      <c r="AD164" s="528"/>
      <c r="AE164" s="565"/>
      <c r="AF164" s="552">
        <f t="shared" si="27"/>
        <v>0</v>
      </c>
      <c r="AG164" s="551">
        <f t="shared" si="28"/>
        <v>0</v>
      </c>
      <c r="AI164" s="3"/>
      <c r="AJ164" s="47"/>
      <c r="AO164" s="847" t="str">
        <f t="shared" si="29"/>
        <v/>
      </c>
      <c r="AP164" s="847" t="str">
        <f t="shared" si="30"/>
        <v/>
      </c>
      <c r="AQ164" s="847" t="str">
        <f t="shared" si="31"/>
        <v/>
      </c>
      <c r="AR164" s="847" t="str">
        <f t="shared" si="32"/>
        <v/>
      </c>
      <c r="AS164" s="847" t="str">
        <f t="shared" si="33"/>
        <v/>
      </c>
      <c r="AT164" s="847" t="str">
        <f t="shared" si="34"/>
        <v/>
      </c>
      <c r="AU164" s="932"/>
    </row>
    <row r="165" spans="1:47" s="54" customFormat="1" ht="30" customHeight="1">
      <c r="A165" s="1799"/>
      <c r="B165" s="215">
        <f t="shared" si="26"/>
        <v>34</v>
      </c>
      <c r="C165" s="217" t="str">
        <f>IF('1_一般事項'!$C$8="","",'1_一般事項'!$C$8)</f>
        <v/>
      </c>
      <c r="D165" s="484" t="str">
        <f t="shared" si="25"/>
        <v/>
      </c>
      <c r="E165" s="1279"/>
      <c r="F165" s="1280"/>
      <c r="G165" s="210"/>
      <c r="H165" s="62"/>
      <c r="I165" s="526"/>
      <c r="J165" s="527"/>
      <c r="K165" s="527"/>
      <c r="L165" s="527"/>
      <c r="M165" s="527"/>
      <c r="N165" s="527"/>
      <c r="O165" s="527"/>
      <c r="P165" s="527"/>
      <c r="Q165" s="527"/>
      <c r="R165" s="527"/>
      <c r="S165" s="527"/>
      <c r="T165" s="527"/>
      <c r="U165" s="527"/>
      <c r="V165" s="528"/>
      <c r="W165" s="565"/>
      <c r="X165" s="501"/>
      <c r="Y165" s="502"/>
      <c r="Z165" s="503"/>
      <c r="AA165" s="517"/>
      <c r="AB165" s="526"/>
      <c r="AC165" s="527"/>
      <c r="AD165" s="528"/>
      <c r="AE165" s="565"/>
      <c r="AF165" s="552">
        <f t="shared" si="27"/>
        <v>0</v>
      </c>
      <c r="AG165" s="551">
        <f t="shared" si="28"/>
        <v>0</v>
      </c>
      <c r="AI165" s="47"/>
      <c r="AJ165" s="47"/>
      <c r="AO165" s="847" t="str">
        <f t="shared" si="29"/>
        <v/>
      </c>
      <c r="AP165" s="847" t="str">
        <f t="shared" si="30"/>
        <v/>
      </c>
      <c r="AQ165" s="847" t="str">
        <f t="shared" si="31"/>
        <v/>
      </c>
      <c r="AR165" s="847" t="str">
        <f t="shared" si="32"/>
        <v/>
      </c>
      <c r="AS165" s="847" t="str">
        <f t="shared" si="33"/>
        <v/>
      </c>
      <c r="AT165" s="847" t="str">
        <f t="shared" si="34"/>
        <v/>
      </c>
      <c r="AU165" s="932"/>
    </row>
    <row r="166" spans="1:47" s="54" customFormat="1" ht="30" customHeight="1">
      <c r="A166" s="1799"/>
      <c r="B166" s="215">
        <f t="shared" si="26"/>
        <v>35</v>
      </c>
      <c r="C166" s="217" t="str">
        <f>IF('1_一般事項'!$C$8="","",'1_一般事項'!$C$8)</f>
        <v/>
      </c>
      <c r="D166" s="484" t="str">
        <f t="shared" si="25"/>
        <v/>
      </c>
      <c r="E166" s="1279"/>
      <c r="F166" s="1280"/>
      <c r="G166" s="210"/>
      <c r="H166" s="62"/>
      <c r="I166" s="526"/>
      <c r="J166" s="527"/>
      <c r="K166" s="527"/>
      <c r="L166" s="527"/>
      <c r="M166" s="527"/>
      <c r="N166" s="527"/>
      <c r="O166" s="527"/>
      <c r="P166" s="527"/>
      <c r="Q166" s="527"/>
      <c r="R166" s="527"/>
      <c r="S166" s="527"/>
      <c r="T166" s="527"/>
      <c r="U166" s="527"/>
      <c r="V166" s="528"/>
      <c r="W166" s="565"/>
      <c r="X166" s="501"/>
      <c r="Y166" s="502"/>
      <c r="Z166" s="503"/>
      <c r="AA166" s="517"/>
      <c r="AB166" s="526"/>
      <c r="AC166" s="527"/>
      <c r="AD166" s="528"/>
      <c r="AE166" s="565"/>
      <c r="AF166" s="552">
        <f t="shared" si="27"/>
        <v>0</v>
      </c>
      <c r="AG166" s="551">
        <f t="shared" si="28"/>
        <v>0</v>
      </c>
      <c r="AI166" s="47"/>
      <c r="AJ166" s="47"/>
      <c r="AO166" s="847" t="str">
        <f t="shared" si="29"/>
        <v/>
      </c>
      <c r="AP166" s="847" t="str">
        <f t="shared" si="30"/>
        <v/>
      </c>
      <c r="AQ166" s="847" t="str">
        <f t="shared" si="31"/>
        <v/>
      </c>
      <c r="AR166" s="847" t="str">
        <f t="shared" si="32"/>
        <v/>
      </c>
      <c r="AS166" s="847" t="str">
        <f t="shared" si="33"/>
        <v/>
      </c>
      <c r="AT166" s="847" t="str">
        <f t="shared" si="34"/>
        <v/>
      </c>
      <c r="AU166" s="932"/>
    </row>
    <row r="167" spans="1:47" s="54" customFormat="1" ht="30" customHeight="1">
      <c r="A167" s="1799"/>
      <c r="B167" s="215">
        <f t="shared" si="26"/>
        <v>36</v>
      </c>
      <c r="C167" s="217" t="str">
        <f>IF('1_一般事項'!$C$8="","",'1_一般事項'!$C$8)</f>
        <v/>
      </c>
      <c r="D167" s="484" t="str">
        <f t="shared" si="25"/>
        <v/>
      </c>
      <c r="E167" s="1279"/>
      <c r="F167" s="1280"/>
      <c r="G167" s="210"/>
      <c r="H167" s="62"/>
      <c r="I167" s="526"/>
      <c r="J167" s="527"/>
      <c r="K167" s="527"/>
      <c r="L167" s="527"/>
      <c r="M167" s="527"/>
      <c r="N167" s="527"/>
      <c r="O167" s="527"/>
      <c r="P167" s="527"/>
      <c r="Q167" s="527"/>
      <c r="R167" s="527"/>
      <c r="S167" s="527"/>
      <c r="T167" s="527"/>
      <c r="U167" s="527"/>
      <c r="V167" s="528"/>
      <c r="W167" s="565"/>
      <c r="X167" s="501"/>
      <c r="Y167" s="502"/>
      <c r="Z167" s="503"/>
      <c r="AA167" s="517"/>
      <c r="AB167" s="526"/>
      <c r="AC167" s="527"/>
      <c r="AD167" s="528"/>
      <c r="AE167" s="565"/>
      <c r="AF167" s="552">
        <f t="shared" si="27"/>
        <v>0</v>
      </c>
      <c r="AG167" s="551">
        <f t="shared" si="28"/>
        <v>0</v>
      </c>
      <c r="AI167" s="3"/>
      <c r="AJ167" s="47"/>
      <c r="AO167" s="847" t="str">
        <f t="shared" si="29"/>
        <v/>
      </c>
      <c r="AP167" s="847" t="str">
        <f t="shared" si="30"/>
        <v/>
      </c>
      <c r="AQ167" s="847" t="str">
        <f t="shared" si="31"/>
        <v/>
      </c>
      <c r="AR167" s="847" t="str">
        <f t="shared" si="32"/>
        <v/>
      </c>
      <c r="AS167" s="847" t="str">
        <f t="shared" si="33"/>
        <v/>
      </c>
      <c r="AT167" s="847" t="str">
        <f t="shared" si="34"/>
        <v/>
      </c>
      <c r="AU167" s="932"/>
    </row>
    <row r="168" spans="1:47" s="54" customFormat="1" ht="30" customHeight="1">
      <c r="A168" s="1799"/>
      <c r="B168" s="215">
        <f t="shared" si="26"/>
        <v>37</v>
      </c>
      <c r="C168" s="217" t="str">
        <f>IF('1_一般事項'!$C$8="","",'1_一般事項'!$C$8)</f>
        <v/>
      </c>
      <c r="D168" s="484" t="str">
        <f t="shared" si="25"/>
        <v/>
      </c>
      <c r="E168" s="1279"/>
      <c r="F168" s="1280"/>
      <c r="G168" s="210"/>
      <c r="H168" s="62"/>
      <c r="I168" s="526"/>
      <c r="J168" s="527"/>
      <c r="K168" s="527"/>
      <c r="L168" s="527"/>
      <c r="M168" s="527"/>
      <c r="N168" s="527"/>
      <c r="O168" s="527"/>
      <c r="P168" s="527"/>
      <c r="Q168" s="527"/>
      <c r="R168" s="527"/>
      <c r="S168" s="527"/>
      <c r="T168" s="527"/>
      <c r="U168" s="527"/>
      <c r="V168" s="528"/>
      <c r="W168" s="565"/>
      <c r="X168" s="501"/>
      <c r="Y168" s="502"/>
      <c r="Z168" s="503"/>
      <c r="AA168" s="517"/>
      <c r="AB168" s="526"/>
      <c r="AC168" s="527"/>
      <c r="AD168" s="528"/>
      <c r="AE168" s="565"/>
      <c r="AF168" s="552">
        <f t="shared" si="27"/>
        <v>0</v>
      </c>
      <c r="AG168" s="551">
        <f t="shared" si="28"/>
        <v>0</v>
      </c>
      <c r="AI168" s="47"/>
      <c r="AJ168" s="47"/>
      <c r="AO168" s="847" t="str">
        <f t="shared" si="29"/>
        <v/>
      </c>
      <c r="AP168" s="847" t="str">
        <f t="shared" si="30"/>
        <v/>
      </c>
      <c r="AQ168" s="847" t="str">
        <f t="shared" si="31"/>
        <v/>
      </c>
      <c r="AR168" s="847" t="str">
        <f t="shared" si="32"/>
        <v/>
      </c>
      <c r="AS168" s="847" t="str">
        <f t="shared" si="33"/>
        <v/>
      </c>
      <c r="AT168" s="847" t="str">
        <f t="shared" si="34"/>
        <v/>
      </c>
      <c r="AU168" s="932"/>
    </row>
    <row r="169" spans="1:47" s="54" customFormat="1" ht="30" customHeight="1">
      <c r="A169" s="1799"/>
      <c r="B169" s="215">
        <f t="shared" si="26"/>
        <v>38</v>
      </c>
      <c r="C169" s="217" t="str">
        <f>IF('1_一般事項'!$C$8="","",'1_一般事項'!$C$8)</f>
        <v/>
      </c>
      <c r="D169" s="484" t="str">
        <f t="shared" si="25"/>
        <v/>
      </c>
      <c r="E169" s="1279"/>
      <c r="F169" s="1280"/>
      <c r="G169" s="210"/>
      <c r="H169" s="62"/>
      <c r="I169" s="526"/>
      <c r="J169" s="527"/>
      <c r="K169" s="527"/>
      <c r="L169" s="527"/>
      <c r="M169" s="527"/>
      <c r="N169" s="527"/>
      <c r="O169" s="527"/>
      <c r="P169" s="527"/>
      <c r="Q169" s="527"/>
      <c r="R169" s="527"/>
      <c r="S169" s="527"/>
      <c r="T169" s="527"/>
      <c r="U169" s="527"/>
      <c r="V169" s="528"/>
      <c r="W169" s="565"/>
      <c r="X169" s="501"/>
      <c r="Y169" s="502"/>
      <c r="Z169" s="503"/>
      <c r="AA169" s="517"/>
      <c r="AB169" s="526"/>
      <c r="AC169" s="527"/>
      <c r="AD169" s="528"/>
      <c r="AE169" s="565"/>
      <c r="AF169" s="552">
        <f t="shared" si="27"/>
        <v>0</v>
      </c>
      <c r="AG169" s="551">
        <f t="shared" si="28"/>
        <v>0</v>
      </c>
      <c r="AI169" s="3"/>
      <c r="AJ169" s="47"/>
      <c r="AO169" s="847" t="str">
        <f t="shared" si="29"/>
        <v/>
      </c>
      <c r="AP169" s="847" t="str">
        <f t="shared" si="30"/>
        <v/>
      </c>
      <c r="AQ169" s="847" t="str">
        <f t="shared" si="31"/>
        <v/>
      </c>
      <c r="AR169" s="847" t="str">
        <f t="shared" si="32"/>
        <v/>
      </c>
      <c r="AS169" s="847" t="str">
        <f t="shared" si="33"/>
        <v/>
      </c>
      <c r="AT169" s="847" t="str">
        <f t="shared" si="34"/>
        <v/>
      </c>
      <c r="AU169" s="932"/>
    </row>
    <row r="170" spans="1:47" s="54" customFormat="1" ht="30" customHeight="1">
      <c r="A170" s="1799"/>
      <c r="B170" s="215">
        <f t="shared" si="26"/>
        <v>39</v>
      </c>
      <c r="C170" s="217" t="str">
        <f>IF('1_一般事項'!$C$8="","",'1_一般事項'!$C$8)</f>
        <v/>
      </c>
      <c r="D170" s="484" t="str">
        <f t="shared" si="25"/>
        <v/>
      </c>
      <c r="E170" s="1279"/>
      <c r="F170" s="1280"/>
      <c r="G170" s="210"/>
      <c r="H170" s="62"/>
      <c r="I170" s="526"/>
      <c r="J170" s="527"/>
      <c r="K170" s="527"/>
      <c r="L170" s="527"/>
      <c r="M170" s="527"/>
      <c r="N170" s="527"/>
      <c r="O170" s="527"/>
      <c r="P170" s="527"/>
      <c r="Q170" s="527"/>
      <c r="R170" s="527"/>
      <c r="S170" s="527"/>
      <c r="T170" s="527"/>
      <c r="U170" s="527"/>
      <c r="V170" s="528"/>
      <c r="W170" s="565"/>
      <c r="X170" s="501"/>
      <c r="Y170" s="502"/>
      <c r="Z170" s="503"/>
      <c r="AA170" s="517"/>
      <c r="AB170" s="526"/>
      <c r="AC170" s="527"/>
      <c r="AD170" s="528"/>
      <c r="AE170" s="565"/>
      <c r="AF170" s="552">
        <f t="shared" si="27"/>
        <v>0</v>
      </c>
      <c r="AG170" s="551">
        <f t="shared" si="28"/>
        <v>0</v>
      </c>
      <c r="AI170" s="47"/>
      <c r="AJ170" s="47"/>
      <c r="AO170" s="847" t="str">
        <f t="shared" si="29"/>
        <v/>
      </c>
      <c r="AP170" s="847" t="str">
        <f t="shared" si="30"/>
        <v/>
      </c>
      <c r="AQ170" s="847" t="str">
        <f t="shared" si="31"/>
        <v/>
      </c>
      <c r="AR170" s="847" t="str">
        <f t="shared" si="32"/>
        <v/>
      </c>
      <c r="AS170" s="847" t="str">
        <f t="shared" si="33"/>
        <v/>
      </c>
      <c r="AT170" s="847" t="str">
        <f t="shared" si="34"/>
        <v/>
      </c>
      <c r="AU170" s="932"/>
    </row>
    <row r="171" spans="1:47" s="54" customFormat="1" ht="30" customHeight="1">
      <c r="A171" s="1799"/>
      <c r="B171" s="215">
        <f t="shared" si="26"/>
        <v>40</v>
      </c>
      <c r="C171" s="217" t="str">
        <f>IF('1_一般事項'!$C$8="","",'1_一般事項'!$C$8)</f>
        <v/>
      </c>
      <c r="D171" s="484" t="str">
        <f t="shared" si="25"/>
        <v/>
      </c>
      <c r="E171" s="1279"/>
      <c r="F171" s="1280"/>
      <c r="G171" s="210"/>
      <c r="H171" s="62"/>
      <c r="I171" s="526"/>
      <c r="J171" s="527"/>
      <c r="K171" s="527"/>
      <c r="L171" s="527"/>
      <c r="M171" s="527"/>
      <c r="N171" s="527"/>
      <c r="O171" s="527"/>
      <c r="P171" s="527"/>
      <c r="Q171" s="527"/>
      <c r="R171" s="527"/>
      <c r="S171" s="527"/>
      <c r="T171" s="527"/>
      <c r="U171" s="527"/>
      <c r="V171" s="528"/>
      <c r="W171" s="565"/>
      <c r="X171" s="501"/>
      <c r="Y171" s="502"/>
      <c r="Z171" s="503"/>
      <c r="AA171" s="517"/>
      <c r="AB171" s="526"/>
      <c r="AC171" s="527"/>
      <c r="AD171" s="528"/>
      <c r="AE171" s="565"/>
      <c r="AF171" s="552">
        <f t="shared" si="27"/>
        <v>0</v>
      </c>
      <c r="AG171" s="551">
        <f t="shared" si="28"/>
        <v>0</v>
      </c>
      <c r="AI171" s="47"/>
      <c r="AJ171" s="47"/>
      <c r="AO171" s="847" t="str">
        <f t="shared" si="29"/>
        <v/>
      </c>
      <c r="AP171" s="847" t="str">
        <f t="shared" si="30"/>
        <v/>
      </c>
      <c r="AQ171" s="847" t="str">
        <f t="shared" si="31"/>
        <v/>
      </c>
      <c r="AR171" s="847" t="str">
        <f t="shared" si="32"/>
        <v/>
      </c>
      <c r="AS171" s="847" t="str">
        <f t="shared" si="33"/>
        <v/>
      </c>
      <c r="AT171" s="847" t="str">
        <f t="shared" si="34"/>
        <v/>
      </c>
      <c r="AU171" s="932"/>
    </row>
    <row r="172" spans="1:47" s="54" customFormat="1" ht="30" customHeight="1">
      <c r="A172" s="1799"/>
      <c r="B172" s="215">
        <f t="shared" si="26"/>
        <v>41</v>
      </c>
      <c r="C172" s="217" t="str">
        <f>IF('1_一般事項'!$C$8="","",'1_一般事項'!$C$8)</f>
        <v/>
      </c>
      <c r="D172" s="484" t="str">
        <f t="shared" si="25"/>
        <v/>
      </c>
      <c r="E172" s="1279"/>
      <c r="F172" s="1280"/>
      <c r="G172" s="210"/>
      <c r="H172" s="62"/>
      <c r="I172" s="526"/>
      <c r="J172" s="527"/>
      <c r="K172" s="527"/>
      <c r="L172" s="527"/>
      <c r="M172" s="527"/>
      <c r="N172" s="527"/>
      <c r="O172" s="527"/>
      <c r="P172" s="527"/>
      <c r="Q172" s="527"/>
      <c r="R172" s="527"/>
      <c r="S172" s="527"/>
      <c r="T172" s="527"/>
      <c r="U172" s="527"/>
      <c r="V172" s="528"/>
      <c r="W172" s="565"/>
      <c r="X172" s="501"/>
      <c r="Y172" s="502"/>
      <c r="Z172" s="503"/>
      <c r="AA172" s="517"/>
      <c r="AB172" s="526"/>
      <c r="AC172" s="527"/>
      <c r="AD172" s="528"/>
      <c r="AE172" s="565"/>
      <c r="AF172" s="552">
        <f t="shared" si="27"/>
        <v>0</v>
      </c>
      <c r="AG172" s="551">
        <f t="shared" si="28"/>
        <v>0</v>
      </c>
      <c r="AI172" s="3"/>
      <c r="AJ172" s="47"/>
      <c r="AO172" s="847" t="str">
        <f t="shared" si="29"/>
        <v/>
      </c>
      <c r="AP172" s="847" t="str">
        <f t="shared" si="30"/>
        <v/>
      </c>
      <c r="AQ172" s="847" t="str">
        <f t="shared" si="31"/>
        <v/>
      </c>
      <c r="AR172" s="847" t="str">
        <f t="shared" si="32"/>
        <v/>
      </c>
      <c r="AS172" s="847" t="str">
        <f t="shared" si="33"/>
        <v/>
      </c>
      <c r="AT172" s="847" t="str">
        <f t="shared" si="34"/>
        <v/>
      </c>
      <c r="AU172" s="932"/>
    </row>
    <row r="173" spans="1:47" s="54" customFormat="1" ht="30" customHeight="1">
      <c r="A173" s="1799"/>
      <c r="B173" s="215">
        <f t="shared" si="26"/>
        <v>42</v>
      </c>
      <c r="C173" s="217" t="str">
        <f>IF('1_一般事項'!$C$8="","",'1_一般事項'!$C$8)</f>
        <v/>
      </c>
      <c r="D173" s="484" t="str">
        <f t="shared" si="25"/>
        <v/>
      </c>
      <c r="E173" s="1279"/>
      <c r="F173" s="1280"/>
      <c r="G173" s="210"/>
      <c r="H173" s="62"/>
      <c r="I173" s="526"/>
      <c r="J173" s="527"/>
      <c r="K173" s="527"/>
      <c r="L173" s="527"/>
      <c r="M173" s="527"/>
      <c r="N173" s="527"/>
      <c r="O173" s="527"/>
      <c r="P173" s="527"/>
      <c r="Q173" s="527"/>
      <c r="R173" s="527"/>
      <c r="S173" s="527"/>
      <c r="T173" s="527"/>
      <c r="U173" s="527"/>
      <c r="V173" s="528"/>
      <c r="W173" s="565"/>
      <c r="X173" s="501"/>
      <c r="Y173" s="502"/>
      <c r="Z173" s="503"/>
      <c r="AA173" s="517"/>
      <c r="AB173" s="526"/>
      <c r="AC173" s="527"/>
      <c r="AD173" s="528"/>
      <c r="AE173" s="565"/>
      <c r="AF173" s="552">
        <f t="shared" si="27"/>
        <v>0</v>
      </c>
      <c r="AG173" s="551">
        <f t="shared" si="28"/>
        <v>0</v>
      </c>
      <c r="AI173" s="47"/>
      <c r="AJ173" s="47"/>
      <c r="AO173" s="847" t="str">
        <f t="shared" si="29"/>
        <v/>
      </c>
      <c r="AP173" s="847" t="str">
        <f t="shared" si="30"/>
        <v/>
      </c>
      <c r="AQ173" s="847" t="str">
        <f t="shared" si="31"/>
        <v/>
      </c>
      <c r="AR173" s="847" t="str">
        <f t="shared" si="32"/>
        <v/>
      </c>
      <c r="AS173" s="847" t="str">
        <f t="shared" si="33"/>
        <v/>
      </c>
      <c r="AT173" s="847" t="str">
        <f t="shared" si="34"/>
        <v/>
      </c>
      <c r="AU173" s="932"/>
    </row>
    <row r="174" spans="1:47" s="54" customFormat="1" ht="30" customHeight="1">
      <c r="A174" s="1799"/>
      <c r="B174" s="215">
        <f t="shared" si="26"/>
        <v>43</v>
      </c>
      <c r="C174" s="217" t="str">
        <f>IF('1_一般事項'!$C$8="","",'1_一般事項'!$C$8)</f>
        <v/>
      </c>
      <c r="D174" s="484" t="str">
        <f t="shared" si="25"/>
        <v/>
      </c>
      <c r="E174" s="1279"/>
      <c r="F174" s="1280"/>
      <c r="G174" s="210"/>
      <c r="H174" s="62"/>
      <c r="I174" s="526"/>
      <c r="J174" s="527"/>
      <c r="K174" s="527"/>
      <c r="L174" s="527"/>
      <c r="M174" s="527"/>
      <c r="N174" s="527"/>
      <c r="O174" s="527"/>
      <c r="P174" s="527"/>
      <c r="Q174" s="527"/>
      <c r="R174" s="527"/>
      <c r="S174" s="527"/>
      <c r="T174" s="527"/>
      <c r="U174" s="527"/>
      <c r="V174" s="528"/>
      <c r="W174" s="565"/>
      <c r="X174" s="501"/>
      <c r="Y174" s="502"/>
      <c r="Z174" s="503"/>
      <c r="AA174" s="517"/>
      <c r="AB174" s="526"/>
      <c r="AC174" s="527"/>
      <c r="AD174" s="528"/>
      <c r="AE174" s="565"/>
      <c r="AF174" s="552">
        <f t="shared" si="27"/>
        <v>0</v>
      </c>
      <c r="AG174" s="551">
        <f t="shared" si="28"/>
        <v>0</v>
      </c>
      <c r="AI174" s="47"/>
      <c r="AJ174" s="47"/>
      <c r="AO174" s="847" t="str">
        <f t="shared" si="29"/>
        <v/>
      </c>
      <c r="AP174" s="847" t="str">
        <f t="shared" si="30"/>
        <v/>
      </c>
      <c r="AQ174" s="847" t="str">
        <f t="shared" si="31"/>
        <v/>
      </c>
      <c r="AR174" s="847" t="str">
        <f t="shared" si="32"/>
        <v/>
      </c>
      <c r="AS174" s="847" t="str">
        <f t="shared" si="33"/>
        <v/>
      </c>
      <c r="AT174" s="847" t="str">
        <f t="shared" si="34"/>
        <v/>
      </c>
      <c r="AU174" s="932"/>
    </row>
    <row r="175" spans="1:47" s="54" customFormat="1" ht="30" customHeight="1">
      <c r="A175" s="1799"/>
      <c r="B175" s="215">
        <f t="shared" si="26"/>
        <v>44</v>
      </c>
      <c r="C175" s="217" t="str">
        <f>IF('1_一般事項'!$C$8="","",'1_一般事項'!$C$8)</f>
        <v/>
      </c>
      <c r="D175" s="484" t="str">
        <f t="shared" si="25"/>
        <v/>
      </c>
      <c r="E175" s="1279"/>
      <c r="F175" s="1280"/>
      <c r="G175" s="210"/>
      <c r="H175" s="62"/>
      <c r="I175" s="526"/>
      <c r="J175" s="527"/>
      <c r="K175" s="527"/>
      <c r="L175" s="527"/>
      <c r="M175" s="527"/>
      <c r="N175" s="527"/>
      <c r="O175" s="527"/>
      <c r="P175" s="527"/>
      <c r="Q175" s="527"/>
      <c r="R175" s="527"/>
      <c r="S175" s="527"/>
      <c r="T175" s="527"/>
      <c r="U175" s="527"/>
      <c r="V175" s="528"/>
      <c r="W175" s="565"/>
      <c r="X175" s="501"/>
      <c r="Y175" s="502"/>
      <c r="Z175" s="503"/>
      <c r="AA175" s="517"/>
      <c r="AB175" s="526"/>
      <c r="AC175" s="527"/>
      <c r="AD175" s="528"/>
      <c r="AE175" s="565"/>
      <c r="AF175" s="552">
        <f t="shared" si="27"/>
        <v>0</v>
      </c>
      <c r="AG175" s="551">
        <f t="shared" si="28"/>
        <v>0</v>
      </c>
      <c r="AI175" s="3"/>
      <c r="AJ175" s="47"/>
      <c r="AO175" s="847" t="str">
        <f t="shared" si="29"/>
        <v/>
      </c>
      <c r="AP175" s="847" t="str">
        <f t="shared" si="30"/>
        <v/>
      </c>
      <c r="AQ175" s="847" t="str">
        <f t="shared" si="31"/>
        <v/>
      </c>
      <c r="AR175" s="847" t="str">
        <f t="shared" si="32"/>
        <v/>
      </c>
      <c r="AS175" s="847" t="str">
        <f t="shared" si="33"/>
        <v/>
      </c>
      <c r="AT175" s="847" t="str">
        <f t="shared" si="34"/>
        <v/>
      </c>
      <c r="AU175" s="932"/>
    </row>
    <row r="176" spans="1:47" s="54" customFormat="1" ht="30" customHeight="1">
      <c r="A176" s="1799"/>
      <c r="B176" s="215">
        <f t="shared" si="26"/>
        <v>45</v>
      </c>
      <c r="C176" s="217" t="str">
        <f>IF('1_一般事項'!$C$8="","",'1_一般事項'!$C$8)</f>
        <v/>
      </c>
      <c r="D176" s="484" t="str">
        <f t="shared" si="25"/>
        <v/>
      </c>
      <c r="E176" s="1279"/>
      <c r="F176" s="1280"/>
      <c r="G176" s="210"/>
      <c r="H176" s="62"/>
      <c r="I176" s="526"/>
      <c r="J176" s="527"/>
      <c r="K176" s="527"/>
      <c r="L176" s="527"/>
      <c r="M176" s="527"/>
      <c r="N176" s="527"/>
      <c r="O176" s="527"/>
      <c r="P176" s="527"/>
      <c r="Q176" s="527"/>
      <c r="R176" s="527"/>
      <c r="S176" s="527"/>
      <c r="T176" s="527"/>
      <c r="U176" s="527"/>
      <c r="V176" s="528"/>
      <c r="W176" s="565"/>
      <c r="X176" s="501"/>
      <c r="Y176" s="502"/>
      <c r="Z176" s="503"/>
      <c r="AA176" s="517"/>
      <c r="AB176" s="526"/>
      <c r="AC176" s="527"/>
      <c r="AD176" s="528"/>
      <c r="AE176" s="565"/>
      <c r="AF176" s="552">
        <f t="shared" si="27"/>
        <v>0</v>
      </c>
      <c r="AG176" s="551">
        <f t="shared" si="28"/>
        <v>0</v>
      </c>
      <c r="AI176" s="47"/>
      <c r="AJ176" s="47"/>
      <c r="AO176" s="847" t="str">
        <f t="shared" si="29"/>
        <v/>
      </c>
      <c r="AP176" s="847" t="str">
        <f t="shared" si="30"/>
        <v/>
      </c>
      <c r="AQ176" s="847" t="str">
        <f t="shared" si="31"/>
        <v/>
      </c>
      <c r="AR176" s="847" t="str">
        <f t="shared" si="32"/>
        <v/>
      </c>
      <c r="AS176" s="847" t="str">
        <f t="shared" si="33"/>
        <v/>
      </c>
      <c r="AT176" s="847" t="str">
        <f t="shared" si="34"/>
        <v/>
      </c>
      <c r="AU176" s="932"/>
    </row>
    <row r="177" spans="1:47" s="54" customFormat="1" ht="30" customHeight="1">
      <c r="A177" s="1799"/>
      <c r="B177" s="215">
        <f t="shared" si="26"/>
        <v>46</v>
      </c>
      <c r="C177" s="217" t="str">
        <f>IF('1_一般事項'!$C$8="","",'1_一般事項'!$C$8)</f>
        <v/>
      </c>
      <c r="D177" s="484" t="str">
        <f t="shared" si="25"/>
        <v/>
      </c>
      <c r="E177" s="1279"/>
      <c r="F177" s="1280"/>
      <c r="G177" s="210"/>
      <c r="H177" s="62"/>
      <c r="I177" s="526"/>
      <c r="J177" s="527"/>
      <c r="K177" s="527"/>
      <c r="L177" s="527"/>
      <c r="M177" s="527"/>
      <c r="N177" s="527"/>
      <c r="O177" s="527"/>
      <c r="P177" s="527"/>
      <c r="Q177" s="527"/>
      <c r="R177" s="527"/>
      <c r="S177" s="527"/>
      <c r="T177" s="527"/>
      <c r="U177" s="527"/>
      <c r="V177" s="528"/>
      <c r="W177" s="565"/>
      <c r="X177" s="501"/>
      <c r="Y177" s="502"/>
      <c r="Z177" s="503"/>
      <c r="AA177" s="517"/>
      <c r="AB177" s="526"/>
      <c r="AC177" s="527"/>
      <c r="AD177" s="528"/>
      <c r="AE177" s="565"/>
      <c r="AF177" s="552">
        <f t="shared" si="27"/>
        <v>0</v>
      </c>
      <c r="AG177" s="551">
        <f t="shared" si="28"/>
        <v>0</v>
      </c>
      <c r="AI177" s="47"/>
      <c r="AJ177" s="47"/>
      <c r="AO177" s="847" t="str">
        <f t="shared" si="29"/>
        <v/>
      </c>
      <c r="AP177" s="847" t="str">
        <f t="shared" si="30"/>
        <v/>
      </c>
      <c r="AQ177" s="847" t="str">
        <f t="shared" si="31"/>
        <v/>
      </c>
      <c r="AR177" s="847" t="str">
        <f t="shared" si="32"/>
        <v/>
      </c>
      <c r="AS177" s="847" t="str">
        <f t="shared" si="33"/>
        <v/>
      </c>
      <c r="AT177" s="847" t="str">
        <f t="shared" si="34"/>
        <v/>
      </c>
      <c r="AU177" s="932"/>
    </row>
    <row r="178" spans="1:47" s="54" customFormat="1" ht="30" customHeight="1">
      <c r="A178" s="1799"/>
      <c r="B178" s="215">
        <f t="shared" si="26"/>
        <v>47</v>
      </c>
      <c r="C178" s="217" t="str">
        <f>IF('1_一般事項'!$C$8="","",'1_一般事項'!$C$8)</f>
        <v/>
      </c>
      <c r="D178" s="484" t="str">
        <f t="shared" si="25"/>
        <v/>
      </c>
      <c r="E178" s="1279"/>
      <c r="F178" s="1280"/>
      <c r="G178" s="210"/>
      <c r="H178" s="62"/>
      <c r="I178" s="526"/>
      <c r="J178" s="527"/>
      <c r="K178" s="527"/>
      <c r="L178" s="527"/>
      <c r="M178" s="527"/>
      <c r="N178" s="527"/>
      <c r="O178" s="527"/>
      <c r="P178" s="527"/>
      <c r="Q178" s="527"/>
      <c r="R178" s="527"/>
      <c r="S178" s="527"/>
      <c r="T178" s="527"/>
      <c r="U178" s="527"/>
      <c r="V178" s="528"/>
      <c r="W178" s="565"/>
      <c r="X178" s="501"/>
      <c r="Y178" s="502"/>
      <c r="Z178" s="503"/>
      <c r="AA178" s="517"/>
      <c r="AB178" s="526"/>
      <c r="AC178" s="527"/>
      <c r="AD178" s="528"/>
      <c r="AE178" s="565"/>
      <c r="AF178" s="552">
        <f t="shared" si="27"/>
        <v>0</v>
      </c>
      <c r="AG178" s="551">
        <f t="shared" si="28"/>
        <v>0</v>
      </c>
      <c r="AI178" s="3"/>
      <c r="AJ178" s="47"/>
      <c r="AO178" s="847" t="str">
        <f t="shared" si="29"/>
        <v/>
      </c>
      <c r="AP178" s="847" t="str">
        <f t="shared" si="30"/>
        <v/>
      </c>
      <c r="AQ178" s="847" t="str">
        <f t="shared" si="31"/>
        <v/>
      </c>
      <c r="AR178" s="847" t="str">
        <f t="shared" si="32"/>
        <v/>
      </c>
      <c r="AS178" s="847" t="str">
        <f t="shared" si="33"/>
        <v/>
      </c>
      <c r="AT178" s="847" t="str">
        <f t="shared" si="34"/>
        <v/>
      </c>
      <c r="AU178" s="932"/>
    </row>
    <row r="179" spans="1:47" s="54" customFormat="1" ht="30" customHeight="1">
      <c r="A179" s="1799"/>
      <c r="B179" s="215">
        <f t="shared" si="26"/>
        <v>48</v>
      </c>
      <c r="C179" s="217" t="str">
        <f>IF('1_一般事項'!$C$8="","",'1_一般事項'!$C$8)</f>
        <v/>
      </c>
      <c r="D179" s="484" t="str">
        <f t="shared" si="25"/>
        <v/>
      </c>
      <c r="E179" s="1279"/>
      <c r="F179" s="1280"/>
      <c r="G179" s="210"/>
      <c r="H179" s="62"/>
      <c r="I179" s="526"/>
      <c r="J179" s="527"/>
      <c r="K179" s="527"/>
      <c r="L179" s="527"/>
      <c r="M179" s="527"/>
      <c r="N179" s="527"/>
      <c r="O179" s="527"/>
      <c r="P179" s="527"/>
      <c r="Q179" s="527"/>
      <c r="R179" s="527"/>
      <c r="S179" s="527"/>
      <c r="T179" s="527"/>
      <c r="U179" s="527"/>
      <c r="V179" s="528"/>
      <c r="W179" s="565"/>
      <c r="X179" s="501"/>
      <c r="Y179" s="502"/>
      <c r="Z179" s="503"/>
      <c r="AA179" s="517"/>
      <c r="AB179" s="526"/>
      <c r="AC179" s="527"/>
      <c r="AD179" s="528"/>
      <c r="AE179" s="565"/>
      <c r="AF179" s="552">
        <f t="shared" si="27"/>
        <v>0</v>
      </c>
      <c r="AG179" s="551">
        <f t="shared" si="28"/>
        <v>0</v>
      </c>
      <c r="AI179" s="47"/>
      <c r="AJ179" s="47"/>
      <c r="AO179" s="847" t="str">
        <f t="shared" si="29"/>
        <v/>
      </c>
      <c r="AP179" s="847" t="str">
        <f t="shared" si="30"/>
        <v/>
      </c>
      <c r="AQ179" s="847" t="str">
        <f t="shared" si="31"/>
        <v/>
      </c>
      <c r="AR179" s="847" t="str">
        <f t="shared" si="32"/>
        <v/>
      </c>
      <c r="AS179" s="847" t="str">
        <f t="shared" si="33"/>
        <v/>
      </c>
      <c r="AT179" s="847" t="str">
        <f t="shared" si="34"/>
        <v/>
      </c>
      <c r="AU179" s="932"/>
    </row>
    <row r="180" spans="1:47" s="54" customFormat="1" ht="30" customHeight="1">
      <c r="A180" s="1799"/>
      <c r="B180" s="215">
        <f t="shared" si="26"/>
        <v>49</v>
      </c>
      <c r="C180" s="217" t="str">
        <f>IF('1_一般事項'!$C$8="","",'1_一般事項'!$C$8)</f>
        <v/>
      </c>
      <c r="D180" s="484" t="str">
        <f t="shared" si="25"/>
        <v/>
      </c>
      <c r="E180" s="1279"/>
      <c r="F180" s="1280"/>
      <c r="G180" s="210"/>
      <c r="H180" s="62"/>
      <c r="I180" s="526"/>
      <c r="J180" s="527"/>
      <c r="K180" s="527"/>
      <c r="L180" s="527"/>
      <c r="M180" s="527"/>
      <c r="N180" s="527"/>
      <c r="O180" s="527"/>
      <c r="P180" s="527"/>
      <c r="Q180" s="527"/>
      <c r="R180" s="527"/>
      <c r="S180" s="527"/>
      <c r="T180" s="527"/>
      <c r="U180" s="527"/>
      <c r="V180" s="528"/>
      <c r="W180" s="565"/>
      <c r="X180" s="501"/>
      <c r="Y180" s="502"/>
      <c r="Z180" s="503"/>
      <c r="AA180" s="517"/>
      <c r="AB180" s="526"/>
      <c r="AC180" s="527"/>
      <c r="AD180" s="528"/>
      <c r="AE180" s="565"/>
      <c r="AF180" s="552">
        <f t="shared" si="27"/>
        <v>0</v>
      </c>
      <c r="AG180" s="551">
        <f t="shared" si="28"/>
        <v>0</v>
      </c>
      <c r="AI180" s="3"/>
      <c r="AJ180" s="47"/>
      <c r="AO180" s="847" t="str">
        <f t="shared" si="29"/>
        <v/>
      </c>
      <c r="AP180" s="847" t="str">
        <f t="shared" si="30"/>
        <v/>
      </c>
      <c r="AQ180" s="847" t="str">
        <f t="shared" si="31"/>
        <v/>
      </c>
      <c r="AR180" s="847" t="str">
        <f t="shared" si="32"/>
        <v/>
      </c>
      <c r="AS180" s="847" t="str">
        <f t="shared" si="33"/>
        <v/>
      </c>
      <c r="AT180" s="847" t="str">
        <f t="shared" si="34"/>
        <v/>
      </c>
      <c r="AU180" s="932"/>
    </row>
    <row r="181" spans="1:47" s="54" customFormat="1" ht="30" customHeight="1" thickBot="1">
      <c r="A181" s="1799"/>
      <c r="B181" s="215">
        <f t="shared" si="26"/>
        <v>50</v>
      </c>
      <c r="C181" s="217" t="str">
        <f>IF('1_一般事項'!$C$8="","",'1_一般事項'!$C$8)</f>
        <v/>
      </c>
      <c r="D181" s="484" t="str">
        <f t="shared" si="25"/>
        <v/>
      </c>
      <c r="E181" s="1279"/>
      <c r="F181" s="1280"/>
      <c r="G181" s="210"/>
      <c r="H181" s="62"/>
      <c r="I181" s="530"/>
      <c r="J181" s="531"/>
      <c r="K181" s="531"/>
      <c r="L181" s="531"/>
      <c r="M181" s="531"/>
      <c r="N181" s="531"/>
      <c r="O181" s="531"/>
      <c r="P181" s="531"/>
      <c r="Q181" s="531"/>
      <c r="R181" s="531"/>
      <c r="S181" s="531"/>
      <c r="T181" s="531"/>
      <c r="U181" s="531"/>
      <c r="V181" s="532"/>
      <c r="W181" s="566"/>
      <c r="X181" s="504"/>
      <c r="Y181" s="505"/>
      <c r="Z181" s="506"/>
      <c r="AA181" s="518"/>
      <c r="AB181" s="530"/>
      <c r="AC181" s="531"/>
      <c r="AD181" s="532"/>
      <c r="AE181" s="566"/>
      <c r="AF181" s="552">
        <f>SUM(X181)</f>
        <v>0</v>
      </c>
      <c r="AG181" s="551">
        <f>SUM(Y181)</f>
        <v>0</v>
      </c>
      <c r="AI181" s="47"/>
      <c r="AJ181" s="47"/>
      <c r="AO181" s="847" t="str">
        <f t="shared" si="29"/>
        <v/>
      </c>
      <c r="AP181" s="847" t="str">
        <f t="shared" si="30"/>
        <v/>
      </c>
      <c r="AQ181" s="847" t="str">
        <f t="shared" si="31"/>
        <v/>
      </c>
      <c r="AR181" s="847" t="str">
        <f t="shared" si="32"/>
        <v/>
      </c>
      <c r="AS181" s="847" t="str">
        <f t="shared" si="33"/>
        <v/>
      </c>
      <c r="AT181" s="847" t="str">
        <f t="shared" si="34"/>
        <v/>
      </c>
      <c r="AU181" s="932"/>
    </row>
    <row r="182" spans="1:47" s="54" customFormat="1" ht="30" customHeight="1" thickBot="1">
      <c r="A182" s="1800"/>
      <c r="B182" s="953"/>
      <c r="C182" s="954"/>
      <c r="D182" s="955"/>
      <c r="E182" s="956"/>
      <c r="F182" s="956"/>
      <c r="G182" s="957" t="str">
        <f>A132&amp;"次下請負業者計"</f>
        <v>1次下請次下請負業者計</v>
      </c>
      <c r="H182" s="958"/>
      <c r="I182" s="576"/>
      <c r="J182" s="577"/>
      <c r="K182" s="577"/>
      <c r="L182" s="577"/>
      <c r="M182" s="577"/>
      <c r="N182" s="577"/>
      <c r="O182" s="577"/>
      <c r="P182" s="577"/>
      <c r="Q182" s="577"/>
      <c r="R182" s="577"/>
      <c r="S182" s="577"/>
      <c r="T182" s="577"/>
      <c r="U182" s="577"/>
      <c r="V182" s="578"/>
      <c r="W182" s="579"/>
      <c r="X182" s="959">
        <f>SUM(X132:X181)</f>
        <v>0</v>
      </c>
      <c r="Y182" s="960">
        <f>SUM(Y132:Y181)</f>
        <v>0</v>
      </c>
      <c r="Z182" s="961">
        <f>SUM(Z132:Z181)</f>
        <v>0</v>
      </c>
      <c r="AA182" s="962">
        <f>SUM(AA132:AA181)</f>
        <v>0</v>
      </c>
      <c r="AB182" s="576"/>
      <c r="AC182" s="577"/>
      <c r="AD182" s="578"/>
      <c r="AE182" s="579"/>
      <c r="AF182" s="963">
        <f>SUM(AF132:AF181)</f>
        <v>0</v>
      </c>
      <c r="AG182" s="964">
        <f>SUM(AG132:AG181)</f>
        <v>0</v>
      </c>
      <c r="AO182" s="923"/>
      <c r="AP182" s="923"/>
      <c r="AQ182" s="923"/>
      <c r="AR182" s="923"/>
      <c r="AS182" s="923"/>
      <c r="AT182" s="923"/>
      <c r="AU182" s="925"/>
    </row>
    <row r="183" spans="1:47" s="54" customFormat="1" ht="30" customHeight="1">
      <c r="A183" s="1806" t="str">
        <f>'1_一般事項'!C9+1&amp;"次下請"</f>
        <v>2次下請</v>
      </c>
      <c r="B183" s="997">
        <f>IF(AND(C183="",E183&lt;&gt;""),"会社名入力→",ROW(C183)-182)</f>
        <v>1</v>
      </c>
      <c r="C183" s="558"/>
      <c r="D183" s="559" t="str">
        <f t="shared" ref="D183:D232" si="35">AO183&amp;AP183&amp;AQ183&amp;AR183&amp;AS183&amp;AT183</f>
        <v/>
      </c>
      <c r="E183" s="1277"/>
      <c r="F183" s="1278"/>
      <c r="G183" s="556"/>
      <c r="H183" s="194"/>
      <c r="I183" s="522"/>
      <c r="J183" s="523"/>
      <c r="K183" s="523"/>
      <c r="L183" s="523"/>
      <c r="M183" s="523"/>
      <c r="N183" s="523"/>
      <c r="O183" s="523"/>
      <c r="P183" s="523"/>
      <c r="Q183" s="523"/>
      <c r="R183" s="523"/>
      <c r="S183" s="523"/>
      <c r="T183" s="523"/>
      <c r="U183" s="523"/>
      <c r="V183" s="524"/>
      <c r="W183" s="564"/>
      <c r="X183" s="507"/>
      <c r="Y183" s="496"/>
      <c r="Z183" s="497"/>
      <c r="AA183" s="516"/>
      <c r="AB183" s="522"/>
      <c r="AC183" s="523"/>
      <c r="AD183" s="524"/>
      <c r="AE183" s="567"/>
      <c r="AF183" s="554">
        <f>SUM(X183)</f>
        <v>0</v>
      </c>
      <c r="AG183" s="555">
        <f>SUM(Y183)</f>
        <v>0</v>
      </c>
      <c r="AO183" s="847" t="str">
        <f t="shared" ref="AO183:AO232" si="36">IF($E183&lt;&gt;"",IF(G183="","規格を入力してください",""),"")</f>
        <v/>
      </c>
      <c r="AP183" s="847" t="str">
        <f t="shared" ref="AP183:AP232" si="37">IF($E183&lt;&gt;"",IF(AND(AO183="",H183=""),"機械本体重量を入力してください",""),"")</f>
        <v/>
      </c>
      <c r="AQ183" s="847" t="str">
        <f t="shared" ref="AQ183:AQ232" si="38">IF($E183&lt;&gt;"",IF(AND(AO183&amp;AP183="",X183=""),"運搬費を入力してください",""),"")</f>
        <v/>
      </c>
      <c r="AR183" s="847" t="str">
        <f t="shared" ref="AR183:AR232" si="39">IF($E183&lt;&gt;"",IF(AND(AO183&amp;AP183&amp;AQ183="",Y183=""),"内分解組立費を入力してください",""),"")</f>
        <v/>
      </c>
      <c r="AS183" s="847" t="str">
        <f t="shared" ref="AS183:AS232" si="40">IF($E183&lt;&gt;"",IF(AND(AO183&amp;AP183&amp;AQ183&amp;AR183="",Z183=""),"運搬距離を入力してください",""),"")</f>
        <v/>
      </c>
      <c r="AT183" s="847" t="str">
        <f t="shared" ref="AT183:AT232" si="41">IF($E183&lt;&gt;"",IF(AND(AO183&amp;AP183&amp;AQ183&amp;AR183&amp;AS183="",AA183=""),"運搬回数を入力してください",""),"")</f>
        <v/>
      </c>
      <c r="AU183" s="932"/>
    </row>
    <row r="184" spans="1:47" s="54" customFormat="1" ht="30" customHeight="1">
      <c r="A184" s="1807"/>
      <c r="B184" s="998">
        <f t="shared" ref="B184:B232" si="42">IF(AND(C184="",E184&lt;&gt;""),"会社名入力→",ROW(C184)-182)</f>
        <v>2</v>
      </c>
      <c r="C184" s="237"/>
      <c r="D184" s="484" t="str">
        <f t="shared" si="35"/>
        <v/>
      </c>
      <c r="E184" s="1279"/>
      <c r="F184" s="1280"/>
      <c r="G184" s="238"/>
      <c r="H184" s="63"/>
      <c r="I184" s="526"/>
      <c r="J184" s="527"/>
      <c r="K184" s="527"/>
      <c r="L184" s="527"/>
      <c r="M184" s="527"/>
      <c r="N184" s="527"/>
      <c r="O184" s="527"/>
      <c r="P184" s="527"/>
      <c r="Q184" s="527"/>
      <c r="R184" s="527"/>
      <c r="S184" s="527"/>
      <c r="T184" s="527"/>
      <c r="U184" s="527"/>
      <c r="V184" s="528"/>
      <c r="W184" s="565"/>
      <c r="X184" s="501"/>
      <c r="Y184" s="502"/>
      <c r="Z184" s="503"/>
      <c r="AA184" s="517"/>
      <c r="AB184" s="526"/>
      <c r="AC184" s="527"/>
      <c r="AD184" s="528"/>
      <c r="AE184" s="565"/>
      <c r="AF184" s="552">
        <f t="shared" ref="AF184:AF232" si="43">SUM(X184)</f>
        <v>0</v>
      </c>
      <c r="AG184" s="551">
        <f t="shared" ref="AG184:AG232" si="44">SUM(Y184)</f>
        <v>0</v>
      </c>
      <c r="AO184" s="847" t="str">
        <f t="shared" si="36"/>
        <v/>
      </c>
      <c r="AP184" s="847" t="str">
        <f t="shared" si="37"/>
        <v/>
      </c>
      <c r="AQ184" s="847" t="str">
        <f t="shared" si="38"/>
        <v/>
      </c>
      <c r="AR184" s="847" t="str">
        <f t="shared" si="39"/>
        <v/>
      </c>
      <c r="AS184" s="847" t="str">
        <f t="shared" si="40"/>
        <v/>
      </c>
      <c r="AT184" s="847" t="str">
        <f t="shared" si="41"/>
        <v/>
      </c>
      <c r="AU184" s="932"/>
    </row>
    <row r="185" spans="1:47" s="54" customFormat="1" ht="30" customHeight="1">
      <c r="A185" s="1807"/>
      <c r="B185" s="998">
        <f t="shared" si="42"/>
        <v>3</v>
      </c>
      <c r="C185" s="237"/>
      <c r="D185" s="484" t="str">
        <f t="shared" si="35"/>
        <v/>
      </c>
      <c r="E185" s="1279"/>
      <c r="F185" s="1280"/>
      <c r="G185" s="238"/>
      <c r="H185" s="63"/>
      <c r="I185" s="526"/>
      <c r="J185" s="527"/>
      <c r="K185" s="527"/>
      <c r="L185" s="527"/>
      <c r="M185" s="527"/>
      <c r="N185" s="527"/>
      <c r="O185" s="527"/>
      <c r="P185" s="527"/>
      <c r="Q185" s="527"/>
      <c r="R185" s="527"/>
      <c r="S185" s="527"/>
      <c r="T185" s="527"/>
      <c r="U185" s="527"/>
      <c r="V185" s="528"/>
      <c r="W185" s="565"/>
      <c r="X185" s="501"/>
      <c r="Y185" s="502"/>
      <c r="Z185" s="503"/>
      <c r="AA185" s="517"/>
      <c r="AB185" s="526"/>
      <c r="AC185" s="527"/>
      <c r="AD185" s="528"/>
      <c r="AE185" s="565"/>
      <c r="AF185" s="552">
        <f t="shared" si="43"/>
        <v>0</v>
      </c>
      <c r="AG185" s="551">
        <f t="shared" si="44"/>
        <v>0</v>
      </c>
      <c r="AO185" s="847" t="str">
        <f t="shared" si="36"/>
        <v/>
      </c>
      <c r="AP185" s="847" t="str">
        <f t="shared" si="37"/>
        <v/>
      </c>
      <c r="AQ185" s="847" t="str">
        <f t="shared" si="38"/>
        <v/>
      </c>
      <c r="AR185" s="847" t="str">
        <f t="shared" si="39"/>
        <v/>
      </c>
      <c r="AS185" s="847" t="str">
        <f t="shared" si="40"/>
        <v/>
      </c>
      <c r="AT185" s="847" t="str">
        <f t="shared" si="41"/>
        <v/>
      </c>
      <c r="AU185" s="932"/>
    </row>
    <row r="186" spans="1:47" s="54" customFormat="1" ht="30" customHeight="1">
      <c r="A186" s="1807"/>
      <c r="B186" s="998">
        <f t="shared" si="42"/>
        <v>4</v>
      </c>
      <c r="C186" s="237"/>
      <c r="D186" s="484" t="str">
        <f t="shared" si="35"/>
        <v/>
      </c>
      <c r="E186" s="1279"/>
      <c r="F186" s="1280"/>
      <c r="G186" s="238"/>
      <c r="H186" s="63"/>
      <c r="I186" s="526"/>
      <c r="J186" s="527"/>
      <c r="K186" s="527"/>
      <c r="L186" s="527"/>
      <c r="M186" s="527"/>
      <c r="N186" s="527"/>
      <c r="O186" s="527"/>
      <c r="P186" s="527"/>
      <c r="Q186" s="527"/>
      <c r="R186" s="527"/>
      <c r="S186" s="527"/>
      <c r="T186" s="527"/>
      <c r="U186" s="527"/>
      <c r="V186" s="528"/>
      <c r="W186" s="565"/>
      <c r="X186" s="501"/>
      <c r="Y186" s="502"/>
      <c r="Z186" s="503"/>
      <c r="AA186" s="517"/>
      <c r="AB186" s="526"/>
      <c r="AC186" s="527"/>
      <c r="AD186" s="528"/>
      <c r="AE186" s="565"/>
      <c r="AF186" s="552">
        <f t="shared" si="43"/>
        <v>0</v>
      </c>
      <c r="AG186" s="551">
        <f t="shared" si="44"/>
        <v>0</v>
      </c>
      <c r="AO186" s="847" t="str">
        <f t="shared" si="36"/>
        <v/>
      </c>
      <c r="AP186" s="847" t="str">
        <f t="shared" si="37"/>
        <v/>
      </c>
      <c r="AQ186" s="847" t="str">
        <f t="shared" si="38"/>
        <v/>
      </c>
      <c r="AR186" s="847" t="str">
        <f t="shared" si="39"/>
        <v/>
      </c>
      <c r="AS186" s="847" t="str">
        <f t="shared" si="40"/>
        <v/>
      </c>
      <c r="AT186" s="847" t="str">
        <f t="shared" si="41"/>
        <v/>
      </c>
      <c r="AU186" s="932"/>
    </row>
    <row r="187" spans="1:47" s="54" customFormat="1" ht="30" customHeight="1">
      <c r="A187" s="1807"/>
      <c r="B187" s="998">
        <f t="shared" si="42"/>
        <v>5</v>
      </c>
      <c r="C187" s="237"/>
      <c r="D187" s="484" t="str">
        <f t="shared" si="35"/>
        <v/>
      </c>
      <c r="E187" s="1279"/>
      <c r="F187" s="1280"/>
      <c r="G187" s="238"/>
      <c r="H187" s="63"/>
      <c r="I187" s="526"/>
      <c r="J187" s="527"/>
      <c r="K187" s="527"/>
      <c r="L187" s="527"/>
      <c r="M187" s="527"/>
      <c r="N187" s="527"/>
      <c r="O187" s="527"/>
      <c r="P187" s="527"/>
      <c r="Q187" s="527"/>
      <c r="R187" s="527"/>
      <c r="S187" s="527"/>
      <c r="T187" s="527"/>
      <c r="U187" s="527"/>
      <c r="V187" s="528"/>
      <c r="W187" s="565"/>
      <c r="X187" s="501"/>
      <c r="Y187" s="502"/>
      <c r="Z187" s="503"/>
      <c r="AA187" s="517"/>
      <c r="AB187" s="526"/>
      <c r="AC187" s="527"/>
      <c r="AD187" s="528"/>
      <c r="AE187" s="565"/>
      <c r="AF187" s="552">
        <f t="shared" si="43"/>
        <v>0</v>
      </c>
      <c r="AG187" s="551">
        <f t="shared" si="44"/>
        <v>0</v>
      </c>
      <c r="AO187" s="847" t="str">
        <f t="shared" si="36"/>
        <v/>
      </c>
      <c r="AP187" s="847" t="str">
        <f t="shared" si="37"/>
        <v/>
      </c>
      <c r="AQ187" s="847" t="str">
        <f t="shared" si="38"/>
        <v/>
      </c>
      <c r="AR187" s="847" t="str">
        <f t="shared" si="39"/>
        <v/>
      </c>
      <c r="AS187" s="847" t="str">
        <f t="shared" si="40"/>
        <v/>
      </c>
      <c r="AT187" s="847" t="str">
        <f t="shared" si="41"/>
        <v/>
      </c>
      <c r="AU187" s="932"/>
    </row>
    <row r="188" spans="1:47" s="54" customFormat="1" ht="30" customHeight="1">
      <c r="A188" s="1807"/>
      <c r="B188" s="998">
        <f t="shared" si="42"/>
        <v>6</v>
      </c>
      <c r="C188" s="237"/>
      <c r="D188" s="484" t="str">
        <f t="shared" si="35"/>
        <v/>
      </c>
      <c r="E188" s="1279"/>
      <c r="F188" s="1280"/>
      <c r="G188" s="238"/>
      <c r="H188" s="63"/>
      <c r="I188" s="526"/>
      <c r="J188" s="527"/>
      <c r="K188" s="527"/>
      <c r="L188" s="527"/>
      <c r="M188" s="527"/>
      <c r="N188" s="527"/>
      <c r="O188" s="527"/>
      <c r="P188" s="527"/>
      <c r="Q188" s="527"/>
      <c r="R188" s="527"/>
      <c r="S188" s="527"/>
      <c r="T188" s="527"/>
      <c r="U188" s="527"/>
      <c r="V188" s="528"/>
      <c r="W188" s="565"/>
      <c r="X188" s="501"/>
      <c r="Y188" s="502"/>
      <c r="Z188" s="503"/>
      <c r="AA188" s="517"/>
      <c r="AB188" s="526"/>
      <c r="AC188" s="527"/>
      <c r="AD188" s="528"/>
      <c r="AE188" s="565"/>
      <c r="AF188" s="552">
        <f t="shared" si="43"/>
        <v>0</v>
      </c>
      <c r="AG188" s="551">
        <f t="shared" si="44"/>
        <v>0</v>
      </c>
      <c r="AO188" s="847" t="str">
        <f t="shared" si="36"/>
        <v/>
      </c>
      <c r="AP188" s="847" t="str">
        <f t="shared" si="37"/>
        <v/>
      </c>
      <c r="AQ188" s="847" t="str">
        <f t="shared" si="38"/>
        <v/>
      </c>
      <c r="AR188" s="847" t="str">
        <f t="shared" si="39"/>
        <v/>
      </c>
      <c r="AS188" s="847" t="str">
        <f t="shared" si="40"/>
        <v/>
      </c>
      <c r="AT188" s="847" t="str">
        <f t="shared" si="41"/>
        <v/>
      </c>
      <c r="AU188" s="932"/>
    </row>
    <row r="189" spans="1:47" s="54" customFormat="1" ht="30" customHeight="1">
      <c r="A189" s="1807"/>
      <c r="B189" s="998">
        <f t="shared" si="42"/>
        <v>7</v>
      </c>
      <c r="C189" s="237"/>
      <c r="D189" s="484" t="str">
        <f t="shared" si="35"/>
        <v/>
      </c>
      <c r="E189" s="1279"/>
      <c r="F189" s="1280"/>
      <c r="G189" s="238"/>
      <c r="H189" s="63"/>
      <c r="I189" s="526"/>
      <c r="J189" s="527"/>
      <c r="K189" s="527"/>
      <c r="L189" s="527"/>
      <c r="M189" s="527"/>
      <c r="N189" s="527"/>
      <c r="O189" s="527"/>
      <c r="P189" s="527"/>
      <c r="Q189" s="527"/>
      <c r="R189" s="527"/>
      <c r="S189" s="527"/>
      <c r="T189" s="527"/>
      <c r="U189" s="527"/>
      <c r="V189" s="528"/>
      <c r="W189" s="565"/>
      <c r="X189" s="501"/>
      <c r="Y189" s="502"/>
      <c r="Z189" s="503"/>
      <c r="AA189" s="517"/>
      <c r="AB189" s="526"/>
      <c r="AC189" s="527"/>
      <c r="AD189" s="528"/>
      <c r="AE189" s="565"/>
      <c r="AF189" s="552">
        <f t="shared" si="43"/>
        <v>0</v>
      </c>
      <c r="AG189" s="551">
        <f t="shared" si="44"/>
        <v>0</v>
      </c>
      <c r="AO189" s="847" t="str">
        <f t="shared" si="36"/>
        <v/>
      </c>
      <c r="AP189" s="847" t="str">
        <f t="shared" si="37"/>
        <v/>
      </c>
      <c r="AQ189" s="847" t="str">
        <f t="shared" si="38"/>
        <v/>
      </c>
      <c r="AR189" s="847" t="str">
        <f t="shared" si="39"/>
        <v/>
      </c>
      <c r="AS189" s="847" t="str">
        <f t="shared" si="40"/>
        <v/>
      </c>
      <c r="AT189" s="847" t="str">
        <f t="shared" si="41"/>
        <v/>
      </c>
      <c r="AU189" s="932"/>
    </row>
    <row r="190" spans="1:47" s="54" customFormat="1" ht="30" customHeight="1">
      <c r="A190" s="1807"/>
      <c r="B190" s="998">
        <f t="shared" si="42"/>
        <v>8</v>
      </c>
      <c r="C190" s="237"/>
      <c r="D190" s="484" t="str">
        <f t="shared" si="35"/>
        <v/>
      </c>
      <c r="E190" s="1279"/>
      <c r="F190" s="1280"/>
      <c r="G190" s="238"/>
      <c r="H190" s="63"/>
      <c r="I190" s="526"/>
      <c r="J190" s="527"/>
      <c r="K190" s="527"/>
      <c r="L190" s="527"/>
      <c r="M190" s="527"/>
      <c r="N190" s="527"/>
      <c r="O190" s="527"/>
      <c r="P190" s="527"/>
      <c r="Q190" s="527"/>
      <c r="R190" s="527"/>
      <c r="S190" s="527"/>
      <c r="T190" s="527"/>
      <c r="U190" s="527"/>
      <c r="V190" s="528"/>
      <c r="W190" s="565"/>
      <c r="X190" s="501"/>
      <c r="Y190" s="502"/>
      <c r="Z190" s="503"/>
      <c r="AA190" s="517"/>
      <c r="AB190" s="526"/>
      <c r="AC190" s="527"/>
      <c r="AD190" s="528"/>
      <c r="AE190" s="565"/>
      <c r="AF190" s="552">
        <f t="shared" si="43"/>
        <v>0</v>
      </c>
      <c r="AG190" s="551">
        <f t="shared" si="44"/>
        <v>0</v>
      </c>
      <c r="AO190" s="847" t="str">
        <f t="shared" si="36"/>
        <v/>
      </c>
      <c r="AP190" s="847" t="str">
        <f t="shared" si="37"/>
        <v/>
      </c>
      <c r="AQ190" s="847" t="str">
        <f t="shared" si="38"/>
        <v/>
      </c>
      <c r="AR190" s="847" t="str">
        <f t="shared" si="39"/>
        <v/>
      </c>
      <c r="AS190" s="847" t="str">
        <f t="shared" si="40"/>
        <v/>
      </c>
      <c r="AT190" s="847" t="str">
        <f t="shared" si="41"/>
        <v/>
      </c>
      <c r="AU190" s="932"/>
    </row>
    <row r="191" spans="1:47" s="54" customFormat="1" ht="30" customHeight="1">
      <c r="A191" s="1807"/>
      <c r="B191" s="998">
        <f t="shared" si="42"/>
        <v>9</v>
      </c>
      <c r="C191" s="237"/>
      <c r="D191" s="484" t="str">
        <f t="shared" si="35"/>
        <v/>
      </c>
      <c r="E191" s="1279"/>
      <c r="F191" s="1280"/>
      <c r="G191" s="238"/>
      <c r="H191" s="63"/>
      <c r="I191" s="526"/>
      <c r="J191" s="527"/>
      <c r="K191" s="527"/>
      <c r="L191" s="527"/>
      <c r="M191" s="527"/>
      <c r="N191" s="527"/>
      <c r="O191" s="527"/>
      <c r="P191" s="527"/>
      <c r="Q191" s="527"/>
      <c r="R191" s="527"/>
      <c r="S191" s="527"/>
      <c r="T191" s="527"/>
      <c r="U191" s="527"/>
      <c r="V191" s="528"/>
      <c r="W191" s="565"/>
      <c r="X191" s="501"/>
      <c r="Y191" s="502"/>
      <c r="Z191" s="503"/>
      <c r="AA191" s="517"/>
      <c r="AB191" s="526"/>
      <c r="AC191" s="527"/>
      <c r="AD191" s="528"/>
      <c r="AE191" s="565"/>
      <c r="AF191" s="552">
        <f t="shared" si="43"/>
        <v>0</v>
      </c>
      <c r="AG191" s="551">
        <f t="shared" si="44"/>
        <v>0</v>
      </c>
      <c r="AO191" s="847" t="str">
        <f t="shared" si="36"/>
        <v/>
      </c>
      <c r="AP191" s="847" t="str">
        <f t="shared" si="37"/>
        <v/>
      </c>
      <c r="AQ191" s="847" t="str">
        <f t="shared" si="38"/>
        <v/>
      </c>
      <c r="AR191" s="847" t="str">
        <f t="shared" si="39"/>
        <v/>
      </c>
      <c r="AS191" s="847" t="str">
        <f t="shared" si="40"/>
        <v/>
      </c>
      <c r="AT191" s="847" t="str">
        <f t="shared" si="41"/>
        <v/>
      </c>
      <c r="AU191" s="932"/>
    </row>
    <row r="192" spans="1:47" s="54" customFormat="1" ht="30" customHeight="1">
      <c r="A192" s="1807"/>
      <c r="B192" s="998">
        <f t="shared" si="42"/>
        <v>10</v>
      </c>
      <c r="C192" s="237"/>
      <c r="D192" s="484" t="str">
        <f t="shared" si="35"/>
        <v/>
      </c>
      <c r="E192" s="1279"/>
      <c r="F192" s="1280"/>
      <c r="G192" s="238"/>
      <c r="H192" s="63"/>
      <c r="I192" s="526"/>
      <c r="J192" s="527"/>
      <c r="K192" s="527"/>
      <c r="L192" s="527"/>
      <c r="M192" s="527"/>
      <c r="N192" s="527"/>
      <c r="O192" s="527"/>
      <c r="P192" s="527"/>
      <c r="Q192" s="527"/>
      <c r="R192" s="527"/>
      <c r="S192" s="527"/>
      <c r="T192" s="527"/>
      <c r="U192" s="527"/>
      <c r="V192" s="528"/>
      <c r="W192" s="565"/>
      <c r="X192" s="501"/>
      <c r="Y192" s="502"/>
      <c r="Z192" s="503"/>
      <c r="AA192" s="517"/>
      <c r="AB192" s="526"/>
      <c r="AC192" s="527"/>
      <c r="AD192" s="528"/>
      <c r="AE192" s="565"/>
      <c r="AF192" s="552">
        <f t="shared" si="43"/>
        <v>0</v>
      </c>
      <c r="AG192" s="551">
        <f t="shared" si="44"/>
        <v>0</v>
      </c>
      <c r="AO192" s="847" t="str">
        <f t="shared" si="36"/>
        <v/>
      </c>
      <c r="AP192" s="847" t="str">
        <f t="shared" si="37"/>
        <v/>
      </c>
      <c r="AQ192" s="847" t="str">
        <f t="shared" si="38"/>
        <v/>
      </c>
      <c r="AR192" s="847" t="str">
        <f t="shared" si="39"/>
        <v/>
      </c>
      <c r="AS192" s="847" t="str">
        <f t="shared" si="40"/>
        <v/>
      </c>
      <c r="AT192" s="847" t="str">
        <f t="shared" si="41"/>
        <v/>
      </c>
      <c r="AU192" s="932"/>
    </row>
    <row r="193" spans="1:47" s="54" customFormat="1" ht="30" customHeight="1">
      <c r="A193" s="1807"/>
      <c r="B193" s="998">
        <f t="shared" si="42"/>
        <v>11</v>
      </c>
      <c r="C193" s="237"/>
      <c r="D193" s="484" t="str">
        <f t="shared" si="35"/>
        <v/>
      </c>
      <c r="E193" s="1279"/>
      <c r="F193" s="1280"/>
      <c r="G193" s="238"/>
      <c r="H193" s="63"/>
      <c r="I193" s="526"/>
      <c r="J193" s="527"/>
      <c r="K193" s="527"/>
      <c r="L193" s="527"/>
      <c r="M193" s="527"/>
      <c r="N193" s="527"/>
      <c r="O193" s="527"/>
      <c r="P193" s="527"/>
      <c r="Q193" s="527"/>
      <c r="R193" s="527"/>
      <c r="S193" s="527"/>
      <c r="T193" s="527"/>
      <c r="U193" s="527"/>
      <c r="V193" s="528"/>
      <c r="W193" s="565"/>
      <c r="X193" s="501"/>
      <c r="Y193" s="502"/>
      <c r="Z193" s="503"/>
      <c r="AA193" s="517"/>
      <c r="AB193" s="526"/>
      <c r="AC193" s="527"/>
      <c r="AD193" s="528"/>
      <c r="AE193" s="565"/>
      <c r="AF193" s="552">
        <f t="shared" si="43"/>
        <v>0</v>
      </c>
      <c r="AG193" s="551">
        <f t="shared" si="44"/>
        <v>0</v>
      </c>
      <c r="AO193" s="847" t="str">
        <f t="shared" si="36"/>
        <v/>
      </c>
      <c r="AP193" s="847" t="str">
        <f t="shared" si="37"/>
        <v/>
      </c>
      <c r="AQ193" s="847" t="str">
        <f t="shared" si="38"/>
        <v/>
      </c>
      <c r="AR193" s="847" t="str">
        <f t="shared" si="39"/>
        <v/>
      </c>
      <c r="AS193" s="847" t="str">
        <f t="shared" si="40"/>
        <v/>
      </c>
      <c r="AT193" s="847" t="str">
        <f t="shared" si="41"/>
        <v/>
      </c>
      <c r="AU193" s="932"/>
    </row>
    <row r="194" spans="1:47" s="54" customFormat="1" ht="30" customHeight="1">
      <c r="A194" s="1807"/>
      <c r="B194" s="998">
        <f t="shared" si="42"/>
        <v>12</v>
      </c>
      <c r="C194" s="237"/>
      <c r="D194" s="484" t="str">
        <f t="shared" si="35"/>
        <v/>
      </c>
      <c r="E194" s="1279"/>
      <c r="F194" s="1280"/>
      <c r="G194" s="238"/>
      <c r="H194" s="63"/>
      <c r="I194" s="526"/>
      <c r="J194" s="527"/>
      <c r="K194" s="527"/>
      <c r="L194" s="527"/>
      <c r="M194" s="527"/>
      <c r="N194" s="527"/>
      <c r="O194" s="527"/>
      <c r="P194" s="527"/>
      <c r="Q194" s="527"/>
      <c r="R194" s="527"/>
      <c r="S194" s="527"/>
      <c r="T194" s="527"/>
      <c r="U194" s="527"/>
      <c r="V194" s="528"/>
      <c r="W194" s="565"/>
      <c r="X194" s="501"/>
      <c r="Y194" s="502"/>
      <c r="Z194" s="503"/>
      <c r="AA194" s="517"/>
      <c r="AB194" s="526"/>
      <c r="AC194" s="527"/>
      <c r="AD194" s="528"/>
      <c r="AE194" s="565"/>
      <c r="AF194" s="552">
        <f t="shared" si="43"/>
        <v>0</v>
      </c>
      <c r="AG194" s="551">
        <f t="shared" si="44"/>
        <v>0</v>
      </c>
      <c r="AO194" s="847" t="str">
        <f t="shared" si="36"/>
        <v/>
      </c>
      <c r="AP194" s="847" t="str">
        <f t="shared" si="37"/>
        <v/>
      </c>
      <c r="AQ194" s="847" t="str">
        <f t="shared" si="38"/>
        <v/>
      </c>
      <c r="AR194" s="847" t="str">
        <f t="shared" si="39"/>
        <v/>
      </c>
      <c r="AS194" s="847" t="str">
        <f t="shared" si="40"/>
        <v/>
      </c>
      <c r="AT194" s="847" t="str">
        <f t="shared" si="41"/>
        <v/>
      </c>
      <c r="AU194" s="932"/>
    </row>
    <row r="195" spans="1:47" s="54" customFormat="1" ht="30" customHeight="1">
      <c r="A195" s="1807"/>
      <c r="B195" s="998">
        <f t="shared" si="42"/>
        <v>13</v>
      </c>
      <c r="C195" s="237"/>
      <c r="D195" s="484" t="str">
        <f t="shared" si="35"/>
        <v/>
      </c>
      <c r="E195" s="1279"/>
      <c r="F195" s="1280"/>
      <c r="G195" s="238"/>
      <c r="H195" s="63"/>
      <c r="I195" s="526"/>
      <c r="J195" s="527"/>
      <c r="K195" s="527"/>
      <c r="L195" s="527"/>
      <c r="M195" s="527"/>
      <c r="N195" s="527"/>
      <c r="O195" s="527"/>
      <c r="P195" s="527"/>
      <c r="Q195" s="527"/>
      <c r="R195" s="527"/>
      <c r="S195" s="527"/>
      <c r="T195" s="527"/>
      <c r="U195" s="527"/>
      <c r="V195" s="528"/>
      <c r="W195" s="565"/>
      <c r="X195" s="501"/>
      <c r="Y195" s="502"/>
      <c r="Z195" s="503"/>
      <c r="AA195" s="517"/>
      <c r="AB195" s="526"/>
      <c r="AC195" s="527"/>
      <c r="AD195" s="528"/>
      <c r="AE195" s="565"/>
      <c r="AF195" s="552">
        <f t="shared" si="43"/>
        <v>0</v>
      </c>
      <c r="AG195" s="551">
        <f t="shared" si="44"/>
        <v>0</v>
      </c>
      <c r="AO195" s="847" t="str">
        <f t="shared" si="36"/>
        <v/>
      </c>
      <c r="AP195" s="847" t="str">
        <f t="shared" si="37"/>
        <v/>
      </c>
      <c r="AQ195" s="847" t="str">
        <f t="shared" si="38"/>
        <v/>
      </c>
      <c r="AR195" s="847" t="str">
        <f t="shared" si="39"/>
        <v/>
      </c>
      <c r="AS195" s="847" t="str">
        <f t="shared" si="40"/>
        <v/>
      </c>
      <c r="AT195" s="847" t="str">
        <f t="shared" si="41"/>
        <v/>
      </c>
      <c r="AU195" s="932"/>
    </row>
    <row r="196" spans="1:47" s="54" customFormat="1" ht="30" customHeight="1">
      <c r="A196" s="1807"/>
      <c r="B196" s="998">
        <f t="shared" si="42"/>
        <v>14</v>
      </c>
      <c r="C196" s="237"/>
      <c r="D196" s="484" t="str">
        <f t="shared" si="35"/>
        <v/>
      </c>
      <c r="E196" s="1279"/>
      <c r="F196" s="1280"/>
      <c r="G196" s="238"/>
      <c r="H196" s="63"/>
      <c r="I196" s="526"/>
      <c r="J196" s="527"/>
      <c r="K196" s="527"/>
      <c r="L196" s="527"/>
      <c r="M196" s="527"/>
      <c r="N196" s="527"/>
      <c r="O196" s="527"/>
      <c r="P196" s="527"/>
      <c r="Q196" s="527"/>
      <c r="R196" s="527"/>
      <c r="S196" s="527"/>
      <c r="T196" s="527"/>
      <c r="U196" s="527"/>
      <c r="V196" s="528"/>
      <c r="W196" s="565"/>
      <c r="X196" s="501"/>
      <c r="Y196" s="502"/>
      <c r="Z196" s="503"/>
      <c r="AA196" s="517"/>
      <c r="AB196" s="526"/>
      <c r="AC196" s="527"/>
      <c r="AD196" s="528"/>
      <c r="AE196" s="565"/>
      <c r="AF196" s="552">
        <f t="shared" si="43"/>
        <v>0</v>
      </c>
      <c r="AG196" s="551">
        <f t="shared" si="44"/>
        <v>0</v>
      </c>
      <c r="AO196" s="847" t="str">
        <f t="shared" si="36"/>
        <v/>
      </c>
      <c r="AP196" s="847" t="str">
        <f t="shared" si="37"/>
        <v/>
      </c>
      <c r="AQ196" s="847" t="str">
        <f t="shared" si="38"/>
        <v/>
      </c>
      <c r="AR196" s="847" t="str">
        <f t="shared" si="39"/>
        <v/>
      </c>
      <c r="AS196" s="847" t="str">
        <f t="shared" si="40"/>
        <v/>
      </c>
      <c r="AT196" s="847" t="str">
        <f t="shared" si="41"/>
        <v/>
      </c>
      <c r="AU196" s="932"/>
    </row>
    <row r="197" spans="1:47" s="54" customFormat="1" ht="30" customHeight="1">
      <c r="A197" s="1807"/>
      <c r="B197" s="998">
        <f t="shared" si="42"/>
        <v>15</v>
      </c>
      <c r="C197" s="237"/>
      <c r="D197" s="484" t="str">
        <f t="shared" si="35"/>
        <v/>
      </c>
      <c r="E197" s="1279"/>
      <c r="F197" s="1280"/>
      <c r="G197" s="238"/>
      <c r="H197" s="63"/>
      <c r="I197" s="526"/>
      <c r="J197" s="527"/>
      <c r="K197" s="527"/>
      <c r="L197" s="527"/>
      <c r="M197" s="527"/>
      <c r="N197" s="527"/>
      <c r="O197" s="527"/>
      <c r="P197" s="527"/>
      <c r="Q197" s="527"/>
      <c r="R197" s="527"/>
      <c r="S197" s="527"/>
      <c r="T197" s="527"/>
      <c r="U197" s="527"/>
      <c r="V197" s="528"/>
      <c r="W197" s="565"/>
      <c r="X197" s="501"/>
      <c r="Y197" s="502"/>
      <c r="Z197" s="503"/>
      <c r="AA197" s="517"/>
      <c r="AB197" s="526"/>
      <c r="AC197" s="527"/>
      <c r="AD197" s="528"/>
      <c r="AE197" s="565"/>
      <c r="AF197" s="552">
        <f t="shared" si="43"/>
        <v>0</v>
      </c>
      <c r="AG197" s="551">
        <f t="shared" si="44"/>
        <v>0</v>
      </c>
      <c r="AO197" s="847" t="str">
        <f t="shared" si="36"/>
        <v/>
      </c>
      <c r="AP197" s="847" t="str">
        <f t="shared" si="37"/>
        <v/>
      </c>
      <c r="AQ197" s="847" t="str">
        <f t="shared" si="38"/>
        <v/>
      </c>
      <c r="AR197" s="847" t="str">
        <f t="shared" si="39"/>
        <v/>
      </c>
      <c r="AS197" s="847" t="str">
        <f t="shared" si="40"/>
        <v/>
      </c>
      <c r="AT197" s="847" t="str">
        <f t="shared" si="41"/>
        <v/>
      </c>
      <c r="AU197" s="932"/>
    </row>
    <row r="198" spans="1:47" s="54" customFormat="1" ht="30" customHeight="1">
      <c r="A198" s="1807"/>
      <c r="B198" s="998">
        <f t="shared" si="42"/>
        <v>16</v>
      </c>
      <c r="C198" s="237"/>
      <c r="D198" s="484" t="str">
        <f t="shared" si="35"/>
        <v/>
      </c>
      <c r="E198" s="1279"/>
      <c r="F198" s="1280"/>
      <c r="G198" s="238"/>
      <c r="H198" s="63"/>
      <c r="I198" s="526"/>
      <c r="J198" s="527"/>
      <c r="K198" s="527"/>
      <c r="L198" s="527"/>
      <c r="M198" s="527"/>
      <c r="N198" s="527"/>
      <c r="O198" s="527"/>
      <c r="P198" s="527"/>
      <c r="Q198" s="527"/>
      <c r="R198" s="527"/>
      <c r="S198" s="527"/>
      <c r="T198" s="527"/>
      <c r="U198" s="527"/>
      <c r="V198" s="528"/>
      <c r="W198" s="565"/>
      <c r="X198" s="501"/>
      <c r="Y198" s="502"/>
      <c r="Z198" s="503"/>
      <c r="AA198" s="517"/>
      <c r="AB198" s="526"/>
      <c r="AC198" s="527"/>
      <c r="AD198" s="528"/>
      <c r="AE198" s="565"/>
      <c r="AF198" s="552">
        <f t="shared" si="43"/>
        <v>0</v>
      </c>
      <c r="AG198" s="551">
        <f t="shared" si="44"/>
        <v>0</v>
      </c>
      <c r="AO198" s="847" t="str">
        <f t="shared" si="36"/>
        <v/>
      </c>
      <c r="AP198" s="847" t="str">
        <f t="shared" si="37"/>
        <v/>
      </c>
      <c r="AQ198" s="847" t="str">
        <f t="shared" si="38"/>
        <v/>
      </c>
      <c r="AR198" s="847" t="str">
        <f t="shared" si="39"/>
        <v/>
      </c>
      <c r="AS198" s="847" t="str">
        <f t="shared" si="40"/>
        <v/>
      </c>
      <c r="AT198" s="847" t="str">
        <f t="shared" si="41"/>
        <v/>
      </c>
      <c r="AU198" s="932"/>
    </row>
    <row r="199" spans="1:47" s="54" customFormat="1" ht="30" customHeight="1">
      <c r="A199" s="1807"/>
      <c r="B199" s="998">
        <f t="shared" si="42"/>
        <v>17</v>
      </c>
      <c r="C199" s="237"/>
      <c r="D199" s="484" t="str">
        <f t="shared" si="35"/>
        <v/>
      </c>
      <c r="E199" s="1279"/>
      <c r="F199" s="1280"/>
      <c r="G199" s="238"/>
      <c r="H199" s="63"/>
      <c r="I199" s="526"/>
      <c r="J199" s="527"/>
      <c r="K199" s="527"/>
      <c r="L199" s="527"/>
      <c r="M199" s="527"/>
      <c r="N199" s="527"/>
      <c r="O199" s="527"/>
      <c r="P199" s="527"/>
      <c r="Q199" s="527"/>
      <c r="R199" s="527"/>
      <c r="S199" s="527"/>
      <c r="T199" s="527"/>
      <c r="U199" s="527"/>
      <c r="V199" s="528"/>
      <c r="W199" s="565"/>
      <c r="X199" s="501"/>
      <c r="Y199" s="502"/>
      <c r="Z199" s="503"/>
      <c r="AA199" s="517"/>
      <c r="AB199" s="526"/>
      <c r="AC199" s="527"/>
      <c r="AD199" s="528"/>
      <c r="AE199" s="565"/>
      <c r="AF199" s="552">
        <f t="shared" si="43"/>
        <v>0</v>
      </c>
      <c r="AG199" s="551">
        <f t="shared" si="44"/>
        <v>0</v>
      </c>
      <c r="AO199" s="847" t="str">
        <f t="shared" si="36"/>
        <v/>
      </c>
      <c r="AP199" s="847" t="str">
        <f t="shared" si="37"/>
        <v/>
      </c>
      <c r="AQ199" s="847" t="str">
        <f t="shared" si="38"/>
        <v/>
      </c>
      <c r="AR199" s="847" t="str">
        <f t="shared" si="39"/>
        <v/>
      </c>
      <c r="AS199" s="847" t="str">
        <f t="shared" si="40"/>
        <v/>
      </c>
      <c r="AT199" s="847" t="str">
        <f t="shared" si="41"/>
        <v/>
      </c>
      <c r="AU199" s="932"/>
    </row>
    <row r="200" spans="1:47" s="54" customFormat="1" ht="30" customHeight="1">
      <c r="A200" s="1807"/>
      <c r="B200" s="998">
        <f t="shared" si="42"/>
        <v>18</v>
      </c>
      <c r="C200" s="237"/>
      <c r="D200" s="484" t="str">
        <f t="shared" si="35"/>
        <v/>
      </c>
      <c r="E200" s="1279"/>
      <c r="F200" s="1280"/>
      <c r="G200" s="238"/>
      <c r="H200" s="63"/>
      <c r="I200" s="526"/>
      <c r="J200" s="527"/>
      <c r="K200" s="527"/>
      <c r="L200" s="527"/>
      <c r="M200" s="527"/>
      <c r="N200" s="527"/>
      <c r="O200" s="527"/>
      <c r="P200" s="527"/>
      <c r="Q200" s="527"/>
      <c r="R200" s="527"/>
      <c r="S200" s="527"/>
      <c r="T200" s="527"/>
      <c r="U200" s="527"/>
      <c r="V200" s="528"/>
      <c r="W200" s="565"/>
      <c r="X200" s="501"/>
      <c r="Y200" s="502"/>
      <c r="Z200" s="503"/>
      <c r="AA200" s="517"/>
      <c r="AB200" s="526"/>
      <c r="AC200" s="527"/>
      <c r="AD200" s="528"/>
      <c r="AE200" s="565"/>
      <c r="AF200" s="552">
        <f t="shared" si="43"/>
        <v>0</v>
      </c>
      <c r="AG200" s="551">
        <f t="shared" si="44"/>
        <v>0</v>
      </c>
      <c r="AO200" s="847" t="str">
        <f t="shared" si="36"/>
        <v/>
      </c>
      <c r="AP200" s="847" t="str">
        <f t="shared" si="37"/>
        <v/>
      </c>
      <c r="AQ200" s="847" t="str">
        <f t="shared" si="38"/>
        <v/>
      </c>
      <c r="AR200" s="847" t="str">
        <f t="shared" si="39"/>
        <v/>
      </c>
      <c r="AS200" s="847" t="str">
        <f t="shared" si="40"/>
        <v/>
      </c>
      <c r="AT200" s="847" t="str">
        <f t="shared" si="41"/>
        <v/>
      </c>
      <c r="AU200" s="932"/>
    </row>
    <row r="201" spans="1:47" s="54" customFormat="1" ht="30" customHeight="1">
      <c r="A201" s="1807"/>
      <c r="B201" s="998">
        <f t="shared" si="42"/>
        <v>19</v>
      </c>
      <c r="C201" s="237"/>
      <c r="D201" s="484" t="str">
        <f t="shared" si="35"/>
        <v/>
      </c>
      <c r="E201" s="1279"/>
      <c r="F201" s="1280"/>
      <c r="G201" s="238"/>
      <c r="H201" s="63"/>
      <c r="I201" s="526"/>
      <c r="J201" s="527"/>
      <c r="K201" s="527"/>
      <c r="L201" s="527"/>
      <c r="M201" s="527"/>
      <c r="N201" s="527"/>
      <c r="O201" s="527"/>
      <c r="P201" s="527"/>
      <c r="Q201" s="527"/>
      <c r="R201" s="527"/>
      <c r="S201" s="527"/>
      <c r="T201" s="527"/>
      <c r="U201" s="527"/>
      <c r="V201" s="528"/>
      <c r="W201" s="565"/>
      <c r="X201" s="501"/>
      <c r="Y201" s="502"/>
      <c r="Z201" s="503"/>
      <c r="AA201" s="517"/>
      <c r="AB201" s="526"/>
      <c r="AC201" s="527"/>
      <c r="AD201" s="528"/>
      <c r="AE201" s="565"/>
      <c r="AF201" s="552">
        <f t="shared" si="43"/>
        <v>0</v>
      </c>
      <c r="AG201" s="551">
        <f t="shared" si="44"/>
        <v>0</v>
      </c>
      <c r="AO201" s="847" t="str">
        <f t="shared" si="36"/>
        <v/>
      </c>
      <c r="AP201" s="847" t="str">
        <f t="shared" si="37"/>
        <v/>
      </c>
      <c r="AQ201" s="847" t="str">
        <f t="shared" si="38"/>
        <v/>
      </c>
      <c r="AR201" s="847" t="str">
        <f t="shared" si="39"/>
        <v/>
      </c>
      <c r="AS201" s="847" t="str">
        <f t="shared" si="40"/>
        <v/>
      </c>
      <c r="AT201" s="847" t="str">
        <f t="shared" si="41"/>
        <v/>
      </c>
      <c r="AU201" s="932"/>
    </row>
    <row r="202" spans="1:47" s="54" customFormat="1" ht="30" customHeight="1">
      <c r="A202" s="1807"/>
      <c r="B202" s="998">
        <f t="shared" si="42"/>
        <v>20</v>
      </c>
      <c r="C202" s="237"/>
      <c r="D202" s="484" t="str">
        <f t="shared" si="35"/>
        <v/>
      </c>
      <c r="E202" s="1279"/>
      <c r="F202" s="1280"/>
      <c r="G202" s="238"/>
      <c r="H202" s="63"/>
      <c r="I202" s="526"/>
      <c r="J202" s="527"/>
      <c r="K202" s="527"/>
      <c r="L202" s="527"/>
      <c r="M202" s="527"/>
      <c r="N202" s="527"/>
      <c r="O202" s="527"/>
      <c r="P202" s="527"/>
      <c r="Q202" s="527"/>
      <c r="R202" s="527"/>
      <c r="S202" s="527"/>
      <c r="T202" s="527"/>
      <c r="U202" s="527"/>
      <c r="V202" s="528"/>
      <c r="W202" s="565"/>
      <c r="X202" s="501"/>
      <c r="Y202" s="502"/>
      <c r="Z202" s="503"/>
      <c r="AA202" s="517"/>
      <c r="AB202" s="526"/>
      <c r="AC202" s="527"/>
      <c r="AD202" s="528"/>
      <c r="AE202" s="565"/>
      <c r="AF202" s="552">
        <f t="shared" si="43"/>
        <v>0</v>
      </c>
      <c r="AG202" s="551">
        <f t="shared" si="44"/>
        <v>0</v>
      </c>
      <c r="AO202" s="847" t="str">
        <f t="shared" si="36"/>
        <v/>
      </c>
      <c r="AP202" s="847" t="str">
        <f t="shared" si="37"/>
        <v/>
      </c>
      <c r="AQ202" s="847" t="str">
        <f t="shared" si="38"/>
        <v/>
      </c>
      <c r="AR202" s="847" t="str">
        <f t="shared" si="39"/>
        <v/>
      </c>
      <c r="AS202" s="847" t="str">
        <f t="shared" si="40"/>
        <v/>
      </c>
      <c r="AT202" s="847" t="str">
        <f t="shared" si="41"/>
        <v/>
      </c>
      <c r="AU202" s="932"/>
    </row>
    <row r="203" spans="1:47" s="54" customFormat="1" ht="30" customHeight="1">
      <c r="A203" s="1807"/>
      <c r="B203" s="998">
        <f t="shared" si="42"/>
        <v>21</v>
      </c>
      <c r="C203" s="237"/>
      <c r="D203" s="484" t="str">
        <f t="shared" si="35"/>
        <v/>
      </c>
      <c r="E203" s="1279"/>
      <c r="F203" s="1280"/>
      <c r="G203" s="238"/>
      <c r="H203" s="63"/>
      <c r="I203" s="526"/>
      <c r="J203" s="527"/>
      <c r="K203" s="527"/>
      <c r="L203" s="527"/>
      <c r="M203" s="527"/>
      <c r="N203" s="527"/>
      <c r="O203" s="527"/>
      <c r="P203" s="527"/>
      <c r="Q203" s="527"/>
      <c r="R203" s="527"/>
      <c r="S203" s="527"/>
      <c r="T203" s="527"/>
      <c r="U203" s="527"/>
      <c r="V203" s="528"/>
      <c r="W203" s="565"/>
      <c r="X203" s="501"/>
      <c r="Y203" s="502"/>
      <c r="Z203" s="503"/>
      <c r="AA203" s="517"/>
      <c r="AB203" s="526"/>
      <c r="AC203" s="527"/>
      <c r="AD203" s="528"/>
      <c r="AE203" s="565"/>
      <c r="AF203" s="552">
        <f t="shared" si="43"/>
        <v>0</v>
      </c>
      <c r="AG203" s="551">
        <f t="shared" si="44"/>
        <v>0</v>
      </c>
      <c r="AO203" s="847" t="str">
        <f t="shared" si="36"/>
        <v/>
      </c>
      <c r="AP203" s="847" t="str">
        <f t="shared" si="37"/>
        <v/>
      </c>
      <c r="AQ203" s="847" t="str">
        <f t="shared" si="38"/>
        <v/>
      </c>
      <c r="AR203" s="847" t="str">
        <f t="shared" si="39"/>
        <v/>
      </c>
      <c r="AS203" s="847" t="str">
        <f t="shared" si="40"/>
        <v/>
      </c>
      <c r="AT203" s="847" t="str">
        <f t="shared" si="41"/>
        <v/>
      </c>
      <c r="AU203" s="932"/>
    </row>
    <row r="204" spans="1:47" s="54" customFormat="1" ht="30" customHeight="1">
      <c r="A204" s="1807"/>
      <c r="B204" s="998">
        <f t="shared" si="42"/>
        <v>22</v>
      </c>
      <c r="C204" s="237"/>
      <c r="D204" s="484" t="str">
        <f t="shared" si="35"/>
        <v/>
      </c>
      <c r="E204" s="1279"/>
      <c r="F204" s="1280"/>
      <c r="G204" s="238"/>
      <c r="H204" s="63"/>
      <c r="I204" s="526"/>
      <c r="J204" s="527"/>
      <c r="K204" s="527"/>
      <c r="L204" s="527"/>
      <c r="M204" s="527"/>
      <c r="N204" s="527"/>
      <c r="O204" s="527"/>
      <c r="P204" s="527"/>
      <c r="Q204" s="527"/>
      <c r="R204" s="527"/>
      <c r="S204" s="527"/>
      <c r="T204" s="527"/>
      <c r="U204" s="527"/>
      <c r="V204" s="528"/>
      <c r="W204" s="565"/>
      <c r="X204" s="501"/>
      <c r="Y204" s="502"/>
      <c r="Z204" s="503"/>
      <c r="AA204" s="517"/>
      <c r="AB204" s="526"/>
      <c r="AC204" s="527"/>
      <c r="AD204" s="528"/>
      <c r="AE204" s="565"/>
      <c r="AF204" s="552">
        <f t="shared" si="43"/>
        <v>0</v>
      </c>
      <c r="AG204" s="551">
        <f t="shared" si="44"/>
        <v>0</v>
      </c>
      <c r="AO204" s="847" t="str">
        <f t="shared" si="36"/>
        <v/>
      </c>
      <c r="AP204" s="847" t="str">
        <f t="shared" si="37"/>
        <v/>
      </c>
      <c r="AQ204" s="847" t="str">
        <f t="shared" si="38"/>
        <v/>
      </c>
      <c r="AR204" s="847" t="str">
        <f t="shared" si="39"/>
        <v/>
      </c>
      <c r="AS204" s="847" t="str">
        <f t="shared" si="40"/>
        <v/>
      </c>
      <c r="AT204" s="847" t="str">
        <f t="shared" si="41"/>
        <v/>
      </c>
      <c r="AU204" s="932"/>
    </row>
    <row r="205" spans="1:47" s="54" customFormat="1" ht="30" customHeight="1">
      <c r="A205" s="1807"/>
      <c r="B205" s="998">
        <f t="shared" si="42"/>
        <v>23</v>
      </c>
      <c r="C205" s="237"/>
      <c r="D205" s="484" t="str">
        <f t="shared" si="35"/>
        <v/>
      </c>
      <c r="E205" s="1279"/>
      <c r="F205" s="1280"/>
      <c r="G205" s="238"/>
      <c r="H205" s="63"/>
      <c r="I205" s="526"/>
      <c r="J205" s="527"/>
      <c r="K205" s="527"/>
      <c r="L205" s="527"/>
      <c r="M205" s="527"/>
      <c r="N205" s="527"/>
      <c r="O205" s="527"/>
      <c r="P205" s="527"/>
      <c r="Q205" s="527"/>
      <c r="R205" s="527"/>
      <c r="S205" s="527"/>
      <c r="T205" s="527"/>
      <c r="U205" s="527"/>
      <c r="V205" s="528"/>
      <c r="W205" s="565"/>
      <c r="X205" s="501"/>
      <c r="Y205" s="502"/>
      <c r="Z205" s="503"/>
      <c r="AA205" s="517"/>
      <c r="AB205" s="526"/>
      <c r="AC205" s="527"/>
      <c r="AD205" s="528"/>
      <c r="AE205" s="565"/>
      <c r="AF205" s="552">
        <f t="shared" si="43"/>
        <v>0</v>
      </c>
      <c r="AG205" s="551">
        <f t="shared" si="44"/>
        <v>0</v>
      </c>
      <c r="AO205" s="847" t="str">
        <f t="shared" si="36"/>
        <v/>
      </c>
      <c r="AP205" s="847" t="str">
        <f t="shared" si="37"/>
        <v/>
      </c>
      <c r="AQ205" s="847" t="str">
        <f t="shared" si="38"/>
        <v/>
      </c>
      <c r="AR205" s="847" t="str">
        <f t="shared" si="39"/>
        <v/>
      </c>
      <c r="AS205" s="847" t="str">
        <f t="shared" si="40"/>
        <v/>
      </c>
      <c r="AT205" s="847" t="str">
        <f t="shared" si="41"/>
        <v/>
      </c>
      <c r="AU205" s="932"/>
    </row>
    <row r="206" spans="1:47" s="54" customFormat="1" ht="30" customHeight="1">
      <c r="A206" s="1807"/>
      <c r="B206" s="998">
        <f t="shared" si="42"/>
        <v>24</v>
      </c>
      <c r="C206" s="237"/>
      <c r="D206" s="484" t="str">
        <f t="shared" si="35"/>
        <v/>
      </c>
      <c r="E206" s="1279"/>
      <c r="F206" s="1280"/>
      <c r="G206" s="238"/>
      <c r="H206" s="63"/>
      <c r="I206" s="526"/>
      <c r="J206" s="527"/>
      <c r="K206" s="527"/>
      <c r="L206" s="527"/>
      <c r="M206" s="527"/>
      <c r="N206" s="527"/>
      <c r="O206" s="527"/>
      <c r="P206" s="527"/>
      <c r="Q206" s="527"/>
      <c r="R206" s="527"/>
      <c r="S206" s="527"/>
      <c r="T206" s="527"/>
      <c r="U206" s="527"/>
      <c r="V206" s="528"/>
      <c r="W206" s="565"/>
      <c r="X206" s="501"/>
      <c r="Y206" s="502"/>
      <c r="Z206" s="503"/>
      <c r="AA206" s="517"/>
      <c r="AB206" s="526"/>
      <c r="AC206" s="527"/>
      <c r="AD206" s="528"/>
      <c r="AE206" s="565"/>
      <c r="AF206" s="552">
        <f t="shared" si="43"/>
        <v>0</v>
      </c>
      <c r="AG206" s="551">
        <f t="shared" si="44"/>
        <v>0</v>
      </c>
      <c r="AO206" s="847" t="str">
        <f t="shared" si="36"/>
        <v/>
      </c>
      <c r="AP206" s="847" t="str">
        <f t="shared" si="37"/>
        <v/>
      </c>
      <c r="AQ206" s="847" t="str">
        <f t="shared" si="38"/>
        <v/>
      </c>
      <c r="AR206" s="847" t="str">
        <f t="shared" si="39"/>
        <v/>
      </c>
      <c r="AS206" s="847" t="str">
        <f t="shared" si="40"/>
        <v/>
      </c>
      <c r="AT206" s="847" t="str">
        <f t="shared" si="41"/>
        <v/>
      </c>
      <c r="AU206" s="932"/>
    </row>
    <row r="207" spans="1:47" s="54" customFormat="1" ht="30" customHeight="1">
      <c r="A207" s="1807"/>
      <c r="B207" s="998">
        <f t="shared" si="42"/>
        <v>25</v>
      </c>
      <c r="C207" s="237"/>
      <c r="D207" s="484" t="str">
        <f t="shared" si="35"/>
        <v/>
      </c>
      <c r="E207" s="1279"/>
      <c r="F207" s="1280"/>
      <c r="G207" s="238"/>
      <c r="H207" s="63"/>
      <c r="I207" s="526"/>
      <c r="J207" s="527"/>
      <c r="K207" s="527"/>
      <c r="L207" s="527"/>
      <c r="M207" s="527"/>
      <c r="N207" s="527"/>
      <c r="O207" s="527"/>
      <c r="P207" s="527"/>
      <c r="Q207" s="527"/>
      <c r="R207" s="527"/>
      <c r="S207" s="527"/>
      <c r="T207" s="527"/>
      <c r="U207" s="527"/>
      <c r="V207" s="528"/>
      <c r="W207" s="565"/>
      <c r="X207" s="501"/>
      <c r="Y207" s="502"/>
      <c r="Z207" s="503"/>
      <c r="AA207" s="517"/>
      <c r="AB207" s="526"/>
      <c r="AC207" s="527"/>
      <c r="AD207" s="528"/>
      <c r="AE207" s="565"/>
      <c r="AF207" s="552">
        <f t="shared" si="43"/>
        <v>0</v>
      </c>
      <c r="AG207" s="551">
        <f t="shared" si="44"/>
        <v>0</v>
      </c>
      <c r="AO207" s="847" t="str">
        <f t="shared" si="36"/>
        <v/>
      </c>
      <c r="AP207" s="847" t="str">
        <f t="shared" si="37"/>
        <v/>
      </c>
      <c r="AQ207" s="847" t="str">
        <f t="shared" si="38"/>
        <v/>
      </c>
      <c r="AR207" s="847" t="str">
        <f t="shared" si="39"/>
        <v/>
      </c>
      <c r="AS207" s="847" t="str">
        <f t="shared" si="40"/>
        <v/>
      </c>
      <c r="AT207" s="847" t="str">
        <f t="shared" si="41"/>
        <v/>
      </c>
      <c r="AU207" s="932"/>
    </row>
    <row r="208" spans="1:47" s="54" customFormat="1" ht="30" customHeight="1">
      <c r="A208" s="1807"/>
      <c r="B208" s="998">
        <f t="shared" si="42"/>
        <v>26</v>
      </c>
      <c r="C208" s="237"/>
      <c r="D208" s="484" t="str">
        <f t="shared" si="35"/>
        <v/>
      </c>
      <c r="E208" s="1279"/>
      <c r="F208" s="1280"/>
      <c r="G208" s="238"/>
      <c r="H208" s="63"/>
      <c r="I208" s="526"/>
      <c r="J208" s="527"/>
      <c r="K208" s="527"/>
      <c r="L208" s="527"/>
      <c r="M208" s="527"/>
      <c r="N208" s="527"/>
      <c r="O208" s="527"/>
      <c r="P208" s="527"/>
      <c r="Q208" s="527"/>
      <c r="R208" s="527"/>
      <c r="S208" s="527"/>
      <c r="T208" s="527"/>
      <c r="U208" s="527"/>
      <c r="V208" s="528"/>
      <c r="W208" s="565"/>
      <c r="X208" s="501"/>
      <c r="Y208" s="502"/>
      <c r="Z208" s="503"/>
      <c r="AA208" s="517"/>
      <c r="AB208" s="526"/>
      <c r="AC208" s="527"/>
      <c r="AD208" s="528"/>
      <c r="AE208" s="565"/>
      <c r="AF208" s="552">
        <f t="shared" si="43"/>
        <v>0</v>
      </c>
      <c r="AG208" s="551">
        <f t="shared" si="44"/>
        <v>0</v>
      </c>
      <c r="AO208" s="847" t="str">
        <f t="shared" si="36"/>
        <v/>
      </c>
      <c r="AP208" s="847" t="str">
        <f t="shared" si="37"/>
        <v/>
      </c>
      <c r="AQ208" s="847" t="str">
        <f t="shared" si="38"/>
        <v/>
      </c>
      <c r="AR208" s="847" t="str">
        <f t="shared" si="39"/>
        <v/>
      </c>
      <c r="AS208" s="847" t="str">
        <f t="shared" si="40"/>
        <v/>
      </c>
      <c r="AT208" s="847" t="str">
        <f t="shared" si="41"/>
        <v/>
      </c>
      <c r="AU208" s="932"/>
    </row>
    <row r="209" spans="1:47" s="54" customFormat="1" ht="30" customHeight="1">
      <c r="A209" s="1807"/>
      <c r="B209" s="998">
        <f t="shared" si="42"/>
        <v>27</v>
      </c>
      <c r="C209" s="237"/>
      <c r="D209" s="484" t="str">
        <f t="shared" si="35"/>
        <v/>
      </c>
      <c r="E209" s="1279"/>
      <c r="F209" s="1280"/>
      <c r="G209" s="238"/>
      <c r="H209" s="63"/>
      <c r="I209" s="526"/>
      <c r="J209" s="527"/>
      <c r="K209" s="527"/>
      <c r="L209" s="527"/>
      <c r="M209" s="527"/>
      <c r="N209" s="527"/>
      <c r="O209" s="527"/>
      <c r="P209" s="527"/>
      <c r="Q209" s="527"/>
      <c r="R209" s="527"/>
      <c r="S209" s="527"/>
      <c r="T209" s="527"/>
      <c r="U209" s="527"/>
      <c r="V209" s="528"/>
      <c r="W209" s="565"/>
      <c r="X209" s="501"/>
      <c r="Y209" s="502"/>
      <c r="Z209" s="503"/>
      <c r="AA209" s="517"/>
      <c r="AB209" s="526"/>
      <c r="AC209" s="527"/>
      <c r="AD209" s="528"/>
      <c r="AE209" s="565"/>
      <c r="AF209" s="552">
        <f t="shared" si="43"/>
        <v>0</v>
      </c>
      <c r="AG209" s="551">
        <f t="shared" si="44"/>
        <v>0</v>
      </c>
      <c r="AO209" s="847" t="str">
        <f t="shared" si="36"/>
        <v/>
      </c>
      <c r="AP209" s="847" t="str">
        <f t="shared" si="37"/>
        <v/>
      </c>
      <c r="AQ209" s="847" t="str">
        <f t="shared" si="38"/>
        <v/>
      </c>
      <c r="AR209" s="847" t="str">
        <f t="shared" si="39"/>
        <v/>
      </c>
      <c r="AS209" s="847" t="str">
        <f t="shared" si="40"/>
        <v/>
      </c>
      <c r="AT209" s="847" t="str">
        <f t="shared" si="41"/>
        <v/>
      </c>
      <c r="AU209" s="932"/>
    </row>
    <row r="210" spans="1:47" s="54" customFormat="1" ht="30" customHeight="1">
      <c r="A210" s="1807"/>
      <c r="B210" s="998">
        <f t="shared" si="42"/>
        <v>28</v>
      </c>
      <c r="C210" s="237"/>
      <c r="D210" s="484" t="str">
        <f t="shared" si="35"/>
        <v/>
      </c>
      <c r="E210" s="1279"/>
      <c r="F210" s="1280"/>
      <c r="G210" s="238"/>
      <c r="H210" s="63"/>
      <c r="I210" s="526"/>
      <c r="J210" s="527"/>
      <c r="K210" s="527"/>
      <c r="L210" s="527"/>
      <c r="M210" s="527"/>
      <c r="N210" s="527"/>
      <c r="O210" s="527"/>
      <c r="P210" s="527"/>
      <c r="Q210" s="527"/>
      <c r="R210" s="527"/>
      <c r="S210" s="527"/>
      <c r="T210" s="527"/>
      <c r="U210" s="527"/>
      <c r="V210" s="528"/>
      <c r="W210" s="565"/>
      <c r="X210" s="501"/>
      <c r="Y210" s="502"/>
      <c r="Z210" s="503"/>
      <c r="AA210" s="517"/>
      <c r="AB210" s="526"/>
      <c r="AC210" s="527"/>
      <c r="AD210" s="528"/>
      <c r="AE210" s="565"/>
      <c r="AF210" s="552">
        <f t="shared" si="43"/>
        <v>0</v>
      </c>
      <c r="AG210" s="551">
        <f t="shared" si="44"/>
        <v>0</v>
      </c>
      <c r="AO210" s="847" t="str">
        <f t="shared" si="36"/>
        <v/>
      </c>
      <c r="AP210" s="847" t="str">
        <f t="shared" si="37"/>
        <v/>
      </c>
      <c r="AQ210" s="847" t="str">
        <f t="shared" si="38"/>
        <v/>
      </c>
      <c r="AR210" s="847" t="str">
        <f t="shared" si="39"/>
        <v/>
      </c>
      <c r="AS210" s="847" t="str">
        <f t="shared" si="40"/>
        <v/>
      </c>
      <c r="AT210" s="847" t="str">
        <f t="shared" si="41"/>
        <v/>
      </c>
      <c r="AU210" s="932"/>
    </row>
    <row r="211" spans="1:47" s="54" customFormat="1" ht="30" customHeight="1">
      <c r="A211" s="1807"/>
      <c r="B211" s="998">
        <f t="shared" si="42"/>
        <v>29</v>
      </c>
      <c r="C211" s="237"/>
      <c r="D211" s="484" t="str">
        <f t="shared" si="35"/>
        <v/>
      </c>
      <c r="E211" s="1279"/>
      <c r="F211" s="1280"/>
      <c r="G211" s="238"/>
      <c r="H211" s="63"/>
      <c r="I211" s="526"/>
      <c r="J211" s="527"/>
      <c r="K211" s="527"/>
      <c r="L211" s="527"/>
      <c r="M211" s="527"/>
      <c r="N211" s="527"/>
      <c r="O211" s="527"/>
      <c r="P211" s="527"/>
      <c r="Q211" s="527"/>
      <c r="R211" s="527"/>
      <c r="S211" s="527"/>
      <c r="T211" s="527"/>
      <c r="U211" s="527"/>
      <c r="V211" s="528"/>
      <c r="W211" s="565"/>
      <c r="X211" s="501"/>
      <c r="Y211" s="502"/>
      <c r="Z211" s="503"/>
      <c r="AA211" s="517"/>
      <c r="AB211" s="526"/>
      <c r="AC211" s="527"/>
      <c r="AD211" s="528"/>
      <c r="AE211" s="565"/>
      <c r="AF211" s="552">
        <f t="shared" si="43"/>
        <v>0</v>
      </c>
      <c r="AG211" s="551">
        <f t="shared" si="44"/>
        <v>0</v>
      </c>
      <c r="AO211" s="847" t="str">
        <f t="shared" si="36"/>
        <v/>
      </c>
      <c r="AP211" s="847" t="str">
        <f t="shared" si="37"/>
        <v/>
      </c>
      <c r="AQ211" s="847" t="str">
        <f t="shared" si="38"/>
        <v/>
      </c>
      <c r="AR211" s="847" t="str">
        <f t="shared" si="39"/>
        <v/>
      </c>
      <c r="AS211" s="847" t="str">
        <f t="shared" si="40"/>
        <v/>
      </c>
      <c r="AT211" s="847" t="str">
        <f t="shared" si="41"/>
        <v/>
      </c>
      <c r="AU211" s="932"/>
    </row>
    <row r="212" spans="1:47" s="54" customFormat="1" ht="30" customHeight="1">
      <c r="A212" s="1807"/>
      <c r="B212" s="998">
        <f t="shared" si="42"/>
        <v>30</v>
      </c>
      <c r="C212" s="237"/>
      <c r="D212" s="484" t="str">
        <f t="shared" si="35"/>
        <v/>
      </c>
      <c r="E212" s="1279"/>
      <c r="F212" s="1280"/>
      <c r="G212" s="238"/>
      <c r="H212" s="63"/>
      <c r="I212" s="526"/>
      <c r="J212" s="527"/>
      <c r="K212" s="527"/>
      <c r="L212" s="527"/>
      <c r="M212" s="527"/>
      <c r="N212" s="527"/>
      <c r="O212" s="527"/>
      <c r="P212" s="527"/>
      <c r="Q212" s="527"/>
      <c r="R212" s="527"/>
      <c r="S212" s="527"/>
      <c r="T212" s="527"/>
      <c r="U212" s="527"/>
      <c r="V212" s="528"/>
      <c r="W212" s="565"/>
      <c r="X212" s="501"/>
      <c r="Y212" s="502"/>
      <c r="Z212" s="503"/>
      <c r="AA212" s="517"/>
      <c r="AB212" s="526"/>
      <c r="AC212" s="527"/>
      <c r="AD212" s="528"/>
      <c r="AE212" s="565"/>
      <c r="AF212" s="552">
        <f t="shared" si="43"/>
        <v>0</v>
      </c>
      <c r="AG212" s="551">
        <f t="shared" si="44"/>
        <v>0</v>
      </c>
      <c r="AO212" s="847" t="str">
        <f t="shared" si="36"/>
        <v/>
      </c>
      <c r="AP212" s="847" t="str">
        <f t="shared" si="37"/>
        <v/>
      </c>
      <c r="AQ212" s="847" t="str">
        <f t="shared" si="38"/>
        <v/>
      </c>
      <c r="AR212" s="847" t="str">
        <f t="shared" si="39"/>
        <v/>
      </c>
      <c r="AS212" s="847" t="str">
        <f t="shared" si="40"/>
        <v/>
      </c>
      <c r="AT212" s="847" t="str">
        <f t="shared" si="41"/>
        <v/>
      </c>
      <c r="AU212" s="932"/>
    </row>
    <row r="213" spans="1:47" s="54" customFormat="1" ht="30" customHeight="1">
      <c r="A213" s="1807"/>
      <c r="B213" s="998">
        <f t="shared" si="42"/>
        <v>31</v>
      </c>
      <c r="C213" s="237"/>
      <c r="D213" s="484" t="str">
        <f t="shared" si="35"/>
        <v/>
      </c>
      <c r="E213" s="1279"/>
      <c r="F213" s="1280"/>
      <c r="G213" s="238"/>
      <c r="H213" s="63"/>
      <c r="I213" s="526"/>
      <c r="J213" s="527"/>
      <c r="K213" s="527"/>
      <c r="L213" s="527"/>
      <c r="M213" s="527"/>
      <c r="N213" s="527"/>
      <c r="O213" s="527"/>
      <c r="P213" s="527"/>
      <c r="Q213" s="527"/>
      <c r="R213" s="527"/>
      <c r="S213" s="527"/>
      <c r="T213" s="527"/>
      <c r="U213" s="527"/>
      <c r="V213" s="528"/>
      <c r="W213" s="565"/>
      <c r="X213" s="501"/>
      <c r="Y213" s="502"/>
      <c r="Z213" s="503"/>
      <c r="AA213" s="517"/>
      <c r="AB213" s="526"/>
      <c r="AC213" s="527"/>
      <c r="AD213" s="528"/>
      <c r="AE213" s="565"/>
      <c r="AF213" s="552">
        <f t="shared" si="43"/>
        <v>0</v>
      </c>
      <c r="AG213" s="551">
        <f t="shared" si="44"/>
        <v>0</v>
      </c>
      <c r="AO213" s="847" t="str">
        <f t="shared" si="36"/>
        <v/>
      </c>
      <c r="AP213" s="847" t="str">
        <f t="shared" si="37"/>
        <v/>
      </c>
      <c r="AQ213" s="847" t="str">
        <f t="shared" si="38"/>
        <v/>
      </c>
      <c r="AR213" s="847" t="str">
        <f t="shared" si="39"/>
        <v/>
      </c>
      <c r="AS213" s="847" t="str">
        <f t="shared" si="40"/>
        <v/>
      </c>
      <c r="AT213" s="847" t="str">
        <f t="shared" si="41"/>
        <v/>
      </c>
      <c r="AU213" s="932"/>
    </row>
    <row r="214" spans="1:47" s="54" customFormat="1" ht="30" customHeight="1">
      <c r="A214" s="1807"/>
      <c r="B214" s="998">
        <f t="shared" si="42"/>
        <v>32</v>
      </c>
      <c r="C214" s="237"/>
      <c r="D214" s="484" t="str">
        <f t="shared" si="35"/>
        <v/>
      </c>
      <c r="E214" s="1279"/>
      <c r="F214" s="1280"/>
      <c r="G214" s="238"/>
      <c r="H214" s="63"/>
      <c r="I214" s="526"/>
      <c r="J214" s="527"/>
      <c r="K214" s="527"/>
      <c r="L214" s="527"/>
      <c r="M214" s="527"/>
      <c r="N214" s="527"/>
      <c r="O214" s="527"/>
      <c r="P214" s="527"/>
      <c r="Q214" s="527"/>
      <c r="R214" s="527"/>
      <c r="S214" s="527"/>
      <c r="T214" s="527"/>
      <c r="U214" s="527"/>
      <c r="V214" s="528"/>
      <c r="W214" s="565"/>
      <c r="X214" s="501"/>
      <c r="Y214" s="502"/>
      <c r="Z214" s="503"/>
      <c r="AA214" s="517"/>
      <c r="AB214" s="526"/>
      <c r="AC214" s="527"/>
      <c r="AD214" s="528"/>
      <c r="AE214" s="565"/>
      <c r="AF214" s="552">
        <f t="shared" si="43"/>
        <v>0</v>
      </c>
      <c r="AG214" s="551">
        <f t="shared" si="44"/>
        <v>0</v>
      </c>
      <c r="AO214" s="847" t="str">
        <f t="shared" si="36"/>
        <v/>
      </c>
      <c r="AP214" s="847" t="str">
        <f t="shared" si="37"/>
        <v/>
      </c>
      <c r="AQ214" s="847" t="str">
        <f t="shared" si="38"/>
        <v/>
      </c>
      <c r="AR214" s="847" t="str">
        <f t="shared" si="39"/>
        <v/>
      </c>
      <c r="AS214" s="847" t="str">
        <f t="shared" si="40"/>
        <v/>
      </c>
      <c r="AT214" s="847" t="str">
        <f t="shared" si="41"/>
        <v/>
      </c>
      <c r="AU214" s="932"/>
    </row>
    <row r="215" spans="1:47" s="54" customFormat="1" ht="30" customHeight="1">
      <c r="A215" s="1807"/>
      <c r="B215" s="998">
        <f t="shared" si="42"/>
        <v>33</v>
      </c>
      <c r="C215" s="237"/>
      <c r="D215" s="484" t="str">
        <f t="shared" si="35"/>
        <v/>
      </c>
      <c r="E215" s="1279"/>
      <c r="F215" s="1280"/>
      <c r="G215" s="238"/>
      <c r="H215" s="63"/>
      <c r="I215" s="526"/>
      <c r="J215" s="527"/>
      <c r="K215" s="527"/>
      <c r="L215" s="527"/>
      <c r="M215" s="527"/>
      <c r="N215" s="527"/>
      <c r="O215" s="527"/>
      <c r="P215" s="527"/>
      <c r="Q215" s="527"/>
      <c r="R215" s="527"/>
      <c r="S215" s="527"/>
      <c r="T215" s="527"/>
      <c r="U215" s="527"/>
      <c r="V215" s="528"/>
      <c r="W215" s="565"/>
      <c r="X215" s="501"/>
      <c r="Y215" s="502"/>
      <c r="Z215" s="503"/>
      <c r="AA215" s="517"/>
      <c r="AB215" s="526"/>
      <c r="AC215" s="527"/>
      <c r="AD215" s="528"/>
      <c r="AE215" s="565"/>
      <c r="AF215" s="552">
        <f t="shared" si="43"/>
        <v>0</v>
      </c>
      <c r="AG215" s="551">
        <f t="shared" si="44"/>
        <v>0</v>
      </c>
      <c r="AO215" s="847" t="str">
        <f t="shared" si="36"/>
        <v/>
      </c>
      <c r="AP215" s="847" t="str">
        <f t="shared" si="37"/>
        <v/>
      </c>
      <c r="AQ215" s="847" t="str">
        <f t="shared" si="38"/>
        <v/>
      </c>
      <c r="AR215" s="847" t="str">
        <f t="shared" si="39"/>
        <v/>
      </c>
      <c r="AS215" s="847" t="str">
        <f t="shared" si="40"/>
        <v/>
      </c>
      <c r="AT215" s="847" t="str">
        <f t="shared" si="41"/>
        <v/>
      </c>
      <c r="AU215" s="932"/>
    </row>
    <row r="216" spans="1:47" s="54" customFormat="1" ht="30" customHeight="1">
      <c r="A216" s="1807"/>
      <c r="B216" s="998">
        <f t="shared" si="42"/>
        <v>34</v>
      </c>
      <c r="C216" s="237"/>
      <c r="D216" s="484" t="str">
        <f t="shared" si="35"/>
        <v/>
      </c>
      <c r="E216" s="1279"/>
      <c r="F216" s="1280"/>
      <c r="G216" s="238"/>
      <c r="H216" s="63"/>
      <c r="I216" s="526"/>
      <c r="J216" s="527"/>
      <c r="K216" s="527"/>
      <c r="L216" s="527"/>
      <c r="M216" s="527"/>
      <c r="N216" s="527"/>
      <c r="O216" s="527"/>
      <c r="P216" s="527"/>
      <c r="Q216" s="527"/>
      <c r="R216" s="527"/>
      <c r="S216" s="527"/>
      <c r="T216" s="527"/>
      <c r="U216" s="527"/>
      <c r="V216" s="528"/>
      <c r="W216" s="565"/>
      <c r="X216" s="501"/>
      <c r="Y216" s="502"/>
      <c r="Z216" s="503"/>
      <c r="AA216" s="517"/>
      <c r="AB216" s="526"/>
      <c r="AC216" s="527"/>
      <c r="AD216" s="528"/>
      <c r="AE216" s="565"/>
      <c r="AF216" s="552">
        <f t="shared" si="43"/>
        <v>0</v>
      </c>
      <c r="AG216" s="551">
        <f t="shared" si="44"/>
        <v>0</v>
      </c>
      <c r="AO216" s="847" t="str">
        <f t="shared" si="36"/>
        <v/>
      </c>
      <c r="AP216" s="847" t="str">
        <f t="shared" si="37"/>
        <v/>
      </c>
      <c r="AQ216" s="847" t="str">
        <f t="shared" si="38"/>
        <v/>
      </c>
      <c r="AR216" s="847" t="str">
        <f t="shared" si="39"/>
        <v/>
      </c>
      <c r="AS216" s="847" t="str">
        <f t="shared" si="40"/>
        <v/>
      </c>
      <c r="AT216" s="847" t="str">
        <f t="shared" si="41"/>
        <v/>
      </c>
      <c r="AU216" s="932"/>
    </row>
    <row r="217" spans="1:47" s="54" customFormat="1" ht="30" customHeight="1">
      <c r="A217" s="1807"/>
      <c r="B217" s="998">
        <f t="shared" si="42"/>
        <v>35</v>
      </c>
      <c r="C217" s="237"/>
      <c r="D217" s="484" t="str">
        <f t="shared" si="35"/>
        <v/>
      </c>
      <c r="E217" s="1279"/>
      <c r="F217" s="1280"/>
      <c r="G217" s="238"/>
      <c r="H217" s="63"/>
      <c r="I217" s="526"/>
      <c r="J217" s="527"/>
      <c r="K217" s="527"/>
      <c r="L217" s="527"/>
      <c r="M217" s="527"/>
      <c r="N217" s="527"/>
      <c r="O217" s="527"/>
      <c r="P217" s="527"/>
      <c r="Q217" s="527"/>
      <c r="R217" s="527"/>
      <c r="S217" s="527"/>
      <c r="T217" s="527"/>
      <c r="U217" s="527"/>
      <c r="V217" s="528"/>
      <c r="W217" s="565"/>
      <c r="X217" s="501"/>
      <c r="Y217" s="502"/>
      <c r="Z217" s="503"/>
      <c r="AA217" s="517"/>
      <c r="AB217" s="526"/>
      <c r="AC217" s="527"/>
      <c r="AD217" s="528"/>
      <c r="AE217" s="565"/>
      <c r="AF217" s="552">
        <f t="shared" si="43"/>
        <v>0</v>
      </c>
      <c r="AG217" s="551">
        <f t="shared" si="44"/>
        <v>0</v>
      </c>
      <c r="AO217" s="847" t="str">
        <f t="shared" si="36"/>
        <v/>
      </c>
      <c r="AP217" s="847" t="str">
        <f t="shared" si="37"/>
        <v/>
      </c>
      <c r="AQ217" s="847" t="str">
        <f t="shared" si="38"/>
        <v/>
      </c>
      <c r="AR217" s="847" t="str">
        <f t="shared" si="39"/>
        <v/>
      </c>
      <c r="AS217" s="847" t="str">
        <f t="shared" si="40"/>
        <v/>
      </c>
      <c r="AT217" s="847" t="str">
        <f t="shared" si="41"/>
        <v/>
      </c>
      <c r="AU217" s="932"/>
    </row>
    <row r="218" spans="1:47" s="54" customFormat="1" ht="30" customHeight="1">
      <c r="A218" s="1807"/>
      <c r="B218" s="998">
        <f t="shared" si="42"/>
        <v>36</v>
      </c>
      <c r="C218" s="237"/>
      <c r="D218" s="484" t="str">
        <f t="shared" si="35"/>
        <v/>
      </c>
      <c r="E218" s="1279"/>
      <c r="F218" s="1280"/>
      <c r="G218" s="238"/>
      <c r="H218" s="63"/>
      <c r="I218" s="526"/>
      <c r="J218" s="527"/>
      <c r="K218" s="527"/>
      <c r="L218" s="527"/>
      <c r="M218" s="527"/>
      <c r="N218" s="527"/>
      <c r="O218" s="527"/>
      <c r="P218" s="527"/>
      <c r="Q218" s="527"/>
      <c r="R218" s="527"/>
      <c r="S218" s="527"/>
      <c r="T218" s="527"/>
      <c r="U218" s="527"/>
      <c r="V218" s="528"/>
      <c r="W218" s="565"/>
      <c r="X218" s="501"/>
      <c r="Y218" s="502"/>
      <c r="Z218" s="503"/>
      <c r="AA218" s="517"/>
      <c r="AB218" s="526"/>
      <c r="AC218" s="527"/>
      <c r="AD218" s="528"/>
      <c r="AE218" s="565"/>
      <c r="AF218" s="552">
        <f t="shared" si="43"/>
        <v>0</v>
      </c>
      <c r="AG218" s="551">
        <f t="shared" si="44"/>
        <v>0</v>
      </c>
      <c r="AO218" s="847" t="str">
        <f t="shared" si="36"/>
        <v/>
      </c>
      <c r="AP218" s="847" t="str">
        <f t="shared" si="37"/>
        <v/>
      </c>
      <c r="AQ218" s="847" t="str">
        <f t="shared" si="38"/>
        <v/>
      </c>
      <c r="AR218" s="847" t="str">
        <f t="shared" si="39"/>
        <v/>
      </c>
      <c r="AS218" s="847" t="str">
        <f t="shared" si="40"/>
        <v/>
      </c>
      <c r="AT218" s="847" t="str">
        <f t="shared" si="41"/>
        <v/>
      </c>
      <c r="AU218" s="932"/>
    </row>
    <row r="219" spans="1:47" s="54" customFormat="1" ht="30" customHeight="1">
      <c r="A219" s="1807"/>
      <c r="B219" s="998">
        <f t="shared" si="42"/>
        <v>37</v>
      </c>
      <c r="C219" s="237"/>
      <c r="D219" s="484" t="str">
        <f t="shared" si="35"/>
        <v/>
      </c>
      <c r="E219" s="1279"/>
      <c r="F219" s="1280"/>
      <c r="G219" s="238"/>
      <c r="H219" s="63"/>
      <c r="I219" s="526"/>
      <c r="J219" s="527"/>
      <c r="K219" s="527"/>
      <c r="L219" s="527"/>
      <c r="M219" s="527"/>
      <c r="N219" s="527"/>
      <c r="O219" s="527"/>
      <c r="P219" s="527"/>
      <c r="Q219" s="527"/>
      <c r="R219" s="527"/>
      <c r="S219" s="527"/>
      <c r="T219" s="527"/>
      <c r="U219" s="527"/>
      <c r="V219" s="528"/>
      <c r="W219" s="565"/>
      <c r="X219" s="501"/>
      <c r="Y219" s="502"/>
      <c r="Z219" s="503"/>
      <c r="AA219" s="517"/>
      <c r="AB219" s="526"/>
      <c r="AC219" s="527"/>
      <c r="AD219" s="528"/>
      <c r="AE219" s="565"/>
      <c r="AF219" s="552">
        <f t="shared" si="43"/>
        <v>0</v>
      </c>
      <c r="AG219" s="551">
        <f t="shared" si="44"/>
        <v>0</v>
      </c>
      <c r="AO219" s="847" t="str">
        <f t="shared" si="36"/>
        <v/>
      </c>
      <c r="AP219" s="847" t="str">
        <f t="shared" si="37"/>
        <v/>
      </c>
      <c r="AQ219" s="847" t="str">
        <f t="shared" si="38"/>
        <v/>
      </c>
      <c r="AR219" s="847" t="str">
        <f t="shared" si="39"/>
        <v/>
      </c>
      <c r="AS219" s="847" t="str">
        <f t="shared" si="40"/>
        <v/>
      </c>
      <c r="AT219" s="847" t="str">
        <f t="shared" si="41"/>
        <v/>
      </c>
      <c r="AU219" s="932"/>
    </row>
    <row r="220" spans="1:47" s="54" customFormat="1" ht="30" customHeight="1">
      <c r="A220" s="1807"/>
      <c r="B220" s="998">
        <f t="shared" si="42"/>
        <v>38</v>
      </c>
      <c r="C220" s="237"/>
      <c r="D220" s="484" t="str">
        <f t="shared" si="35"/>
        <v/>
      </c>
      <c r="E220" s="1279"/>
      <c r="F220" s="1280"/>
      <c r="G220" s="238"/>
      <c r="H220" s="63"/>
      <c r="I220" s="526"/>
      <c r="J220" s="527"/>
      <c r="K220" s="527"/>
      <c r="L220" s="527"/>
      <c r="M220" s="527"/>
      <c r="N220" s="527"/>
      <c r="O220" s="527"/>
      <c r="P220" s="527"/>
      <c r="Q220" s="527"/>
      <c r="R220" s="527"/>
      <c r="S220" s="527"/>
      <c r="T220" s="527"/>
      <c r="U220" s="527"/>
      <c r="V220" s="528"/>
      <c r="W220" s="565"/>
      <c r="X220" s="501"/>
      <c r="Y220" s="502"/>
      <c r="Z220" s="503"/>
      <c r="AA220" s="517"/>
      <c r="AB220" s="526"/>
      <c r="AC220" s="527"/>
      <c r="AD220" s="528"/>
      <c r="AE220" s="565"/>
      <c r="AF220" s="552">
        <f t="shared" si="43"/>
        <v>0</v>
      </c>
      <c r="AG220" s="551">
        <f t="shared" si="44"/>
        <v>0</v>
      </c>
      <c r="AO220" s="847" t="str">
        <f t="shared" si="36"/>
        <v/>
      </c>
      <c r="AP220" s="847" t="str">
        <f t="shared" si="37"/>
        <v/>
      </c>
      <c r="AQ220" s="847" t="str">
        <f t="shared" si="38"/>
        <v/>
      </c>
      <c r="AR220" s="847" t="str">
        <f t="shared" si="39"/>
        <v/>
      </c>
      <c r="AS220" s="847" t="str">
        <f t="shared" si="40"/>
        <v/>
      </c>
      <c r="AT220" s="847" t="str">
        <f t="shared" si="41"/>
        <v/>
      </c>
      <c r="AU220" s="932"/>
    </row>
    <row r="221" spans="1:47" s="54" customFormat="1" ht="30" customHeight="1">
      <c r="A221" s="1807"/>
      <c r="B221" s="998">
        <f t="shared" si="42"/>
        <v>39</v>
      </c>
      <c r="C221" s="237"/>
      <c r="D221" s="484" t="str">
        <f t="shared" si="35"/>
        <v/>
      </c>
      <c r="E221" s="1279"/>
      <c r="F221" s="1280"/>
      <c r="G221" s="238"/>
      <c r="H221" s="63"/>
      <c r="I221" s="526"/>
      <c r="J221" s="527"/>
      <c r="K221" s="527"/>
      <c r="L221" s="527"/>
      <c r="M221" s="527"/>
      <c r="N221" s="527"/>
      <c r="O221" s="527"/>
      <c r="P221" s="527"/>
      <c r="Q221" s="527"/>
      <c r="R221" s="527"/>
      <c r="S221" s="527"/>
      <c r="T221" s="527"/>
      <c r="U221" s="527"/>
      <c r="V221" s="528"/>
      <c r="W221" s="565"/>
      <c r="X221" s="501"/>
      <c r="Y221" s="502"/>
      <c r="Z221" s="503"/>
      <c r="AA221" s="517"/>
      <c r="AB221" s="526"/>
      <c r="AC221" s="527"/>
      <c r="AD221" s="528"/>
      <c r="AE221" s="565"/>
      <c r="AF221" s="552">
        <f t="shared" si="43"/>
        <v>0</v>
      </c>
      <c r="AG221" s="551">
        <f t="shared" si="44"/>
        <v>0</v>
      </c>
      <c r="AO221" s="847" t="str">
        <f t="shared" si="36"/>
        <v/>
      </c>
      <c r="AP221" s="847" t="str">
        <f t="shared" si="37"/>
        <v/>
      </c>
      <c r="AQ221" s="847" t="str">
        <f t="shared" si="38"/>
        <v/>
      </c>
      <c r="AR221" s="847" t="str">
        <f t="shared" si="39"/>
        <v/>
      </c>
      <c r="AS221" s="847" t="str">
        <f t="shared" si="40"/>
        <v/>
      </c>
      <c r="AT221" s="847" t="str">
        <f t="shared" si="41"/>
        <v/>
      </c>
      <c r="AU221" s="932"/>
    </row>
    <row r="222" spans="1:47" s="54" customFormat="1" ht="30" customHeight="1">
      <c r="A222" s="1807"/>
      <c r="B222" s="998">
        <f t="shared" si="42"/>
        <v>40</v>
      </c>
      <c r="C222" s="237"/>
      <c r="D222" s="484" t="str">
        <f t="shared" si="35"/>
        <v/>
      </c>
      <c r="E222" s="1279"/>
      <c r="F222" s="1280"/>
      <c r="G222" s="238"/>
      <c r="H222" s="63"/>
      <c r="I222" s="526"/>
      <c r="J222" s="527"/>
      <c r="K222" s="527"/>
      <c r="L222" s="527"/>
      <c r="M222" s="527"/>
      <c r="N222" s="527"/>
      <c r="O222" s="527"/>
      <c r="P222" s="527"/>
      <c r="Q222" s="527"/>
      <c r="R222" s="527"/>
      <c r="S222" s="527"/>
      <c r="T222" s="527"/>
      <c r="U222" s="527"/>
      <c r="V222" s="528"/>
      <c r="W222" s="565"/>
      <c r="X222" s="501"/>
      <c r="Y222" s="502"/>
      <c r="Z222" s="503"/>
      <c r="AA222" s="517"/>
      <c r="AB222" s="526"/>
      <c r="AC222" s="527"/>
      <c r="AD222" s="528"/>
      <c r="AE222" s="565"/>
      <c r="AF222" s="552">
        <f t="shared" si="43"/>
        <v>0</v>
      </c>
      <c r="AG222" s="551">
        <f t="shared" si="44"/>
        <v>0</v>
      </c>
      <c r="AO222" s="847" t="str">
        <f t="shared" si="36"/>
        <v/>
      </c>
      <c r="AP222" s="847" t="str">
        <f t="shared" si="37"/>
        <v/>
      </c>
      <c r="AQ222" s="847" t="str">
        <f t="shared" si="38"/>
        <v/>
      </c>
      <c r="AR222" s="847" t="str">
        <f t="shared" si="39"/>
        <v/>
      </c>
      <c r="AS222" s="847" t="str">
        <f t="shared" si="40"/>
        <v/>
      </c>
      <c r="AT222" s="847" t="str">
        <f t="shared" si="41"/>
        <v/>
      </c>
      <c r="AU222" s="932"/>
    </row>
    <row r="223" spans="1:47" s="54" customFormat="1" ht="30" customHeight="1">
      <c r="A223" s="1807"/>
      <c r="B223" s="998">
        <f t="shared" si="42"/>
        <v>41</v>
      </c>
      <c r="C223" s="237"/>
      <c r="D223" s="484" t="str">
        <f t="shared" si="35"/>
        <v/>
      </c>
      <c r="E223" s="1279"/>
      <c r="F223" s="1280"/>
      <c r="G223" s="238"/>
      <c r="H223" s="63"/>
      <c r="I223" s="526"/>
      <c r="J223" s="527"/>
      <c r="K223" s="527"/>
      <c r="L223" s="527"/>
      <c r="M223" s="527"/>
      <c r="N223" s="527"/>
      <c r="O223" s="527"/>
      <c r="P223" s="527"/>
      <c r="Q223" s="527"/>
      <c r="R223" s="527"/>
      <c r="S223" s="527"/>
      <c r="T223" s="527"/>
      <c r="U223" s="527"/>
      <c r="V223" s="528"/>
      <c r="W223" s="565"/>
      <c r="X223" s="501"/>
      <c r="Y223" s="502"/>
      <c r="Z223" s="503"/>
      <c r="AA223" s="517"/>
      <c r="AB223" s="526"/>
      <c r="AC223" s="527"/>
      <c r="AD223" s="528"/>
      <c r="AE223" s="565"/>
      <c r="AF223" s="552">
        <f t="shared" si="43"/>
        <v>0</v>
      </c>
      <c r="AG223" s="551">
        <f t="shared" si="44"/>
        <v>0</v>
      </c>
      <c r="AO223" s="847" t="str">
        <f t="shared" si="36"/>
        <v/>
      </c>
      <c r="AP223" s="847" t="str">
        <f t="shared" si="37"/>
        <v/>
      </c>
      <c r="AQ223" s="847" t="str">
        <f t="shared" si="38"/>
        <v/>
      </c>
      <c r="AR223" s="847" t="str">
        <f t="shared" si="39"/>
        <v/>
      </c>
      <c r="AS223" s="847" t="str">
        <f t="shared" si="40"/>
        <v/>
      </c>
      <c r="AT223" s="847" t="str">
        <f t="shared" si="41"/>
        <v/>
      </c>
      <c r="AU223" s="932"/>
    </row>
    <row r="224" spans="1:47" s="54" customFormat="1" ht="30" customHeight="1">
      <c r="A224" s="1807"/>
      <c r="B224" s="998">
        <f t="shared" si="42"/>
        <v>42</v>
      </c>
      <c r="C224" s="237"/>
      <c r="D224" s="484" t="str">
        <f t="shared" si="35"/>
        <v/>
      </c>
      <c r="E224" s="1279"/>
      <c r="F224" s="1280"/>
      <c r="G224" s="238"/>
      <c r="H224" s="63"/>
      <c r="I224" s="526"/>
      <c r="J224" s="527"/>
      <c r="K224" s="527"/>
      <c r="L224" s="527"/>
      <c r="M224" s="527"/>
      <c r="N224" s="527"/>
      <c r="O224" s="527"/>
      <c r="P224" s="527"/>
      <c r="Q224" s="527"/>
      <c r="R224" s="527"/>
      <c r="S224" s="527"/>
      <c r="T224" s="527"/>
      <c r="U224" s="527"/>
      <c r="V224" s="528"/>
      <c r="W224" s="565"/>
      <c r="X224" s="501"/>
      <c r="Y224" s="502"/>
      <c r="Z224" s="503"/>
      <c r="AA224" s="517"/>
      <c r="AB224" s="526"/>
      <c r="AC224" s="527"/>
      <c r="AD224" s="528"/>
      <c r="AE224" s="565"/>
      <c r="AF224" s="552">
        <f t="shared" si="43"/>
        <v>0</v>
      </c>
      <c r="AG224" s="551">
        <f t="shared" si="44"/>
        <v>0</v>
      </c>
      <c r="AO224" s="847" t="str">
        <f t="shared" si="36"/>
        <v/>
      </c>
      <c r="AP224" s="847" t="str">
        <f t="shared" si="37"/>
        <v/>
      </c>
      <c r="AQ224" s="847" t="str">
        <f t="shared" si="38"/>
        <v/>
      </c>
      <c r="AR224" s="847" t="str">
        <f t="shared" si="39"/>
        <v/>
      </c>
      <c r="AS224" s="847" t="str">
        <f t="shared" si="40"/>
        <v/>
      </c>
      <c r="AT224" s="847" t="str">
        <f t="shared" si="41"/>
        <v/>
      </c>
      <c r="AU224" s="932"/>
    </row>
    <row r="225" spans="1:49" s="54" customFormat="1" ht="30" customHeight="1">
      <c r="A225" s="1807"/>
      <c r="B225" s="998">
        <f t="shared" si="42"/>
        <v>43</v>
      </c>
      <c r="C225" s="237"/>
      <c r="D225" s="484" t="str">
        <f t="shared" si="35"/>
        <v/>
      </c>
      <c r="E225" s="1279"/>
      <c r="F225" s="1280"/>
      <c r="G225" s="238"/>
      <c r="H225" s="63"/>
      <c r="I225" s="526"/>
      <c r="J225" s="527"/>
      <c r="K225" s="527"/>
      <c r="L225" s="527"/>
      <c r="M225" s="527"/>
      <c r="N225" s="527"/>
      <c r="O225" s="527"/>
      <c r="P225" s="527"/>
      <c r="Q225" s="527"/>
      <c r="R225" s="527"/>
      <c r="S225" s="527"/>
      <c r="T225" s="527"/>
      <c r="U225" s="527"/>
      <c r="V225" s="528"/>
      <c r="W225" s="565"/>
      <c r="X225" s="501"/>
      <c r="Y225" s="502"/>
      <c r="Z225" s="503"/>
      <c r="AA225" s="517"/>
      <c r="AB225" s="526"/>
      <c r="AC225" s="527"/>
      <c r="AD225" s="528"/>
      <c r="AE225" s="565"/>
      <c r="AF225" s="552">
        <f t="shared" si="43"/>
        <v>0</v>
      </c>
      <c r="AG225" s="551">
        <f t="shared" si="44"/>
        <v>0</v>
      </c>
      <c r="AO225" s="847" t="str">
        <f t="shared" si="36"/>
        <v/>
      </c>
      <c r="AP225" s="847" t="str">
        <f t="shared" si="37"/>
        <v/>
      </c>
      <c r="AQ225" s="847" t="str">
        <f t="shared" si="38"/>
        <v/>
      </c>
      <c r="AR225" s="847" t="str">
        <f t="shared" si="39"/>
        <v/>
      </c>
      <c r="AS225" s="847" t="str">
        <f t="shared" si="40"/>
        <v/>
      </c>
      <c r="AT225" s="847" t="str">
        <f t="shared" si="41"/>
        <v/>
      </c>
      <c r="AU225" s="932"/>
    </row>
    <row r="226" spans="1:49" s="54" customFormat="1" ht="30" customHeight="1">
      <c r="A226" s="1807"/>
      <c r="B226" s="998">
        <f t="shared" si="42"/>
        <v>44</v>
      </c>
      <c r="C226" s="237"/>
      <c r="D226" s="484" t="str">
        <f t="shared" si="35"/>
        <v/>
      </c>
      <c r="E226" s="1279"/>
      <c r="F226" s="1280"/>
      <c r="G226" s="238"/>
      <c r="H226" s="63"/>
      <c r="I226" s="526"/>
      <c r="J226" s="527"/>
      <c r="K226" s="527"/>
      <c r="L226" s="527"/>
      <c r="M226" s="527"/>
      <c r="N226" s="527"/>
      <c r="O226" s="527"/>
      <c r="P226" s="527"/>
      <c r="Q226" s="527"/>
      <c r="R226" s="527"/>
      <c r="S226" s="527"/>
      <c r="T226" s="527"/>
      <c r="U226" s="527"/>
      <c r="V226" s="528"/>
      <c r="W226" s="565"/>
      <c r="X226" s="501"/>
      <c r="Y226" s="502"/>
      <c r="Z226" s="503"/>
      <c r="AA226" s="517"/>
      <c r="AB226" s="526"/>
      <c r="AC226" s="527"/>
      <c r="AD226" s="528"/>
      <c r="AE226" s="565"/>
      <c r="AF226" s="552">
        <f t="shared" si="43"/>
        <v>0</v>
      </c>
      <c r="AG226" s="551">
        <f t="shared" si="44"/>
        <v>0</v>
      </c>
      <c r="AO226" s="847" t="str">
        <f t="shared" si="36"/>
        <v/>
      </c>
      <c r="AP226" s="847" t="str">
        <f t="shared" si="37"/>
        <v/>
      </c>
      <c r="AQ226" s="847" t="str">
        <f t="shared" si="38"/>
        <v/>
      </c>
      <c r="AR226" s="847" t="str">
        <f t="shared" si="39"/>
        <v/>
      </c>
      <c r="AS226" s="847" t="str">
        <f t="shared" si="40"/>
        <v/>
      </c>
      <c r="AT226" s="847" t="str">
        <f t="shared" si="41"/>
        <v/>
      </c>
      <c r="AU226" s="932"/>
    </row>
    <row r="227" spans="1:49" s="54" customFormat="1" ht="30" customHeight="1">
      <c r="A227" s="1807"/>
      <c r="B227" s="998">
        <f t="shared" si="42"/>
        <v>45</v>
      </c>
      <c r="C227" s="237"/>
      <c r="D227" s="484" t="str">
        <f t="shared" si="35"/>
        <v/>
      </c>
      <c r="E227" s="1279"/>
      <c r="F227" s="1280"/>
      <c r="G227" s="238"/>
      <c r="H227" s="63"/>
      <c r="I227" s="526"/>
      <c r="J227" s="527"/>
      <c r="K227" s="527"/>
      <c r="L227" s="527"/>
      <c r="M227" s="527"/>
      <c r="N227" s="527"/>
      <c r="O227" s="527"/>
      <c r="P227" s="527"/>
      <c r="Q227" s="527"/>
      <c r="R227" s="527"/>
      <c r="S227" s="527"/>
      <c r="T227" s="527"/>
      <c r="U227" s="527"/>
      <c r="V227" s="528"/>
      <c r="W227" s="565"/>
      <c r="X227" s="501"/>
      <c r="Y227" s="502"/>
      <c r="Z227" s="503"/>
      <c r="AA227" s="517"/>
      <c r="AB227" s="526"/>
      <c r="AC227" s="527"/>
      <c r="AD227" s="528"/>
      <c r="AE227" s="565"/>
      <c r="AF227" s="552">
        <f t="shared" si="43"/>
        <v>0</v>
      </c>
      <c r="AG227" s="551">
        <f t="shared" si="44"/>
        <v>0</v>
      </c>
      <c r="AO227" s="847" t="str">
        <f t="shared" si="36"/>
        <v/>
      </c>
      <c r="AP227" s="847" t="str">
        <f t="shared" si="37"/>
        <v/>
      </c>
      <c r="AQ227" s="847" t="str">
        <f t="shared" si="38"/>
        <v/>
      </c>
      <c r="AR227" s="847" t="str">
        <f t="shared" si="39"/>
        <v/>
      </c>
      <c r="AS227" s="847" t="str">
        <f t="shared" si="40"/>
        <v/>
      </c>
      <c r="AT227" s="847" t="str">
        <f t="shared" si="41"/>
        <v/>
      </c>
      <c r="AU227" s="932"/>
    </row>
    <row r="228" spans="1:49" s="54" customFormat="1" ht="30" customHeight="1">
      <c r="A228" s="1807"/>
      <c r="B228" s="998">
        <f t="shared" si="42"/>
        <v>46</v>
      </c>
      <c r="C228" s="237"/>
      <c r="D228" s="484" t="str">
        <f t="shared" si="35"/>
        <v/>
      </c>
      <c r="E228" s="1279"/>
      <c r="F228" s="1280"/>
      <c r="G228" s="238"/>
      <c r="H228" s="63"/>
      <c r="I228" s="526"/>
      <c r="J228" s="527"/>
      <c r="K228" s="527"/>
      <c r="L228" s="527"/>
      <c r="M228" s="527"/>
      <c r="N228" s="527"/>
      <c r="O228" s="527"/>
      <c r="P228" s="527"/>
      <c r="Q228" s="527"/>
      <c r="R228" s="527"/>
      <c r="S228" s="527"/>
      <c r="T228" s="527"/>
      <c r="U228" s="527"/>
      <c r="V228" s="528"/>
      <c r="W228" s="565"/>
      <c r="X228" s="501"/>
      <c r="Y228" s="502"/>
      <c r="Z228" s="503"/>
      <c r="AA228" s="517"/>
      <c r="AB228" s="526"/>
      <c r="AC228" s="527"/>
      <c r="AD228" s="528"/>
      <c r="AE228" s="565"/>
      <c r="AF228" s="552">
        <f t="shared" si="43"/>
        <v>0</v>
      </c>
      <c r="AG228" s="551">
        <f t="shared" si="44"/>
        <v>0</v>
      </c>
      <c r="AO228" s="847" t="str">
        <f t="shared" si="36"/>
        <v/>
      </c>
      <c r="AP228" s="847" t="str">
        <f t="shared" si="37"/>
        <v/>
      </c>
      <c r="AQ228" s="847" t="str">
        <f t="shared" si="38"/>
        <v/>
      </c>
      <c r="AR228" s="847" t="str">
        <f t="shared" si="39"/>
        <v/>
      </c>
      <c r="AS228" s="847" t="str">
        <f t="shared" si="40"/>
        <v/>
      </c>
      <c r="AT228" s="847" t="str">
        <f t="shared" si="41"/>
        <v/>
      </c>
      <c r="AU228" s="932"/>
    </row>
    <row r="229" spans="1:49" s="54" customFormat="1" ht="30" customHeight="1">
      <c r="A229" s="1807"/>
      <c r="B229" s="998">
        <f t="shared" si="42"/>
        <v>47</v>
      </c>
      <c r="C229" s="237"/>
      <c r="D229" s="484" t="str">
        <f t="shared" si="35"/>
        <v/>
      </c>
      <c r="E229" s="1279"/>
      <c r="F229" s="1280"/>
      <c r="G229" s="238"/>
      <c r="H229" s="63"/>
      <c r="I229" s="526"/>
      <c r="J229" s="527"/>
      <c r="K229" s="527"/>
      <c r="L229" s="527"/>
      <c r="M229" s="527"/>
      <c r="N229" s="527"/>
      <c r="O229" s="527"/>
      <c r="P229" s="527"/>
      <c r="Q229" s="527"/>
      <c r="R229" s="527"/>
      <c r="S229" s="527"/>
      <c r="T229" s="527"/>
      <c r="U229" s="527"/>
      <c r="V229" s="528"/>
      <c r="W229" s="565"/>
      <c r="X229" s="501"/>
      <c r="Y229" s="502"/>
      <c r="Z229" s="503"/>
      <c r="AA229" s="517"/>
      <c r="AB229" s="526"/>
      <c r="AC229" s="527"/>
      <c r="AD229" s="528"/>
      <c r="AE229" s="565"/>
      <c r="AF229" s="552">
        <f t="shared" si="43"/>
        <v>0</v>
      </c>
      <c r="AG229" s="551">
        <f t="shared" si="44"/>
        <v>0</v>
      </c>
      <c r="AO229" s="847" t="str">
        <f t="shared" si="36"/>
        <v/>
      </c>
      <c r="AP229" s="847" t="str">
        <f t="shared" si="37"/>
        <v/>
      </c>
      <c r="AQ229" s="847" t="str">
        <f t="shared" si="38"/>
        <v/>
      </c>
      <c r="AR229" s="847" t="str">
        <f t="shared" si="39"/>
        <v/>
      </c>
      <c r="AS229" s="847" t="str">
        <f t="shared" si="40"/>
        <v/>
      </c>
      <c r="AT229" s="847" t="str">
        <f t="shared" si="41"/>
        <v/>
      </c>
      <c r="AU229" s="932"/>
    </row>
    <row r="230" spans="1:49" s="54" customFormat="1" ht="30" customHeight="1">
      <c r="A230" s="1807"/>
      <c r="B230" s="998">
        <f t="shared" si="42"/>
        <v>48</v>
      </c>
      <c r="C230" s="237"/>
      <c r="D230" s="484" t="str">
        <f t="shared" si="35"/>
        <v/>
      </c>
      <c r="E230" s="1279"/>
      <c r="F230" s="1280"/>
      <c r="G230" s="238"/>
      <c r="H230" s="63"/>
      <c r="I230" s="526"/>
      <c r="J230" s="527"/>
      <c r="K230" s="527"/>
      <c r="L230" s="527"/>
      <c r="M230" s="527"/>
      <c r="N230" s="527"/>
      <c r="O230" s="527"/>
      <c r="P230" s="527"/>
      <c r="Q230" s="527"/>
      <c r="R230" s="527"/>
      <c r="S230" s="527"/>
      <c r="T230" s="527"/>
      <c r="U230" s="527"/>
      <c r="V230" s="528"/>
      <c r="W230" s="565"/>
      <c r="X230" s="501"/>
      <c r="Y230" s="502"/>
      <c r="Z230" s="503"/>
      <c r="AA230" s="517"/>
      <c r="AB230" s="526"/>
      <c r="AC230" s="527"/>
      <c r="AD230" s="528"/>
      <c r="AE230" s="565"/>
      <c r="AF230" s="552">
        <f t="shared" si="43"/>
        <v>0</v>
      </c>
      <c r="AG230" s="551">
        <f t="shared" si="44"/>
        <v>0</v>
      </c>
      <c r="AO230" s="847" t="str">
        <f t="shared" si="36"/>
        <v/>
      </c>
      <c r="AP230" s="847" t="str">
        <f t="shared" si="37"/>
        <v/>
      </c>
      <c r="AQ230" s="847" t="str">
        <f t="shared" si="38"/>
        <v/>
      </c>
      <c r="AR230" s="847" t="str">
        <f t="shared" si="39"/>
        <v/>
      </c>
      <c r="AS230" s="847" t="str">
        <f t="shared" si="40"/>
        <v/>
      </c>
      <c r="AT230" s="847" t="str">
        <f t="shared" si="41"/>
        <v/>
      </c>
      <c r="AU230" s="932"/>
    </row>
    <row r="231" spans="1:49" s="54" customFormat="1" ht="30" customHeight="1">
      <c r="A231" s="1807"/>
      <c r="B231" s="998">
        <f t="shared" si="42"/>
        <v>49</v>
      </c>
      <c r="C231" s="237"/>
      <c r="D231" s="484" t="str">
        <f t="shared" si="35"/>
        <v/>
      </c>
      <c r="E231" s="1279"/>
      <c r="F231" s="1280"/>
      <c r="G231" s="238"/>
      <c r="H231" s="63"/>
      <c r="I231" s="526"/>
      <c r="J231" s="527"/>
      <c r="K231" s="527"/>
      <c r="L231" s="527"/>
      <c r="M231" s="527"/>
      <c r="N231" s="527"/>
      <c r="O231" s="527"/>
      <c r="P231" s="527"/>
      <c r="Q231" s="527"/>
      <c r="R231" s="527"/>
      <c r="S231" s="527"/>
      <c r="T231" s="527"/>
      <c r="U231" s="527"/>
      <c r="V231" s="528"/>
      <c r="W231" s="565"/>
      <c r="X231" s="501"/>
      <c r="Y231" s="502"/>
      <c r="Z231" s="503"/>
      <c r="AA231" s="517"/>
      <c r="AB231" s="526"/>
      <c r="AC231" s="527"/>
      <c r="AD231" s="528"/>
      <c r="AE231" s="565"/>
      <c r="AF231" s="552">
        <f t="shared" si="43"/>
        <v>0</v>
      </c>
      <c r="AG231" s="551">
        <f t="shared" si="44"/>
        <v>0</v>
      </c>
      <c r="AO231" s="847" t="str">
        <f t="shared" si="36"/>
        <v/>
      </c>
      <c r="AP231" s="847" t="str">
        <f t="shared" si="37"/>
        <v/>
      </c>
      <c r="AQ231" s="847" t="str">
        <f t="shared" si="38"/>
        <v/>
      </c>
      <c r="AR231" s="847" t="str">
        <f t="shared" si="39"/>
        <v/>
      </c>
      <c r="AS231" s="847" t="str">
        <f t="shared" si="40"/>
        <v/>
      </c>
      <c r="AT231" s="847" t="str">
        <f t="shared" si="41"/>
        <v/>
      </c>
      <c r="AU231" s="932"/>
    </row>
    <row r="232" spans="1:49" s="54" customFormat="1" ht="30" customHeight="1" thickBot="1">
      <c r="A232" s="1807"/>
      <c r="B232" s="998">
        <f t="shared" si="42"/>
        <v>50</v>
      </c>
      <c r="C232" s="237"/>
      <c r="D232" s="484" t="str">
        <f t="shared" si="35"/>
        <v/>
      </c>
      <c r="E232" s="1279"/>
      <c r="F232" s="1280"/>
      <c r="G232" s="238"/>
      <c r="H232" s="63"/>
      <c r="I232" s="526"/>
      <c r="J232" s="527"/>
      <c r="K232" s="527"/>
      <c r="L232" s="527"/>
      <c r="M232" s="527"/>
      <c r="N232" s="527"/>
      <c r="O232" s="527"/>
      <c r="P232" s="527"/>
      <c r="Q232" s="527"/>
      <c r="R232" s="527"/>
      <c r="S232" s="527"/>
      <c r="T232" s="527"/>
      <c r="U232" s="527"/>
      <c r="V232" s="528"/>
      <c r="W232" s="565"/>
      <c r="X232" s="504"/>
      <c r="Y232" s="505"/>
      <c r="Z232" s="506"/>
      <c r="AA232" s="518"/>
      <c r="AB232" s="526"/>
      <c r="AC232" s="527"/>
      <c r="AD232" s="528"/>
      <c r="AE232" s="565"/>
      <c r="AF232" s="552">
        <f t="shared" si="43"/>
        <v>0</v>
      </c>
      <c r="AG232" s="551">
        <f t="shared" si="44"/>
        <v>0</v>
      </c>
      <c r="AO232" s="847" t="str">
        <f t="shared" si="36"/>
        <v/>
      </c>
      <c r="AP232" s="847" t="str">
        <f t="shared" si="37"/>
        <v/>
      </c>
      <c r="AQ232" s="847" t="str">
        <f t="shared" si="38"/>
        <v/>
      </c>
      <c r="AR232" s="847" t="str">
        <f t="shared" si="39"/>
        <v/>
      </c>
      <c r="AS232" s="847" t="str">
        <f t="shared" si="40"/>
        <v/>
      </c>
      <c r="AT232" s="847" t="str">
        <f t="shared" si="41"/>
        <v/>
      </c>
      <c r="AU232" s="932"/>
    </row>
    <row r="233" spans="1:49" s="54" customFormat="1" ht="30" customHeight="1">
      <c r="A233" s="952"/>
      <c r="B233" s="55"/>
      <c r="C233" s="212"/>
      <c r="D233" s="219"/>
      <c r="E233" s="195"/>
      <c r="F233" s="213"/>
      <c r="G233" s="535" t="str">
        <f>'1_一般事項'!C9+1&amp;"次下請負業者計"</f>
        <v>2次下請負業者計</v>
      </c>
      <c r="H233" s="536"/>
      <c r="I233" s="580"/>
      <c r="J233" s="523"/>
      <c r="K233" s="523"/>
      <c r="L233" s="523"/>
      <c r="M233" s="523"/>
      <c r="N233" s="523"/>
      <c r="O233" s="523"/>
      <c r="P233" s="523"/>
      <c r="Q233" s="523"/>
      <c r="R233" s="523"/>
      <c r="S233" s="523"/>
      <c r="T233" s="523"/>
      <c r="U233" s="523"/>
      <c r="V233" s="524"/>
      <c r="W233" s="581"/>
      <c r="X233" s="537">
        <f>SUM(X183:X232)</f>
        <v>0</v>
      </c>
      <c r="Y233" s="538">
        <f>SUM(Y183:Y232)</f>
        <v>0</v>
      </c>
      <c r="Z233" s="539">
        <f>SUM(Z183:Z232)</f>
        <v>0</v>
      </c>
      <c r="AA233" s="540">
        <f>SUM(AA183:AA232)</f>
        <v>0</v>
      </c>
      <c r="AB233" s="580"/>
      <c r="AC233" s="523"/>
      <c r="AD233" s="524"/>
      <c r="AE233" s="581"/>
      <c r="AF233" s="499">
        <f>SUM(AF183:AF232)</f>
        <v>0</v>
      </c>
      <c r="AG233" s="553">
        <f>SUM(AG183:AG232)</f>
        <v>0</v>
      </c>
      <c r="AO233" s="557"/>
      <c r="AP233" s="557"/>
      <c r="AQ233" s="557"/>
      <c r="AR233" s="557"/>
      <c r="AS233" s="557"/>
      <c r="AT233" s="557"/>
      <c r="AU233" s="925"/>
    </row>
    <row r="234" spans="1:49" s="54" customFormat="1" ht="30.6" customHeight="1">
      <c r="A234" s="541"/>
      <c r="B234" s="542"/>
      <c r="C234" s="542"/>
      <c r="D234" s="543"/>
      <c r="E234" s="211"/>
      <c r="F234" s="211"/>
      <c r="G234" s="198" t="s">
        <v>73</v>
      </c>
      <c r="H234" s="199"/>
      <c r="I234" s="582"/>
      <c r="J234" s="583"/>
      <c r="K234" s="521"/>
      <c r="L234" s="521"/>
      <c r="M234" s="521"/>
      <c r="N234" s="521"/>
      <c r="O234" s="521"/>
      <c r="P234" s="521"/>
      <c r="Q234" s="521"/>
      <c r="R234" s="521"/>
      <c r="S234" s="521"/>
      <c r="T234" s="521"/>
      <c r="U234" s="521"/>
      <c r="X234" s="494">
        <f>X182+X233</f>
        <v>0</v>
      </c>
      <c r="Y234" s="495">
        <f>Y182+Y233</f>
        <v>0</v>
      </c>
      <c r="AB234" s="582"/>
      <c r="AC234" s="583"/>
      <c r="AF234" s="494">
        <f>AF182+AF233</f>
        <v>0</v>
      </c>
      <c r="AG234" s="495">
        <f>AG182+AG233</f>
        <v>0</v>
      </c>
      <c r="AO234" s="925"/>
      <c r="AP234" s="925"/>
      <c r="AQ234" s="925"/>
      <c r="AR234" s="925"/>
      <c r="AS234" s="925"/>
      <c r="AT234" s="925"/>
      <c r="AU234" s="925"/>
    </row>
    <row r="235" spans="1:49" s="54" customFormat="1" ht="30.6" customHeight="1">
      <c r="A235" s="541"/>
      <c r="B235" s="542"/>
      <c r="C235" s="542"/>
      <c r="D235" s="543"/>
      <c r="E235" s="211"/>
      <c r="F235" s="211"/>
      <c r="G235" s="519"/>
      <c r="H235" s="520"/>
      <c r="I235" s="521"/>
      <c r="J235" s="521"/>
      <c r="K235" s="521"/>
      <c r="L235" s="521"/>
      <c r="M235" s="521"/>
      <c r="N235" s="521"/>
      <c r="O235" s="521"/>
      <c r="P235" s="521"/>
      <c r="Q235" s="521"/>
      <c r="R235" s="521"/>
      <c r="S235" s="521"/>
      <c r="T235" s="521"/>
      <c r="U235" s="521"/>
      <c r="X235" s="521"/>
      <c r="Y235" s="521"/>
      <c r="AF235" s="521"/>
      <c r="AG235" s="521"/>
      <c r="AO235" s="925"/>
      <c r="AP235" s="925"/>
      <c r="AQ235" s="925"/>
      <c r="AR235" s="925"/>
      <c r="AS235" s="925"/>
      <c r="AT235" s="925"/>
      <c r="AU235" s="925"/>
    </row>
    <row r="236" spans="1:49" ht="20.100000000000001" customHeight="1">
      <c r="A236" s="568" t="s">
        <v>2104</v>
      </c>
      <c r="D236" s="26"/>
      <c r="E236" s="26"/>
      <c r="F236" s="26"/>
      <c r="G236" s="298"/>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488"/>
      <c r="AP236" s="488"/>
      <c r="AQ236" s="488"/>
      <c r="AR236" s="488"/>
      <c r="AS236" s="488"/>
      <c r="AT236" s="488"/>
      <c r="AU236" s="488"/>
      <c r="AV236" s="26"/>
      <c r="AW236" s="26"/>
    </row>
    <row r="237" spans="1:49" ht="20.100000000000001" hidden="1" customHeight="1">
      <c r="A237" s="928" t="s">
        <v>161</v>
      </c>
      <c r="B237" s="927"/>
      <c r="D237" s="26"/>
      <c r="E237" s="26"/>
      <c r="F237" s="26"/>
      <c r="G237" s="298"/>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488"/>
      <c r="AP237" s="488"/>
      <c r="AQ237" s="488"/>
      <c r="AR237" s="488"/>
      <c r="AS237" s="488"/>
      <c r="AT237" s="488"/>
      <c r="AU237" s="488"/>
      <c r="AV237" s="26"/>
      <c r="AW237" s="26"/>
    </row>
    <row r="238" spans="1:49" ht="20.100000000000001" hidden="1" customHeight="1">
      <c r="A238" s="928" t="s">
        <v>354</v>
      </c>
      <c r="B238" s="927"/>
      <c r="D238" s="26"/>
      <c r="E238" s="26"/>
      <c r="F238" s="26"/>
      <c r="G238" s="58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488"/>
      <c r="AP238" s="488"/>
      <c r="AQ238" s="488"/>
      <c r="AR238" s="488"/>
      <c r="AS238" s="488"/>
      <c r="AT238" s="488"/>
      <c r="AU238" s="488"/>
      <c r="AV238" s="26"/>
      <c r="AW238" s="26"/>
    </row>
    <row r="239" spans="1:49" ht="20.100000000000001" hidden="1" customHeight="1">
      <c r="A239" s="926"/>
      <c r="B239" s="927"/>
      <c r="D239" s="26"/>
      <c r="E239" s="26"/>
      <c r="F239" s="26"/>
      <c r="G239" s="298"/>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488"/>
      <c r="AP239" s="488"/>
      <c r="AQ239" s="488"/>
      <c r="AR239" s="488"/>
      <c r="AS239" s="488"/>
      <c r="AT239" s="488"/>
      <c r="AU239" s="488"/>
      <c r="AV239" s="26"/>
      <c r="AW239" s="26"/>
    </row>
    <row r="240" spans="1:49" ht="20.100000000000001" hidden="1" customHeight="1">
      <c r="A240" s="926"/>
      <c r="B240" s="927"/>
      <c r="D240" s="26"/>
      <c r="E240" s="26"/>
      <c r="F240" s="26"/>
      <c r="G240" s="298"/>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488"/>
      <c r="AP240" s="488"/>
      <c r="AQ240" s="488"/>
      <c r="AR240" s="488"/>
      <c r="AS240" s="488"/>
      <c r="AT240" s="488"/>
      <c r="AU240" s="488"/>
      <c r="AV240" s="26"/>
      <c r="AW240" s="26"/>
    </row>
    <row r="241" spans="1:49" ht="20.100000000000001" hidden="1" customHeight="1">
      <c r="A241" s="926"/>
      <c r="B241" s="927"/>
      <c r="D241" s="26"/>
      <c r="E241" s="26"/>
      <c r="F241" s="26"/>
      <c r="G241" s="298"/>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488"/>
      <c r="AP241" s="488"/>
      <c r="AQ241" s="488"/>
      <c r="AR241" s="488"/>
      <c r="AS241" s="488"/>
      <c r="AT241" s="488"/>
      <c r="AU241" s="488"/>
      <c r="AV241" s="26"/>
      <c r="AW241" s="26"/>
    </row>
    <row r="242" spans="1:49" ht="20.100000000000001" hidden="1" customHeight="1">
      <c r="A242" s="926"/>
      <c r="B242" s="927"/>
      <c r="D242" s="26"/>
      <c r="E242" s="26"/>
      <c r="F242" s="26"/>
      <c r="G242" s="298"/>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488"/>
      <c r="AP242" s="488"/>
      <c r="AQ242" s="488"/>
      <c r="AR242" s="488"/>
      <c r="AS242" s="488"/>
      <c r="AT242" s="488"/>
      <c r="AU242" s="488"/>
      <c r="AV242" s="26"/>
      <c r="AW242" s="26"/>
    </row>
    <row r="243" spans="1:49" ht="20.100000000000001" hidden="1" customHeight="1">
      <c r="A243" s="926"/>
      <c r="B243" s="927"/>
      <c r="D243" s="26"/>
      <c r="E243" s="26"/>
      <c r="F243" s="26"/>
      <c r="G243" s="298"/>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888"/>
      <c r="AP243" s="888"/>
      <c r="AQ243" s="888"/>
      <c r="AR243" s="888"/>
      <c r="AS243" s="888"/>
      <c r="AT243" s="888"/>
      <c r="AU243" s="488"/>
      <c r="AV243" s="26"/>
      <c r="AW243" s="26"/>
    </row>
    <row r="244" spans="1:49" s="18" customFormat="1" ht="27.75" customHeight="1">
      <c r="A244" s="1764" t="s">
        <v>591</v>
      </c>
      <c r="B244" s="1765"/>
      <c r="C244" s="1765"/>
      <c r="D244" s="1766"/>
      <c r="E244" s="192" t="s">
        <v>152</v>
      </c>
      <c r="F244" s="208"/>
      <c r="G244" s="193"/>
      <c r="H244" s="1770" t="s">
        <v>952</v>
      </c>
      <c r="I244" s="1772" t="s">
        <v>113</v>
      </c>
      <c r="J244" s="1762"/>
      <c r="K244" s="1762"/>
      <c r="L244" s="1762"/>
      <c r="M244" s="1762"/>
      <c r="N244" s="1762"/>
      <c r="O244" s="1762"/>
      <c r="P244" s="1762"/>
      <c r="Q244" s="1762"/>
      <c r="R244" s="1762"/>
      <c r="S244" s="1762"/>
      <c r="T244" s="1762"/>
      <c r="U244" s="1762"/>
      <c r="V244" s="1762"/>
      <c r="W244" s="1762"/>
      <c r="X244" s="1772" t="s">
        <v>953</v>
      </c>
      <c r="Y244" s="1762"/>
      <c r="Z244" s="1762"/>
      <c r="AA244" s="1763"/>
      <c r="AB244" s="1772" t="s">
        <v>2102</v>
      </c>
      <c r="AC244" s="1762"/>
      <c r="AD244" s="1762"/>
      <c r="AE244" s="1763"/>
      <c r="AF244" s="1762" t="s">
        <v>224</v>
      </c>
      <c r="AG244" s="1763"/>
      <c r="AO244" s="846" t="s">
        <v>1089</v>
      </c>
      <c r="AP244" s="846"/>
      <c r="AQ244" s="846"/>
      <c r="AR244" s="846"/>
      <c r="AS244" s="846"/>
      <c r="AT244" s="846"/>
      <c r="AU244" s="931"/>
    </row>
    <row r="245" spans="1:49" s="18" customFormat="1" ht="27.75" customHeight="1" thickBot="1">
      <c r="A245" s="1767"/>
      <c r="B245" s="1768"/>
      <c r="C245" s="1768"/>
      <c r="D245" s="1769"/>
      <c r="E245" s="1804" t="s">
        <v>1640</v>
      </c>
      <c r="F245" s="1805"/>
      <c r="G245" s="1016" t="s">
        <v>521</v>
      </c>
      <c r="H245" s="1771"/>
      <c r="I245" s="489" t="s">
        <v>853</v>
      </c>
      <c r="J245" s="491" t="s">
        <v>114</v>
      </c>
      <c r="K245" s="491" t="s">
        <v>2091</v>
      </c>
      <c r="L245" s="491" t="s">
        <v>2092</v>
      </c>
      <c r="M245" s="491" t="s">
        <v>2093</v>
      </c>
      <c r="N245" s="491" t="s">
        <v>2094</v>
      </c>
      <c r="O245" s="491" t="s">
        <v>2095</v>
      </c>
      <c r="P245" s="491" t="s">
        <v>2096</v>
      </c>
      <c r="Q245" s="491" t="s">
        <v>2097</v>
      </c>
      <c r="R245" s="491" t="s">
        <v>2098</v>
      </c>
      <c r="S245" s="491" t="s">
        <v>2099</v>
      </c>
      <c r="T245" s="491" t="s">
        <v>2100</v>
      </c>
      <c r="U245" s="491" t="s">
        <v>2101</v>
      </c>
      <c r="V245" s="492" t="s">
        <v>111</v>
      </c>
      <c r="W245" s="508" t="s">
        <v>112</v>
      </c>
      <c r="X245" s="489" t="s">
        <v>853</v>
      </c>
      <c r="Y245" s="493" t="s">
        <v>114</v>
      </c>
      <c r="Z245" s="492" t="s">
        <v>111</v>
      </c>
      <c r="AA245" s="490" t="s">
        <v>112</v>
      </c>
      <c r="AB245" s="489" t="s">
        <v>853</v>
      </c>
      <c r="AC245" s="493" t="s">
        <v>114</v>
      </c>
      <c r="AD245" s="492" t="s">
        <v>111</v>
      </c>
      <c r="AE245" s="490" t="s">
        <v>112</v>
      </c>
      <c r="AF245" s="512" t="s">
        <v>853</v>
      </c>
      <c r="AG245" s="550" t="s">
        <v>114</v>
      </c>
      <c r="AO245" s="848" t="s">
        <v>1090</v>
      </c>
      <c r="AP245" s="848" t="s">
        <v>1091</v>
      </c>
      <c r="AQ245" s="848" t="s">
        <v>1092</v>
      </c>
      <c r="AR245" s="850" t="s">
        <v>1095</v>
      </c>
      <c r="AS245" s="848" t="s">
        <v>1093</v>
      </c>
      <c r="AT245" s="848" t="s">
        <v>1094</v>
      </c>
      <c r="AU245" s="931"/>
    </row>
    <row r="246" spans="1:49" s="54" customFormat="1" ht="30" customHeight="1">
      <c r="A246" s="1808" t="str">
        <f>'1_一般事項'!$C$9&amp;"次下請"</f>
        <v>1次下請</v>
      </c>
      <c r="B246" s="214">
        <v>1</v>
      </c>
      <c r="C246" s="217" t="str">
        <f>IF('1_一般事項'!$C$8="","",'1_一般事項'!$C$8)</f>
        <v/>
      </c>
      <c r="D246" s="484" t="str">
        <f t="shared" ref="D246:D295" si="45">AO246&amp;AP246&amp;AQ246&amp;AR246&amp;AS246&amp;AT246</f>
        <v/>
      </c>
      <c r="E246" s="1277"/>
      <c r="F246" s="1278"/>
      <c r="G246" s="209"/>
      <c r="H246" s="194"/>
      <c r="I246" s="1568"/>
      <c r="J246" s="1569"/>
      <c r="K246" s="1569"/>
      <c r="L246" s="1569"/>
      <c r="M246" s="1569"/>
      <c r="N246" s="1569"/>
      <c r="O246" s="1569"/>
      <c r="P246" s="1569"/>
      <c r="Q246" s="1569"/>
      <c r="R246" s="1569"/>
      <c r="S246" s="1569"/>
      <c r="T246" s="1569"/>
      <c r="U246" s="1569"/>
      <c r="V246" s="1570"/>
      <c r="W246" s="1571"/>
      <c r="X246" s="522"/>
      <c r="Y246" s="523"/>
      <c r="Z246" s="524"/>
      <c r="AA246" s="564"/>
      <c r="AB246" s="507"/>
      <c r="AC246" s="496"/>
      <c r="AD246" s="1580"/>
      <c r="AE246" s="1581"/>
      <c r="AF246" s="552">
        <f>AB246</f>
        <v>0</v>
      </c>
      <c r="AG246" s="551">
        <f>AC246</f>
        <v>0</v>
      </c>
      <c r="AI246" s="18"/>
      <c r="AJ246" s="18"/>
      <c r="AO246" s="847" t="str">
        <f>IF($E246&lt;&gt;"",IF(G246="","規格を入力してください",""),"")</f>
        <v/>
      </c>
      <c r="AP246" s="847" t="str">
        <f>IF($E246&lt;&gt;"",IF(AND(AO246="",H246=""),"機械本体重量を入力してください",""),"")</f>
        <v/>
      </c>
      <c r="AQ246" s="847" t="str">
        <f>IF($E246&lt;&gt;"",IF(AND(AO246&amp;AP246="",I246="",AB246=""),"運搬費を入力してください",""),"")</f>
        <v/>
      </c>
      <c r="AR246" s="847" t="str">
        <f>IF($E246&lt;&gt;"",IF(AND(AO246&amp;AP246&amp;AQ246="",J246="",AC246=""),"内分解組立費を入力してください",""),"")</f>
        <v/>
      </c>
      <c r="AS246" s="847" t="str">
        <f>IF($E246&lt;&gt;"",IF(AND(AO246&amp;AP246&amp;AQ246&amp;AR246="",V246="",AD246=""),"運搬距離を入力してください",""),"")</f>
        <v/>
      </c>
      <c r="AT246" s="847" t="str">
        <f>IF($E246&lt;&gt;"",IF(AND(AO246&amp;AP246&amp;AQ246&amp;AR246&amp;AS246="",W246="",AE246=""),"運搬回数を入力してください",""),"")</f>
        <v/>
      </c>
      <c r="AU246" s="932"/>
    </row>
    <row r="247" spans="1:49" s="54" customFormat="1" ht="30" customHeight="1">
      <c r="A247" s="1809"/>
      <c r="B247" s="215">
        <f t="shared" ref="B247:B295" si="46">B246+1</f>
        <v>2</v>
      </c>
      <c r="C247" s="217" t="str">
        <f>IF('1_一般事項'!$C$8="","",'1_一般事項'!$C$8)</f>
        <v/>
      </c>
      <c r="D247" s="484" t="str">
        <f t="shared" si="45"/>
        <v/>
      </c>
      <c r="E247" s="1279"/>
      <c r="F247" s="1280"/>
      <c r="G247" s="210"/>
      <c r="H247" s="62"/>
      <c r="I247" s="1572"/>
      <c r="J247" s="1573"/>
      <c r="K247" s="1573"/>
      <c r="L247" s="1573"/>
      <c r="M247" s="1573"/>
      <c r="N247" s="1573"/>
      <c r="O247" s="1573"/>
      <c r="P247" s="1573"/>
      <c r="Q247" s="1573"/>
      <c r="R247" s="1573"/>
      <c r="S247" s="1573"/>
      <c r="T247" s="1573"/>
      <c r="U247" s="1573"/>
      <c r="V247" s="1574"/>
      <c r="W247" s="1575"/>
      <c r="X247" s="526"/>
      <c r="Y247" s="527"/>
      <c r="Z247" s="528"/>
      <c r="AA247" s="565"/>
      <c r="AB247" s="501"/>
      <c r="AC247" s="502"/>
      <c r="AD247" s="1582"/>
      <c r="AE247" s="1583"/>
      <c r="AF247" s="552">
        <f t="shared" ref="AF247:AF295" si="47">AB247</f>
        <v>0</v>
      </c>
      <c r="AG247" s="551">
        <f t="shared" ref="AG247:AG295" si="48">AC247</f>
        <v>0</v>
      </c>
      <c r="AI247" s="18"/>
      <c r="AJ247" s="18"/>
      <c r="AO247" s="847" t="str">
        <f t="shared" ref="AO247:AO295" si="49">IF($E247&lt;&gt;"",IF(G247="","規格を入力してください",""),"")</f>
        <v/>
      </c>
      <c r="AP247" s="847" t="str">
        <f t="shared" ref="AP247:AP295" si="50">IF($E247&lt;&gt;"",IF(AND(AO247="",H247=""),"機械本体重量を入力してください",""),"")</f>
        <v/>
      </c>
      <c r="AQ247" s="847" t="str">
        <f t="shared" ref="AQ247:AQ295" si="51">IF($E247&lt;&gt;"",IF(AND(AO247&amp;AP247="",I247="",AB247=""),"運搬費を入力してください",""),"")</f>
        <v/>
      </c>
      <c r="AR247" s="847" t="str">
        <f t="shared" ref="AR247:AR295" si="52">IF($E247&lt;&gt;"",IF(AND(AO247&amp;AP247&amp;AQ247="",J247="",AC247=""),"内分解組立費を入力してください",""),"")</f>
        <v/>
      </c>
      <c r="AS247" s="847" t="str">
        <f t="shared" ref="AS247:AS295" si="53">IF($E247&lt;&gt;"",IF(AND(AO247&amp;AP247&amp;AQ247&amp;AR247="",V247="",AD247=""),"運搬距離を入力してください",""),"")</f>
        <v/>
      </c>
      <c r="AT247" s="847" t="str">
        <f t="shared" ref="AT247:AT295" si="54">IF($E247&lt;&gt;"",IF(AND(AO247&amp;AP247&amp;AQ247&amp;AR247&amp;AS247="",W247="",AE247=""),"運搬回数を入力してください",""),"")</f>
        <v/>
      </c>
      <c r="AU247" s="932"/>
    </row>
    <row r="248" spans="1:49" s="54" customFormat="1" ht="30" customHeight="1">
      <c r="A248" s="1809"/>
      <c r="B248" s="215">
        <f t="shared" si="46"/>
        <v>3</v>
      </c>
      <c r="C248" s="217" t="str">
        <f>IF('1_一般事項'!$C$8="","",'1_一般事項'!$C$8)</f>
        <v/>
      </c>
      <c r="D248" s="484" t="str">
        <f t="shared" si="45"/>
        <v/>
      </c>
      <c r="E248" s="1279"/>
      <c r="F248" s="1280"/>
      <c r="G248" s="210"/>
      <c r="H248" s="62"/>
      <c r="I248" s="1572"/>
      <c r="J248" s="1573"/>
      <c r="K248" s="1573"/>
      <c r="L248" s="1573"/>
      <c r="M248" s="1573"/>
      <c r="N248" s="1573"/>
      <c r="O248" s="1573"/>
      <c r="P248" s="1573"/>
      <c r="Q248" s="1573"/>
      <c r="R248" s="1573"/>
      <c r="S248" s="1573"/>
      <c r="T248" s="1573"/>
      <c r="U248" s="1573"/>
      <c r="V248" s="1574"/>
      <c r="W248" s="1575"/>
      <c r="X248" s="526"/>
      <c r="Y248" s="527"/>
      <c r="Z248" s="528"/>
      <c r="AA248" s="565"/>
      <c r="AB248" s="501"/>
      <c r="AC248" s="502"/>
      <c r="AD248" s="1582"/>
      <c r="AE248" s="1583"/>
      <c r="AF248" s="552">
        <f t="shared" si="47"/>
        <v>0</v>
      </c>
      <c r="AG248" s="551">
        <f t="shared" si="48"/>
        <v>0</v>
      </c>
      <c r="AI248" s="3"/>
      <c r="AJ248" s="3"/>
      <c r="AO248" s="847" t="str">
        <f t="shared" si="49"/>
        <v/>
      </c>
      <c r="AP248" s="847" t="str">
        <f t="shared" si="50"/>
        <v/>
      </c>
      <c r="AQ248" s="847" t="str">
        <f t="shared" si="51"/>
        <v/>
      </c>
      <c r="AR248" s="847" t="str">
        <f t="shared" si="52"/>
        <v/>
      </c>
      <c r="AS248" s="847" t="str">
        <f t="shared" si="53"/>
        <v/>
      </c>
      <c r="AT248" s="847" t="str">
        <f t="shared" si="54"/>
        <v/>
      </c>
      <c r="AU248" s="932"/>
    </row>
    <row r="249" spans="1:49" s="54" customFormat="1" ht="30" customHeight="1">
      <c r="A249" s="1809"/>
      <c r="B249" s="215">
        <f t="shared" si="46"/>
        <v>4</v>
      </c>
      <c r="C249" s="217" t="str">
        <f>IF('1_一般事項'!$C$8="","",'1_一般事項'!$C$8)</f>
        <v/>
      </c>
      <c r="D249" s="484" t="str">
        <f t="shared" si="45"/>
        <v/>
      </c>
      <c r="E249" s="1279"/>
      <c r="F249" s="1280"/>
      <c r="G249" s="210"/>
      <c r="H249" s="62"/>
      <c r="I249" s="1572"/>
      <c r="J249" s="1573"/>
      <c r="K249" s="1573"/>
      <c r="L249" s="1573"/>
      <c r="M249" s="1573"/>
      <c r="N249" s="1573"/>
      <c r="O249" s="1573"/>
      <c r="P249" s="1573"/>
      <c r="Q249" s="1573"/>
      <c r="R249" s="1573"/>
      <c r="S249" s="1573"/>
      <c r="T249" s="1573"/>
      <c r="U249" s="1573"/>
      <c r="V249" s="1574"/>
      <c r="W249" s="1575"/>
      <c r="X249" s="526"/>
      <c r="Y249" s="527"/>
      <c r="Z249" s="528"/>
      <c r="AA249" s="565"/>
      <c r="AB249" s="501"/>
      <c r="AC249" s="502"/>
      <c r="AD249" s="1582"/>
      <c r="AE249" s="1583"/>
      <c r="AF249" s="552">
        <f t="shared" si="47"/>
        <v>0</v>
      </c>
      <c r="AG249" s="551">
        <f t="shared" si="48"/>
        <v>0</v>
      </c>
      <c r="AI249" s="3"/>
      <c r="AJ249" s="3"/>
      <c r="AO249" s="847" t="str">
        <f t="shared" si="49"/>
        <v/>
      </c>
      <c r="AP249" s="847" t="str">
        <f t="shared" si="50"/>
        <v/>
      </c>
      <c r="AQ249" s="847" t="str">
        <f t="shared" si="51"/>
        <v/>
      </c>
      <c r="AR249" s="847" t="str">
        <f t="shared" si="52"/>
        <v/>
      </c>
      <c r="AS249" s="847" t="str">
        <f t="shared" si="53"/>
        <v/>
      </c>
      <c r="AT249" s="847" t="str">
        <f t="shared" si="54"/>
        <v/>
      </c>
      <c r="AU249" s="932"/>
    </row>
    <row r="250" spans="1:49" s="54" customFormat="1" ht="30" customHeight="1">
      <c r="A250" s="1809"/>
      <c r="B250" s="215">
        <f t="shared" si="46"/>
        <v>5</v>
      </c>
      <c r="C250" s="217" t="str">
        <f>IF('1_一般事項'!$C$8="","",'1_一般事項'!$C$8)</f>
        <v/>
      </c>
      <c r="D250" s="484" t="str">
        <f t="shared" si="45"/>
        <v/>
      </c>
      <c r="E250" s="1279"/>
      <c r="F250" s="1280"/>
      <c r="G250" s="210"/>
      <c r="H250" s="62"/>
      <c r="I250" s="1572"/>
      <c r="J250" s="1573"/>
      <c r="K250" s="1573"/>
      <c r="L250" s="1573"/>
      <c r="M250" s="1573"/>
      <c r="N250" s="1573"/>
      <c r="O250" s="1573"/>
      <c r="P250" s="1573"/>
      <c r="Q250" s="1573"/>
      <c r="R250" s="1573"/>
      <c r="S250" s="1573"/>
      <c r="T250" s="1573"/>
      <c r="U250" s="1573"/>
      <c r="V250" s="1574"/>
      <c r="W250" s="1575"/>
      <c r="X250" s="526"/>
      <c r="Y250" s="527"/>
      <c r="Z250" s="528"/>
      <c r="AA250" s="565"/>
      <c r="AB250" s="501"/>
      <c r="AC250" s="502"/>
      <c r="AD250" s="1582"/>
      <c r="AE250" s="1583"/>
      <c r="AF250" s="552">
        <f t="shared" si="47"/>
        <v>0</v>
      </c>
      <c r="AG250" s="551">
        <f t="shared" si="48"/>
        <v>0</v>
      </c>
      <c r="AI250" s="3"/>
      <c r="AJ250" s="3"/>
      <c r="AO250" s="847" t="str">
        <f t="shared" si="49"/>
        <v/>
      </c>
      <c r="AP250" s="847" t="str">
        <f t="shared" si="50"/>
        <v/>
      </c>
      <c r="AQ250" s="847" t="str">
        <f t="shared" si="51"/>
        <v/>
      </c>
      <c r="AR250" s="847" t="str">
        <f t="shared" si="52"/>
        <v/>
      </c>
      <c r="AS250" s="847" t="str">
        <f t="shared" si="53"/>
        <v/>
      </c>
      <c r="AT250" s="847" t="str">
        <f t="shared" si="54"/>
        <v/>
      </c>
      <c r="AU250" s="932"/>
    </row>
    <row r="251" spans="1:49" s="54" customFormat="1" ht="30" customHeight="1">
      <c r="A251" s="1809"/>
      <c r="B251" s="215">
        <f t="shared" si="46"/>
        <v>6</v>
      </c>
      <c r="C251" s="217" t="str">
        <f>IF('1_一般事項'!$C$8="","",'1_一般事項'!$C$8)</f>
        <v/>
      </c>
      <c r="D251" s="484" t="str">
        <f t="shared" si="45"/>
        <v/>
      </c>
      <c r="E251" s="1279"/>
      <c r="F251" s="1280"/>
      <c r="G251" s="210"/>
      <c r="H251" s="62"/>
      <c r="I251" s="1572"/>
      <c r="J251" s="1573"/>
      <c r="K251" s="1573"/>
      <c r="L251" s="1573"/>
      <c r="M251" s="1573"/>
      <c r="N251" s="1573"/>
      <c r="O251" s="1573"/>
      <c r="P251" s="1573"/>
      <c r="Q251" s="1573"/>
      <c r="R251" s="1573"/>
      <c r="S251" s="1573"/>
      <c r="T251" s="1573"/>
      <c r="U251" s="1573"/>
      <c r="V251" s="1574"/>
      <c r="W251" s="1575"/>
      <c r="X251" s="526"/>
      <c r="Y251" s="527"/>
      <c r="Z251" s="528"/>
      <c r="AA251" s="565"/>
      <c r="AB251" s="501"/>
      <c r="AC251" s="502"/>
      <c r="AD251" s="1582"/>
      <c r="AE251" s="1583"/>
      <c r="AF251" s="552">
        <f t="shared" si="47"/>
        <v>0</v>
      </c>
      <c r="AG251" s="551">
        <f t="shared" si="48"/>
        <v>0</v>
      </c>
      <c r="AI251" s="3"/>
      <c r="AJ251" s="3"/>
      <c r="AO251" s="847" t="str">
        <f t="shared" si="49"/>
        <v/>
      </c>
      <c r="AP251" s="847" t="str">
        <f t="shared" si="50"/>
        <v/>
      </c>
      <c r="AQ251" s="847" t="str">
        <f t="shared" si="51"/>
        <v/>
      </c>
      <c r="AR251" s="847" t="str">
        <f t="shared" si="52"/>
        <v/>
      </c>
      <c r="AS251" s="847" t="str">
        <f t="shared" si="53"/>
        <v/>
      </c>
      <c r="AT251" s="847" t="str">
        <f t="shared" si="54"/>
        <v/>
      </c>
      <c r="AU251" s="932"/>
    </row>
    <row r="252" spans="1:49" s="54" customFormat="1" ht="30" customHeight="1">
      <c r="A252" s="1809"/>
      <c r="B252" s="215">
        <f t="shared" si="46"/>
        <v>7</v>
      </c>
      <c r="C252" s="217" t="str">
        <f>IF('1_一般事項'!$C$8="","",'1_一般事項'!$C$8)</f>
        <v/>
      </c>
      <c r="D252" s="484" t="str">
        <f t="shared" si="45"/>
        <v/>
      </c>
      <c r="E252" s="1279"/>
      <c r="F252" s="1280"/>
      <c r="G252" s="210"/>
      <c r="H252" s="62"/>
      <c r="I252" s="1572"/>
      <c r="J252" s="1573"/>
      <c r="K252" s="1573"/>
      <c r="L252" s="1573"/>
      <c r="M252" s="1573"/>
      <c r="N252" s="1573"/>
      <c r="O252" s="1573"/>
      <c r="P252" s="1573"/>
      <c r="Q252" s="1573"/>
      <c r="R252" s="1573"/>
      <c r="S252" s="1573"/>
      <c r="T252" s="1573"/>
      <c r="U252" s="1573"/>
      <c r="V252" s="1574"/>
      <c r="W252" s="1575"/>
      <c r="X252" s="526"/>
      <c r="Y252" s="527"/>
      <c r="Z252" s="528"/>
      <c r="AA252" s="565"/>
      <c r="AB252" s="501"/>
      <c r="AC252" s="502"/>
      <c r="AD252" s="1582"/>
      <c r="AE252" s="1583"/>
      <c r="AF252" s="552">
        <f t="shared" si="47"/>
        <v>0</v>
      </c>
      <c r="AG252" s="551">
        <f t="shared" si="48"/>
        <v>0</v>
      </c>
      <c r="AI252" s="3"/>
      <c r="AJ252" s="3"/>
      <c r="AO252" s="847" t="str">
        <f t="shared" si="49"/>
        <v/>
      </c>
      <c r="AP252" s="847" t="str">
        <f t="shared" si="50"/>
        <v/>
      </c>
      <c r="AQ252" s="847" t="str">
        <f t="shared" si="51"/>
        <v/>
      </c>
      <c r="AR252" s="847" t="str">
        <f t="shared" si="52"/>
        <v/>
      </c>
      <c r="AS252" s="847" t="str">
        <f t="shared" si="53"/>
        <v/>
      </c>
      <c r="AT252" s="847" t="str">
        <f t="shared" si="54"/>
        <v/>
      </c>
      <c r="AU252" s="932"/>
    </row>
    <row r="253" spans="1:49" s="54" customFormat="1" ht="30" customHeight="1">
      <c r="A253" s="1809"/>
      <c r="B253" s="215">
        <f t="shared" si="46"/>
        <v>8</v>
      </c>
      <c r="C253" s="217" t="str">
        <f>IF('1_一般事項'!$C$8="","",'1_一般事項'!$C$8)</f>
        <v/>
      </c>
      <c r="D253" s="484" t="str">
        <f t="shared" si="45"/>
        <v/>
      </c>
      <c r="E253" s="1279"/>
      <c r="F253" s="1280"/>
      <c r="G253" s="210"/>
      <c r="H253" s="62"/>
      <c r="I253" s="1572"/>
      <c r="J253" s="1573"/>
      <c r="K253" s="1573"/>
      <c r="L253" s="1573"/>
      <c r="M253" s="1573"/>
      <c r="N253" s="1573"/>
      <c r="O253" s="1573"/>
      <c r="P253" s="1573"/>
      <c r="Q253" s="1573"/>
      <c r="R253" s="1573"/>
      <c r="S253" s="1573"/>
      <c r="T253" s="1573"/>
      <c r="U253" s="1573"/>
      <c r="V253" s="1574"/>
      <c r="W253" s="1575"/>
      <c r="X253" s="526"/>
      <c r="Y253" s="527"/>
      <c r="Z253" s="528"/>
      <c r="AA253" s="565"/>
      <c r="AB253" s="501"/>
      <c r="AC253" s="502"/>
      <c r="AD253" s="1582"/>
      <c r="AE253" s="1583"/>
      <c r="AF253" s="552">
        <f t="shared" si="47"/>
        <v>0</v>
      </c>
      <c r="AG253" s="551">
        <f t="shared" si="48"/>
        <v>0</v>
      </c>
      <c r="AI253" s="3"/>
      <c r="AJ253" s="47"/>
      <c r="AO253" s="847" t="str">
        <f t="shared" si="49"/>
        <v/>
      </c>
      <c r="AP253" s="847" t="str">
        <f t="shared" si="50"/>
        <v/>
      </c>
      <c r="AQ253" s="847" t="str">
        <f t="shared" si="51"/>
        <v/>
      </c>
      <c r="AR253" s="847" t="str">
        <f t="shared" si="52"/>
        <v/>
      </c>
      <c r="AS253" s="847" t="str">
        <f t="shared" si="53"/>
        <v/>
      </c>
      <c r="AT253" s="847" t="str">
        <f t="shared" si="54"/>
        <v/>
      </c>
      <c r="AU253" s="932"/>
    </row>
    <row r="254" spans="1:49" s="54" customFormat="1" ht="30" customHeight="1">
      <c r="A254" s="1809"/>
      <c r="B254" s="215">
        <f t="shared" si="46"/>
        <v>9</v>
      </c>
      <c r="C254" s="217" t="str">
        <f>IF('1_一般事項'!$C$8="","",'1_一般事項'!$C$8)</f>
        <v/>
      </c>
      <c r="D254" s="484" t="str">
        <f t="shared" si="45"/>
        <v/>
      </c>
      <c r="E254" s="1279"/>
      <c r="F254" s="1280"/>
      <c r="G254" s="210"/>
      <c r="H254" s="62"/>
      <c r="I254" s="1572"/>
      <c r="J254" s="1573"/>
      <c r="K254" s="1573"/>
      <c r="L254" s="1573"/>
      <c r="M254" s="1573"/>
      <c r="N254" s="1573"/>
      <c r="O254" s="1573"/>
      <c r="P254" s="1573"/>
      <c r="Q254" s="1573"/>
      <c r="R254" s="1573"/>
      <c r="S254" s="1573"/>
      <c r="T254" s="1573"/>
      <c r="U254" s="1573"/>
      <c r="V254" s="1574"/>
      <c r="W254" s="1575"/>
      <c r="X254" s="526"/>
      <c r="Y254" s="527"/>
      <c r="Z254" s="528"/>
      <c r="AA254" s="565"/>
      <c r="AB254" s="501"/>
      <c r="AC254" s="502"/>
      <c r="AD254" s="1582"/>
      <c r="AE254" s="1583"/>
      <c r="AF254" s="552">
        <f t="shared" si="47"/>
        <v>0</v>
      </c>
      <c r="AG254" s="551">
        <f t="shared" si="48"/>
        <v>0</v>
      </c>
      <c r="AI254" s="47"/>
      <c r="AJ254" s="47"/>
      <c r="AO254" s="847" t="str">
        <f t="shared" si="49"/>
        <v/>
      </c>
      <c r="AP254" s="847" t="str">
        <f t="shared" si="50"/>
        <v/>
      </c>
      <c r="AQ254" s="847" t="str">
        <f t="shared" si="51"/>
        <v/>
      </c>
      <c r="AR254" s="847" t="str">
        <f t="shared" si="52"/>
        <v/>
      </c>
      <c r="AS254" s="847" t="str">
        <f t="shared" si="53"/>
        <v/>
      </c>
      <c r="AT254" s="847" t="str">
        <f t="shared" si="54"/>
        <v/>
      </c>
      <c r="AU254" s="932"/>
    </row>
    <row r="255" spans="1:49" s="54" customFormat="1" ht="30" customHeight="1">
      <c r="A255" s="1809"/>
      <c r="B255" s="215">
        <f t="shared" si="46"/>
        <v>10</v>
      </c>
      <c r="C255" s="217" t="str">
        <f>IF('1_一般事項'!$C$8="","",'1_一般事項'!$C$8)</f>
        <v/>
      </c>
      <c r="D255" s="484" t="str">
        <f t="shared" si="45"/>
        <v/>
      </c>
      <c r="E255" s="1279"/>
      <c r="F255" s="1280"/>
      <c r="G255" s="210"/>
      <c r="H255" s="62"/>
      <c r="I255" s="1572"/>
      <c r="J255" s="1573"/>
      <c r="K255" s="1573"/>
      <c r="L255" s="1573"/>
      <c r="M255" s="1573"/>
      <c r="N255" s="1573"/>
      <c r="O255" s="1573"/>
      <c r="P255" s="1573"/>
      <c r="Q255" s="1573"/>
      <c r="R255" s="1573"/>
      <c r="S255" s="1573"/>
      <c r="T255" s="1573"/>
      <c r="U255" s="1573"/>
      <c r="V255" s="1574"/>
      <c r="W255" s="1575"/>
      <c r="X255" s="526"/>
      <c r="Y255" s="527"/>
      <c r="Z255" s="528"/>
      <c r="AA255" s="565"/>
      <c r="AB255" s="501"/>
      <c r="AC255" s="502"/>
      <c r="AD255" s="1582"/>
      <c r="AE255" s="1583"/>
      <c r="AF255" s="552">
        <f t="shared" si="47"/>
        <v>0</v>
      </c>
      <c r="AG255" s="551">
        <f t="shared" si="48"/>
        <v>0</v>
      </c>
      <c r="AI255" s="47"/>
      <c r="AJ255" s="47"/>
      <c r="AO255" s="847" t="str">
        <f t="shared" si="49"/>
        <v/>
      </c>
      <c r="AP255" s="847" t="str">
        <f t="shared" si="50"/>
        <v/>
      </c>
      <c r="AQ255" s="847" t="str">
        <f t="shared" si="51"/>
        <v/>
      </c>
      <c r="AR255" s="847" t="str">
        <f t="shared" si="52"/>
        <v/>
      </c>
      <c r="AS255" s="847" t="str">
        <f t="shared" si="53"/>
        <v/>
      </c>
      <c r="AT255" s="847" t="str">
        <f t="shared" si="54"/>
        <v/>
      </c>
      <c r="AU255" s="932"/>
    </row>
    <row r="256" spans="1:49" s="54" customFormat="1" ht="30" customHeight="1">
      <c r="A256" s="1809"/>
      <c r="B256" s="215">
        <f t="shared" si="46"/>
        <v>11</v>
      </c>
      <c r="C256" s="217" t="str">
        <f>IF('1_一般事項'!$C$8="","",'1_一般事項'!$C$8)</f>
        <v/>
      </c>
      <c r="D256" s="484" t="str">
        <f t="shared" si="45"/>
        <v/>
      </c>
      <c r="E256" s="1279"/>
      <c r="F256" s="1280"/>
      <c r="G256" s="210"/>
      <c r="H256" s="62"/>
      <c r="I256" s="1572"/>
      <c r="J256" s="1573"/>
      <c r="K256" s="1573"/>
      <c r="L256" s="1573"/>
      <c r="M256" s="1573"/>
      <c r="N256" s="1573"/>
      <c r="O256" s="1573"/>
      <c r="P256" s="1573"/>
      <c r="Q256" s="1573"/>
      <c r="R256" s="1573"/>
      <c r="S256" s="1573"/>
      <c r="T256" s="1573"/>
      <c r="U256" s="1573"/>
      <c r="V256" s="1574"/>
      <c r="W256" s="1575"/>
      <c r="X256" s="526"/>
      <c r="Y256" s="527"/>
      <c r="Z256" s="528"/>
      <c r="AA256" s="565"/>
      <c r="AB256" s="501"/>
      <c r="AC256" s="502"/>
      <c r="AD256" s="1582"/>
      <c r="AE256" s="1583"/>
      <c r="AF256" s="552">
        <f t="shared" si="47"/>
        <v>0</v>
      </c>
      <c r="AG256" s="551">
        <f t="shared" si="48"/>
        <v>0</v>
      </c>
      <c r="AI256" s="3"/>
      <c r="AJ256" s="47"/>
      <c r="AO256" s="847" t="str">
        <f t="shared" si="49"/>
        <v/>
      </c>
      <c r="AP256" s="847" t="str">
        <f t="shared" si="50"/>
        <v/>
      </c>
      <c r="AQ256" s="847" t="str">
        <f t="shared" si="51"/>
        <v/>
      </c>
      <c r="AR256" s="847" t="str">
        <f t="shared" si="52"/>
        <v/>
      </c>
      <c r="AS256" s="847" t="str">
        <f t="shared" si="53"/>
        <v/>
      </c>
      <c r="AT256" s="847" t="str">
        <f t="shared" si="54"/>
        <v/>
      </c>
      <c r="AU256" s="932"/>
    </row>
    <row r="257" spans="1:47" s="54" customFormat="1" ht="30" customHeight="1">
      <c r="A257" s="1809"/>
      <c r="B257" s="215">
        <f t="shared" si="46"/>
        <v>12</v>
      </c>
      <c r="C257" s="217" t="str">
        <f>IF('1_一般事項'!$C$8="","",'1_一般事項'!$C$8)</f>
        <v/>
      </c>
      <c r="D257" s="484" t="str">
        <f t="shared" si="45"/>
        <v/>
      </c>
      <c r="E257" s="1279"/>
      <c r="F257" s="1280"/>
      <c r="G257" s="210"/>
      <c r="H257" s="62"/>
      <c r="I257" s="1572"/>
      <c r="J257" s="1573"/>
      <c r="K257" s="1573"/>
      <c r="L257" s="1573"/>
      <c r="M257" s="1573"/>
      <c r="N257" s="1573"/>
      <c r="O257" s="1573"/>
      <c r="P257" s="1573"/>
      <c r="Q257" s="1573"/>
      <c r="R257" s="1573"/>
      <c r="S257" s="1573"/>
      <c r="T257" s="1573"/>
      <c r="U257" s="1573"/>
      <c r="V257" s="1574"/>
      <c r="W257" s="1575"/>
      <c r="X257" s="526"/>
      <c r="Y257" s="527"/>
      <c r="Z257" s="528"/>
      <c r="AA257" s="565"/>
      <c r="AB257" s="501"/>
      <c r="AC257" s="502"/>
      <c r="AD257" s="1582"/>
      <c r="AE257" s="1583"/>
      <c r="AF257" s="552">
        <f t="shared" si="47"/>
        <v>0</v>
      </c>
      <c r="AG257" s="551">
        <f t="shared" si="48"/>
        <v>0</v>
      </c>
      <c r="AI257" s="47"/>
      <c r="AJ257" s="47"/>
      <c r="AO257" s="847" t="str">
        <f t="shared" si="49"/>
        <v/>
      </c>
      <c r="AP257" s="847" t="str">
        <f t="shared" si="50"/>
        <v/>
      </c>
      <c r="AQ257" s="847" t="str">
        <f t="shared" si="51"/>
        <v/>
      </c>
      <c r="AR257" s="847" t="str">
        <f t="shared" si="52"/>
        <v/>
      </c>
      <c r="AS257" s="847" t="str">
        <f t="shared" si="53"/>
        <v/>
      </c>
      <c r="AT257" s="847" t="str">
        <f t="shared" si="54"/>
        <v/>
      </c>
      <c r="AU257" s="932"/>
    </row>
    <row r="258" spans="1:47" s="54" customFormat="1" ht="30" customHeight="1">
      <c r="A258" s="1809"/>
      <c r="B258" s="215">
        <f t="shared" si="46"/>
        <v>13</v>
      </c>
      <c r="C258" s="217" t="str">
        <f>IF('1_一般事項'!$C$8="","",'1_一般事項'!$C$8)</f>
        <v/>
      </c>
      <c r="D258" s="484" t="str">
        <f t="shared" si="45"/>
        <v/>
      </c>
      <c r="E258" s="1279"/>
      <c r="F258" s="1280"/>
      <c r="G258" s="210"/>
      <c r="H258" s="62"/>
      <c r="I258" s="1572"/>
      <c r="J258" s="1573"/>
      <c r="K258" s="1573"/>
      <c r="L258" s="1573"/>
      <c r="M258" s="1573"/>
      <c r="N258" s="1573"/>
      <c r="O258" s="1573"/>
      <c r="P258" s="1573"/>
      <c r="Q258" s="1573"/>
      <c r="R258" s="1573"/>
      <c r="S258" s="1573"/>
      <c r="T258" s="1573"/>
      <c r="U258" s="1573"/>
      <c r="V258" s="1574"/>
      <c r="W258" s="1575"/>
      <c r="X258" s="526"/>
      <c r="Y258" s="527"/>
      <c r="Z258" s="528"/>
      <c r="AA258" s="565"/>
      <c r="AB258" s="501"/>
      <c r="AC258" s="502"/>
      <c r="AD258" s="1582"/>
      <c r="AE258" s="1583"/>
      <c r="AF258" s="552">
        <f t="shared" si="47"/>
        <v>0</v>
      </c>
      <c r="AG258" s="551">
        <f t="shared" si="48"/>
        <v>0</v>
      </c>
      <c r="AI258" s="47"/>
      <c r="AJ258" s="47"/>
      <c r="AO258" s="847" t="str">
        <f t="shared" si="49"/>
        <v/>
      </c>
      <c r="AP258" s="847" t="str">
        <f t="shared" si="50"/>
        <v/>
      </c>
      <c r="AQ258" s="847" t="str">
        <f t="shared" si="51"/>
        <v/>
      </c>
      <c r="AR258" s="847" t="str">
        <f t="shared" si="52"/>
        <v/>
      </c>
      <c r="AS258" s="847" t="str">
        <f t="shared" si="53"/>
        <v/>
      </c>
      <c r="AT258" s="847" t="str">
        <f t="shared" si="54"/>
        <v/>
      </c>
      <c r="AU258" s="932"/>
    </row>
    <row r="259" spans="1:47" s="54" customFormat="1" ht="30" customHeight="1">
      <c r="A259" s="1809"/>
      <c r="B259" s="215">
        <f t="shared" si="46"/>
        <v>14</v>
      </c>
      <c r="C259" s="217" t="str">
        <f>IF('1_一般事項'!$C$8="","",'1_一般事項'!$C$8)</f>
        <v/>
      </c>
      <c r="D259" s="484" t="str">
        <f t="shared" si="45"/>
        <v/>
      </c>
      <c r="E259" s="1279"/>
      <c r="F259" s="1280"/>
      <c r="G259" s="210"/>
      <c r="H259" s="62"/>
      <c r="I259" s="1572"/>
      <c r="J259" s="1573"/>
      <c r="K259" s="1573"/>
      <c r="L259" s="1573"/>
      <c r="M259" s="1573"/>
      <c r="N259" s="1573"/>
      <c r="O259" s="1573"/>
      <c r="P259" s="1573"/>
      <c r="Q259" s="1573"/>
      <c r="R259" s="1573"/>
      <c r="S259" s="1573"/>
      <c r="T259" s="1573"/>
      <c r="U259" s="1573"/>
      <c r="V259" s="1574"/>
      <c r="W259" s="1575"/>
      <c r="X259" s="526"/>
      <c r="Y259" s="527"/>
      <c r="Z259" s="528"/>
      <c r="AA259" s="565"/>
      <c r="AB259" s="501"/>
      <c r="AC259" s="502"/>
      <c r="AD259" s="1582"/>
      <c r="AE259" s="1583"/>
      <c r="AF259" s="552">
        <f t="shared" si="47"/>
        <v>0</v>
      </c>
      <c r="AG259" s="551">
        <f t="shared" si="48"/>
        <v>0</v>
      </c>
      <c r="AI259" s="3"/>
      <c r="AJ259" s="47"/>
      <c r="AO259" s="847" t="str">
        <f t="shared" si="49"/>
        <v/>
      </c>
      <c r="AP259" s="847" t="str">
        <f t="shared" si="50"/>
        <v/>
      </c>
      <c r="AQ259" s="847" t="str">
        <f t="shared" si="51"/>
        <v/>
      </c>
      <c r="AR259" s="847" t="str">
        <f t="shared" si="52"/>
        <v/>
      </c>
      <c r="AS259" s="847" t="str">
        <f t="shared" si="53"/>
        <v/>
      </c>
      <c r="AT259" s="847" t="str">
        <f t="shared" si="54"/>
        <v/>
      </c>
      <c r="AU259" s="932"/>
    </row>
    <row r="260" spans="1:47" s="54" customFormat="1" ht="30" customHeight="1">
      <c r="A260" s="1809"/>
      <c r="B260" s="215">
        <f t="shared" si="46"/>
        <v>15</v>
      </c>
      <c r="C260" s="217" t="str">
        <f>IF('1_一般事項'!$C$8="","",'1_一般事項'!$C$8)</f>
        <v/>
      </c>
      <c r="D260" s="484" t="str">
        <f t="shared" si="45"/>
        <v/>
      </c>
      <c r="E260" s="1279"/>
      <c r="F260" s="1280"/>
      <c r="G260" s="210"/>
      <c r="H260" s="62"/>
      <c r="I260" s="1572"/>
      <c r="J260" s="1573"/>
      <c r="K260" s="1573"/>
      <c r="L260" s="1573"/>
      <c r="M260" s="1573"/>
      <c r="N260" s="1573"/>
      <c r="O260" s="1573"/>
      <c r="P260" s="1573"/>
      <c r="Q260" s="1573"/>
      <c r="R260" s="1573"/>
      <c r="S260" s="1573"/>
      <c r="T260" s="1573"/>
      <c r="U260" s="1573"/>
      <c r="V260" s="1574"/>
      <c r="W260" s="1575"/>
      <c r="X260" s="526"/>
      <c r="Y260" s="527"/>
      <c r="Z260" s="528"/>
      <c r="AA260" s="565"/>
      <c r="AB260" s="501"/>
      <c r="AC260" s="502"/>
      <c r="AD260" s="1582"/>
      <c r="AE260" s="1583"/>
      <c r="AF260" s="552">
        <f t="shared" si="47"/>
        <v>0</v>
      </c>
      <c r="AG260" s="551">
        <f t="shared" si="48"/>
        <v>0</v>
      </c>
      <c r="AI260" s="47"/>
      <c r="AJ260" s="47"/>
      <c r="AO260" s="847" t="str">
        <f t="shared" si="49"/>
        <v/>
      </c>
      <c r="AP260" s="847" t="str">
        <f t="shared" si="50"/>
        <v/>
      </c>
      <c r="AQ260" s="847" t="str">
        <f t="shared" si="51"/>
        <v/>
      </c>
      <c r="AR260" s="847" t="str">
        <f t="shared" si="52"/>
        <v/>
      </c>
      <c r="AS260" s="847" t="str">
        <f t="shared" si="53"/>
        <v/>
      </c>
      <c r="AT260" s="847" t="str">
        <f t="shared" si="54"/>
        <v/>
      </c>
      <c r="AU260" s="932"/>
    </row>
    <row r="261" spans="1:47" s="54" customFormat="1" ht="30" customHeight="1">
      <c r="A261" s="1809"/>
      <c r="B261" s="215">
        <f t="shared" si="46"/>
        <v>16</v>
      </c>
      <c r="C261" s="217" t="str">
        <f>IF('1_一般事項'!$C$8="","",'1_一般事項'!$C$8)</f>
        <v/>
      </c>
      <c r="D261" s="484" t="str">
        <f t="shared" si="45"/>
        <v/>
      </c>
      <c r="E261" s="1279"/>
      <c r="F261" s="1280"/>
      <c r="G261" s="210"/>
      <c r="H261" s="62"/>
      <c r="I261" s="1572"/>
      <c r="J261" s="1573"/>
      <c r="K261" s="1573"/>
      <c r="L261" s="1573"/>
      <c r="M261" s="1573"/>
      <c r="N261" s="1573"/>
      <c r="O261" s="1573"/>
      <c r="P261" s="1573"/>
      <c r="Q261" s="1573"/>
      <c r="R261" s="1573"/>
      <c r="S261" s="1573"/>
      <c r="T261" s="1573"/>
      <c r="U261" s="1573"/>
      <c r="V261" s="1574"/>
      <c r="W261" s="1575"/>
      <c r="X261" s="526"/>
      <c r="Y261" s="527"/>
      <c r="Z261" s="528"/>
      <c r="AA261" s="565"/>
      <c r="AB261" s="501"/>
      <c r="AC261" s="502"/>
      <c r="AD261" s="1582"/>
      <c r="AE261" s="1583"/>
      <c r="AF261" s="552">
        <f t="shared" si="47"/>
        <v>0</v>
      </c>
      <c r="AG261" s="551">
        <f t="shared" si="48"/>
        <v>0</v>
      </c>
      <c r="AI261" s="3"/>
      <c r="AJ261" s="47"/>
      <c r="AO261" s="847" t="str">
        <f t="shared" si="49"/>
        <v/>
      </c>
      <c r="AP261" s="847" t="str">
        <f t="shared" si="50"/>
        <v/>
      </c>
      <c r="AQ261" s="847" t="str">
        <f t="shared" si="51"/>
        <v/>
      </c>
      <c r="AR261" s="847" t="str">
        <f t="shared" si="52"/>
        <v/>
      </c>
      <c r="AS261" s="847" t="str">
        <f t="shared" si="53"/>
        <v/>
      </c>
      <c r="AT261" s="847" t="str">
        <f t="shared" si="54"/>
        <v/>
      </c>
      <c r="AU261" s="932"/>
    </row>
    <row r="262" spans="1:47" s="54" customFormat="1" ht="30" customHeight="1">
      <c r="A262" s="1809"/>
      <c r="B262" s="215">
        <f t="shared" si="46"/>
        <v>17</v>
      </c>
      <c r="C262" s="217" t="str">
        <f>IF('1_一般事項'!$C$8="","",'1_一般事項'!$C$8)</f>
        <v/>
      </c>
      <c r="D262" s="484" t="str">
        <f t="shared" si="45"/>
        <v/>
      </c>
      <c r="E262" s="1279"/>
      <c r="F262" s="1280"/>
      <c r="G262" s="210"/>
      <c r="H262" s="62"/>
      <c r="I262" s="1572"/>
      <c r="J262" s="1573"/>
      <c r="K262" s="1573"/>
      <c r="L262" s="1573"/>
      <c r="M262" s="1573"/>
      <c r="N262" s="1573"/>
      <c r="O262" s="1573"/>
      <c r="P262" s="1573"/>
      <c r="Q262" s="1573"/>
      <c r="R262" s="1573"/>
      <c r="S262" s="1573"/>
      <c r="T262" s="1573"/>
      <c r="U262" s="1573"/>
      <c r="V262" s="1574"/>
      <c r="W262" s="1575"/>
      <c r="X262" s="526"/>
      <c r="Y262" s="527"/>
      <c r="Z262" s="528"/>
      <c r="AA262" s="565"/>
      <c r="AB262" s="501"/>
      <c r="AC262" s="502"/>
      <c r="AD262" s="1582"/>
      <c r="AE262" s="1583"/>
      <c r="AF262" s="552">
        <f t="shared" si="47"/>
        <v>0</v>
      </c>
      <c r="AG262" s="551">
        <f t="shared" si="48"/>
        <v>0</v>
      </c>
      <c r="AI262" s="47"/>
      <c r="AJ262" s="47"/>
      <c r="AO262" s="847" t="str">
        <f t="shared" si="49"/>
        <v/>
      </c>
      <c r="AP262" s="847" t="str">
        <f t="shared" si="50"/>
        <v/>
      </c>
      <c r="AQ262" s="847" t="str">
        <f t="shared" si="51"/>
        <v/>
      </c>
      <c r="AR262" s="847" t="str">
        <f t="shared" si="52"/>
        <v/>
      </c>
      <c r="AS262" s="847" t="str">
        <f t="shared" si="53"/>
        <v/>
      </c>
      <c r="AT262" s="847" t="str">
        <f t="shared" si="54"/>
        <v/>
      </c>
      <c r="AU262" s="932"/>
    </row>
    <row r="263" spans="1:47" s="54" customFormat="1" ht="30" customHeight="1">
      <c r="A263" s="1809"/>
      <c r="B263" s="215">
        <f t="shared" si="46"/>
        <v>18</v>
      </c>
      <c r="C263" s="217" t="str">
        <f>IF('1_一般事項'!$C$8="","",'1_一般事項'!$C$8)</f>
        <v/>
      </c>
      <c r="D263" s="484" t="str">
        <f t="shared" si="45"/>
        <v/>
      </c>
      <c r="E263" s="1279"/>
      <c r="F263" s="1280"/>
      <c r="G263" s="210"/>
      <c r="H263" s="62"/>
      <c r="I263" s="1572"/>
      <c r="J263" s="1573"/>
      <c r="K263" s="1573"/>
      <c r="L263" s="1573"/>
      <c r="M263" s="1573"/>
      <c r="N263" s="1573"/>
      <c r="O263" s="1573"/>
      <c r="P263" s="1573"/>
      <c r="Q263" s="1573"/>
      <c r="R263" s="1573"/>
      <c r="S263" s="1573"/>
      <c r="T263" s="1573"/>
      <c r="U263" s="1573"/>
      <c r="V263" s="1574"/>
      <c r="W263" s="1575"/>
      <c r="X263" s="526"/>
      <c r="Y263" s="527"/>
      <c r="Z263" s="528"/>
      <c r="AA263" s="565"/>
      <c r="AB263" s="501"/>
      <c r="AC263" s="502"/>
      <c r="AD263" s="1582"/>
      <c r="AE263" s="1583"/>
      <c r="AF263" s="552">
        <f t="shared" si="47"/>
        <v>0</v>
      </c>
      <c r="AG263" s="551">
        <f t="shared" si="48"/>
        <v>0</v>
      </c>
      <c r="AI263" s="47"/>
      <c r="AJ263" s="47"/>
      <c r="AO263" s="847" t="str">
        <f t="shared" si="49"/>
        <v/>
      </c>
      <c r="AP263" s="847" t="str">
        <f t="shared" si="50"/>
        <v/>
      </c>
      <c r="AQ263" s="847" t="str">
        <f t="shared" si="51"/>
        <v/>
      </c>
      <c r="AR263" s="847" t="str">
        <f t="shared" si="52"/>
        <v/>
      </c>
      <c r="AS263" s="847" t="str">
        <f t="shared" si="53"/>
        <v/>
      </c>
      <c r="AT263" s="847" t="str">
        <f t="shared" si="54"/>
        <v/>
      </c>
      <c r="AU263" s="932"/>
    </row>
    <row r="264" spans="1:47" s="54" customFormat="1" ht="30" customHeight="1">
      <c r="A264" s="1809"/>
      <c r="B264" s="215">
        <f t="shared" si="46"/>
        <v>19</v>
      </c>
      <c r="C264" s="217" t="str">
        <f>IF('1_一般事項'!$C$8="","",'1_一般事項'!$C$8)</f>
        <v/>
      </c>
      <c r="D264" s="484" t="str">
        <f t="shared" si="45"/>
        <v/>
      </c>
      <c r="E264" s="1279"/>
      <c r="F264" s="1280"/>
      <c r="G264" s="210"/>
      <c r="H264" s="62"/>
      <c r="I264" s="1572"/>
      <c r="J264" s="1573"/>
      <c r="K264" s="1573"/>
      <c r="L264" s="1573"/>
      <c r="M264" s="1573"/>
      <c r="N264" s="1573"/>
      <c r="O264" s="1573"/>
      <c r="P264" s="1573"/>
      <c r="Q264" s="1573"/>
      <c r="R264" s="1573"/>
      <c r="S264" s="1573"/>
      <c r="T264" s="1573"/>
      <c r="U264" s="1573"/>
      <c r="V264" s="1574"/>
      <c r="W264" s="1575"/>
      <c r="X264" s="526"/>
      <c r="Y264" s="527"/>
      <c r="Z264" s="528"/>
      <c r="AA264" s="565"/>
      <c r="AB264" s="501"/>
      <c r="AC264" s="502"/>
      <c r="AD264" s="1582"/>
      <c r="AE264" s="1583"/>
      <c r="AF264" s="552">
        <f t="shared" si="47"/>
        <v>0</v>
      </c>
      <c r="AG264" s="551">
        <f t="shared" si="48"/>
        <v>0</v>
      </c>
      <c r="AI264" s="3"/>
      <c r="AJ264" s="47"/>
      <c r="AO264" s="847" t="str">
        <f t="shared" si="49"/>
        <v/>
      </c>
      <c r="AP264" s="847" t="str">
        <f t="shared" si="50"/>
        <v/>
      </c>
      <c r="AQ264" s="847" t="str">
        <f t="shared" si="51"/>
        <v/>
      </c>
      <c r="AR264" s="847" t="str">
        <f t="shared" si="52"/>
        <v/>
      </c>
      <c r="AS264" s="847" t="str">
        <f t="shared" si="53"/>
        <v/>
      </c>
      <c r="AT264" s="847" t="str">
        <f t="shared" si="54"/>
        <v/>
      </c>
      <c r="AU264" s="932"/>
    </row>
    <row r="265" spans="1:47" s="54" customFormat="1" ht="30" customHeight="1">
      <c r="A265" s="1809"/>
      <c r="B265" s="215">
        <f t="shared" si="46"/>
        <v>20</v>
      </c>
      <c r="C265" s="217" t="str">
        <f>IF('1_一般事項'!$C$8="","",'1_一般事項'!$C$8)</f>
        <v/>
      </c>
      <c r="D265" s="484" t="str">
        <f t="shared" si="45"/>
        <v/>
      </c>
      <c r="E265" s="1279"/>
      <c r="F265" s="1280"/>
      <c r="G265" s="210"/>
      <c r="H265" s="62"/>
      <c r="I265" s="1572"/>
      <c r="J265" s="1573"/>
      <c r="K265" s="1573"/>
      <c r="L265" s="1573"/>
      <c r="M265" s="1573"/>
      <c r="N265" s="1573"/>
      <c r="O265" s="1573"/>
      <c r="P265" s="1573"/>
      <c r="Q265" s="1573"/>
      <c r="R265" s="1573"/>
      <c r="S265" s="1573"/>
      <c r="T265" s="1573"/>
      <c r="U265" s="1573"/>
      <c r="V265" s="1574"/>
      <c r="W265" s="1575"/>
      <c r="X265" s="526"/>
      <c r="Y265" s="527"/>
      <c r="Z265" s="528"/>
      <c r="AA265" s="565"/>
      <c r="AB265" s="501"/>
      <c r="AC265" s="502"/>
      <c r="AD265" s="1582"/>
      <c r="AE265" s="1583"/>
      <c r="AF265" s="552">
        <f t="shared" si="47"/>
        <v>0</v>
      </c>
      <c r="AG265" s="551">
        <f t="shared" si="48"/>
        <v>0</v>
      </c>
      <c r="AI265" s="47"/>
      <c r="AJ265" s="47"/>
      <c r="AO265" s="847" t="str">
        <f t="shared" si="49"/>
        <v/>
      </c>
      <c r="AP265" s="847" t="str">
        <f t="shared" si="50"/>
        <v/>
      </c>
      <c r="AQ265" s="847" t="str">
        <f t="shared" si="51"/>
        <v/>
      </c>
      <c r="AR265" s="847" t="str">
        <f t="shared" si="52"/>
        <v/>
      </c>
      <c r="AS265" s="847" t="str">
        <f t="shared" si="53"/>
        <v/>
      </c>
      <c r="AT265" s="847" t="str">
        <f t="shared" si="54"/>
        <v/>
      </c>
      <c r="AU265" s="932"/>
    </row>
    <row r="266" spans="1:47" s="54" customFormat="1" ht="30" customHeight="1">
      <c r="A266" s="1809"/>
      <c r="B266" s="215">
        <f t="shared" si="46"/>
        <v>21</v>
      </c>
      <c r="C266" s="217" t="str">
        <f>IF('1_一般事項'!$C$8="","",'1_一般事項'!$C$8)</f>
        <v/>
      </c>
      <c r="D266" s="484" t="str">
        <f t="shared" si="45"/>
        <v/>
      </c>
      <c r="E266" s="1279"/>
      <c r="F266" s="1280"/>
      <c r="G266" s="210"/>
      <c r="H266" s="62"/>
      <c r="I266" s="1572"/>
      <c r="J266" s="1573"/>
      <c r="K266" s="1573"/>
      <c r="L266" s="1573"/>
      <c r="M266" s="1573"/>
      <c r="N266" s="1573"/>
      <c r="O266" s="1573"/>
      <c r="P266" s="1573"/>
      <c r="Q266" s="1573"/>
      <c r="R266" s="1573"/>
      <c r="S266" s="1573"/>
      <c r="T266" s="1573"/>
      <c r="U266" s="1573"/>
      <c r="V266" s="1574"/>
      <c r="W266" s="1575"/>
      <c r="X266" s="526"/>
      <c r="Y266" s="527"/>
      <c r="Z266" s="528"/>
      <c r="AA266" s="565"/>
      <c r="AB266" s="501"/>
      <c r="AC266" s="502"/>
      <c r="AD266" s="1582"/>
      <c r="AE266" s="1583"/>
      <c r="AF266" s="552">
        <f t="shared" si="47"/>
        <v>0</v>
      </c>
      <c r="AG266" s="551">
        <f t="shared" si="48"/>
        <v>0</v>
      </c>
      <c r="AI266" s="47"/>
      <c r="AJ266" s="47"/>
      <c r="AO266" s="847" t="str">
        <f t="shared" si="49"/>
        <v/>
      </c>
      <c r="AP266" s="847" t="str">
        <f t="shared" si="50"/>
        <v/>
      </c>
      <c r="AQ266" s="847" t="str">
        <f t="shared" si="51"/>
        <v/>
      </c>
      <c r="AR266" s="847" t="str">
        <f t="shared" si="52"/>
        <v/>
      </c>
      <c r="AS266" s="847" t="str">
        <f t="shared" si="53"/>
        <v/>
      </c>
      <c r="AT266" s="847" t="str">
        <f t="shared" si="54"/>
        <v/>
      </c>
      <c r="AU266" s="932"/>
    </row>
    <row r="267" spans="1:47" s="54" customFormat="1" ht="30" customHeight="1">
      <c r="A267" s="1809"/>
      <c r="B267" s="215">
        <f t="shared" si="46"/>
        <v>22</v>
      </c>
      <c r="C267" s="217" t="str">
        <f>IF('1_一般事項'!$C$8="","",'1_一般事項'!$C$8)</f>
        <v/>
      </c>
      <c r="D267" s="484" t="str">
        <f t="shared" si="45"/>
        <v/>
      </c>
      <c r="E267" s="1279"/>
      <c r="F267" s="1280"/>
      <c r="G267" s="210"/>
      <c r="H267" s="62"/>
      <c r="I267" s="1572"/>
      <c r="J267" s="1573"/>
      <c r="K267" s="1573"/>
      <c r="L267" s="1573"/>
      <c r="M267" s="1573"/>
      <c r="N267" s="1573"/>
      <c r="O267" s="1573"/>
      <c r="P267" s="1573"/>
      <c r="Q267" s="1573"/>
      <c r="R267" s="1573"/>
      <c r="S267" s="1573"/>
      <c r="T267" s="1573"/>
      <c r="U267" s="1573"/>
      <c r="V267" s="1574"/>
      <c r="W267" s="1575"/>
      <c r="X267" s="526"/>
      <c r="Y267" s="527"/>
      <c r="Z267" s="528"/>
      <c r="AA267" s="565"/>
      <c r="AB267" s="501"/>
      <c r="AC267" s="502"/>
      <c r="AD267" s="1582"/>
      <c r="AE267" s="1583"/>
      <c r="AF267" s="552">
        <f t="shared" si="47"/>
        <v>0</v>
      </c>
      <c r="AG267" s="551">
        <f t="shared" si="48"/>
        <v>0</v>
      </c>
      <c r="AI267" s="3"/>
      <c r="AJ267" s="47"/>
      <c r="AO267" s="847" t="str">
        <f t="shared" si="49"/>
        <v/>
      </c>
      <c r="AP267" s="847" t="str">
        <f t="shared" si="50"/>
        <v/>
      </c>
      <c r="AQ267" s="847" t="str">
        <f t="shared" si="51"/>
        <v/>
      </c>
      <c r="AR267" s="847" t="str">
        <f t="shared" si="52"/>
        <v/>
      </c>
      <c r="AS267" s="847" t="str">
        <f t="shared" si="53"/>
        <v/>
      </c>
      <c r="AT267" s="847" t="str">
        <f t="shared" si="54"/>
        <v/>
      </c>
      <c r="AU267" s="932"/>
    </row>
    <row r="268" spans="1:47" s="54" customFormat="1" ht="30" customHeight="1">
      <c r="A268" s="1809"/>
      <c r="B268" s="215">
        <f t="shared" si="46"/>
        <v>23</v>
      </c>
      <c r="C268" s="217" t="str">
        <f>IF('1_一般事項'!$C$8="","",'1_一般事項'!$C$8)</f>
        <v/>
      </c>
      <c r="D268" s="484" t="str">
        <f t="shared" si="45"/>
        <v/>
      </c>
      <c r="E268" s="1279"/>
      <c r="F268" s="1280"/>
      <c r="G268" s="210"/>
      <c r="H268" s="62"/>
      <c r="I268" s="1572"/>
      <c r="J268" s="1573"/>
      <c r="K268" s="1573"/>
      <c r="L268" s="1573"/>
      <c r="M268" s="1573"/>
      <c r="N268" s="1573"/>
      <c r="O268" s="1573"/>
      <c r="P268" s="1573"/>
      <c r="Q268" s="1573"/>
      <c r="R268" s="1573"/>
      <c r="S268" s="1573"/>
      <c r="T268" s="1573"/>
      <c r="U268" s="1573"/>
      <c r="V268" s="1574"/>
      <c r="W268" s="1575"/>
      <c r="X268" s="526"/>
      <c r="Y268" s="527"/>
      <c r="Z268" s="528"/>
      <c r="AA268" s="565"/>
      <c r="AB268" s="501"/>
      <c r="AC268" s="502"/>
      <c r="AD268" s="1582"/>
      <c r="AE268" s="1583"/>
      <c r="AF268" s="552">
        <f t="shared" si="47"/>
        <v>0</v>
      </c>
      <c r="AG268" s="551">
        <f t="shared" si="48"/>
        <v>0</v>
      </c>
      <c r="AI268" s="47"/>
      <c r="AJ268" s="47"/>
      <c r="AO268" s="847" t="str">
        <f t="shared" si="49"/>
        <v/>
      </c>
      <c r="AP268" s="847" t="str">
        <f t="shared" si="50"/>
        <v/>
      </c>
      <c r="AQ268" s="847" t="str">
        <f t="shared" si="51"/>
        <v/>
      </c>
      <c r="AR268" s="847" t="str">
        <f t="shared" si="52"/>
        <v/>
      </c>
      <c r="AS268" s="847" t="str">
        <f t="shared" si="53"/>
        <v/>
      </c>
      <c r="AT268" s="847" t="str">
        <f t="shared" si="54"/>
        <v/>
      </c>
      <c r="AU268" s="932"/>
    </row>
    <row r="269" spans="1:47" s="54" customFormat="1" ht="30" customHeight="1">
      <c r="A269" s="1809"/>
      <c r="B269" s="215">
        <f t="shared" si="46"/>
        <v>24</v>
      </c>
      <c r="C269" s="217" t="str">
        <f>IF('1_一般事項'!$C$8="","",'1_一般事項'!$C$8)</f>
        <v/>
      </c>
      <c r="D269" s="484" t="str">
        <f t="shared" si="45"/>
        <v/>
      </c>
      <c r="E269" s="1279"/>
      <c r="F269" s="1280"/>
      <c r="G269" s="210"/>
      <c r="H269" s="62"/>
      <c r="I269" s="1572"/>
      <c r="J269" s="1573"/>
      <c r="K269" s="1573"/>
      <c r="L269" s="1573"/>
      <c r="M269" s="1573"/>
      <c r="N269" s="1573"/>
      <c r="O269" s="1573"/>
      <c r="P269" s="1573"/>
      <c r="Q269" s="1573"/>
      <c r="R269" s="1573"/>
      <c r="S269" s="1573"/>
      <c r="T269" s="1573"/>
      <c r="U269" s="1573"/>
      <c r="V269" s="1574"/>
      <c r="W269" s="1575"/>
      <c r="X269" s="526"/>
      <c r="Y269" s="527"/>
      <c r="Z269" s="528"/>
      <c r="AA269" s="565"/>
      <c r="AB269" s="501"/>
      <c r="AC269" s="502"/>
      <c r="AD269" s="1582"/>
      <c r="AE269" s="1583"/>
      <c r="AF269" s="552">
        <f t="shared" si="47"/>
        <v>0</v>
      </c>
      <c r="AG269" s="551">
        <f t="shared" si="48"/>
        <v>0</v>
      </c>
      <c r="AI269" s="47"/>
      <c r="AJ269" s="47"/>
      <c r="AO269" s="847" t="str">
        <f t="shared" si="49"/>
        <v/>
      </c>
      <c r="AP269" s="847" t="str">
        <f t="shared" si="50"/>
        <v/>
      </c>
      <c r="AQ269" s="847" t="str">
        <f t="shared" si="51"/>
        <v/>
      </c>
      <c r="AR269" s="847" t="str">
        <f t="shared" si="52"/>
        <v/>
      </c>
      <c r="AS269" s="847" t="str">
        <f t="shared" si="53"/>
        <v/>
      </c>
      <c r="AT269" s="847" t="str">
        <f t="shared" si="54"/>
        <v/>
      </c>
      <c r="AU269" s="932"/>
    </row>
    <row r="270" spans="1:47" s="54" customFormat="1" ht="30" customHeight="1">
      <c r="A270" s="1809"/>
      <c r="B270" s="215">
        <f t="shared" si="46"/>
        <v>25</v>
      </c>
      <c r="C270" s="217" t="str">
        <f>IF('1_一般事項'!$C$8="","",'1_一般事項'!$C$8)</f>
        <v/>
      </c>
      <c r="D270" s="484" t="str">
        <f t="shared" si="45"/>
        <v/>
      </c>
      <c r="E270" s="1279"/>
      <c r="F270" s="1280"/>
      <c r="G270" s="210"/>
      <c r="H270" s="62"/>
      <c r="I270" s="1572"/>
      <c r="J270" s="1573"/>
      <c r="K270" s="1573"/>
      <c r="L270" s="1573"/>
      <c r="M270" s="1573"/>
      <c r="N270" s="1573"/>
      <c r="O270" s="1573"/>
      <c r="P270" s="1573"/>
      <c r="Q270" s="1573"/>
      <c r="R270" s="1573"/>
      <c r="S270" s="1573"/>
      <c r="T270" s="1573"/>
      <c r="U270" s="1573"/>
      <c r="V270" s="1574"/>
      <c r="W270" s="1575"/>
      <c r="X270" s="526"/>
      <c r="Y270" s="527"/>
      <c r="Z270" s="528"/>
      <c r="AA270" s="565"/>
      <c r="AB270" s="501"/>
      <c r="AC270" s="502"/>
      <c r="AD270" s="1582"/>
      <c r="AE270" s="1583"/>
      <c r="AF270" s="552">
        <f t="shared" si="47"/>
        <v>0</v>
      </c>
      <c r="AG270" s="551">
        <f t="shared" si="48"/>
        <v>0</v>
      </c>
      <c r="AI270" s="3"/>
      <c r="AJ270" s="47"/>
      <c r="AO270" s="847" t="str">
        <f t="shared" si="49"/>
        <v/>
      </c>
      <c r="AP270" s="847" t="str">
        <f t="shared" si="50"/>
        <v/>
      </c>
      <c r="AQ270" s="847" t="str">
        <f t="shared" si="51"/>
        <v/>
      </c>
      <c r="AR270" s="847" t="str">
        <f t="shared" si="52"/>
        <v/>
      </c>
      <c r="AS270" s="847" t="str">
        <f t="shared" si="53"/>
        <v/>
      </c>
      <c r="AT270" s="847" t="str">
        <f t="shared" si="54"/>
        <v/>
      </c>
      <c r="AU270" s="932"/>
    </row>
    <row r="271" spans="1:47" s="54" customFormat="1" ht="30" customHeight="1">
      <c r="A271" s="1809"/>
      <c r="B271" s="215">
        <f t="shared" si="46"/>
        <v>26</v>
      </c>
      <c r="C271" s="217" t="str">
        <f>IF('1_一般事項'!$C$8="","",'1_一般事項'!$C$8)</f>
        <v/>
      </c>
      <c r="D271" s="484" t="str">
        <f t="shared" si="45"/>
        <v/>
      </c>
      <c r="E271" s="1279"/>
      <c r="F271" s="1280"/>
      <c r="G271" s="210"/>
      <c r="H271" s="62"/>
      <c r="I271" s="1572"/>
      <c r="J271" s="1573"/>
      <c r="K271" s="1573"/>
      <c r="L271" s="1573"/>
      <c r="M271" s="1573"/>
      <c r="N271" s="1573"/>
      <c r="O271" s="1573"/>
      <c r="P271" s="1573"/>
      <c r="Q271" s="1573"/>
      <c r="R271" s="1573"/>
      <c r="S271" s="1573"/>
      <c r="T271" s="1573"/>
      <c r="U271" s="1573"/>
      <c r="V271" s="1574"/>
      <c r="W271" s="1575"/>
      <c r="X271" s="526"/>
      <c r="Y271" s="527"/>
      <c r="Z271" s="528"/>
      <c r="AA271" s="565"/>
      <c r="AB271" s="501"/>
      <c r="AC271" s="502"/>
      <c r="AD271" s="1582"/>
      <c r="AE271" s="1583"/>
      <c r="AF271" s="552">
        <f t="shared" si="47"/>
        <v>0</v>
      </c>
      <c r="AG271" s="551">
        <f t="shared" si="48"/>
        <v>0</v>
      </c>
      <c r="AI271" s="47"/>
      <c r="AJ271" s="47"/>
      <c r="AO271" s="847" t="str">
        <f t="shared" si="49"/>
        <v/>
      </c>
      <c r="AP271" s="847" t="str">
        <f t="shared" si="50"/>
        <v/>
      </c>
      <c r="AQ271" s="847" t="str">
        <f t="shared" si="51"/>
        <v/>
      </c>
      <c r="AR271" s="847" t="str">
        <f t="shared" si="52"/>
        <v/>
      </c>
      <c r="AS271" s="847" t="str">
        <f t="shared" si="53"/>
        <v/>
      </c>
      <c r="AT271" s="847" t="str">
        <f t="shared" si="54"/>
        <v/>
      </c>
      <c r="AU271" s="932"/>
    </row>
    <row r="272" spans="1:47" s="54" customFormat="1" ht="30" customHeight="1">
      <c r="A272" s="1809"/>
      <c r="B272" s="215">
        <f t="shared" si="46"/>
        <v>27</v>
      </c>
      <c r="C272" s="217" t="str">
        <f>IF('1_一般事項'!$C$8="","",'1_一般事項'!$C$8)</f>
        <v/>
      </c>
      <c r="D272" s="484" t="str">
        <f t="shared" si="45"/>
        <v/>
      </c>
      <c r="E272" s="1279"/>
      <c r="F272" s="1280"/>
      <c r="G272" s="210"/>
      <c r="H272" s="62"/>
      <c r="I272" s="1572"/>
      <c r="J272" s="1573"/>
      <c r="K272" s="1573"/>
      <c r="L272" s="1573"/>
      <c r="M272" s="1573"/>
      <c r="N272" s="1573"/>
      <c r="O272" s="1573"/>
      <c r="P272" s="1573"/>
      <c r="Q272" s="1573"/>
      <c r="R272" s="1573"/>
      <c r="S272" s="1573"/>
      <c r="T272" s="1573"/>
      <c r="U272" s="1573"/>
      <c r="V272" s="1574"/>
      <c r="W272" s="1575"/>
      <c r="X272" s="526"/>
      <c r="Y272" s="527"/>
      <c r="Z272" s="528"/>
      <c r="AA272" s="565"/>
      <c r="AB272" s="501"/>
      <c r="AC272" s="502"/>
      <c r="AD272" s="1582"/>
      <c r="AE272" s="1583"/>
      <c r="AF272" s="552">
        <f t="shared" si="47"/>
        <v>0</v>
      </c>
      <c r="AG272" s="551">
        <f t="shared" si="48"/>
        <v>0</v>
      </c>
      <c r="AI272" s="3"/>
      <c r="AJ272" s="47"/>
      <c r="AO272" s="847" t="str">
        <f t="shared" si="49"/>
        <v/>
      </c>
      <c r="AP272" s="847" t="str">
        <f t="shared" si="50"/>
        <v/>
      </c>
      <c r="AQ272" s="847" t="str">
        <f t="shared" si="51"/>
        <v/>
      </c>
      <c r="AR272" s="847" t="str">
        <f t="shared" si="52"/>
        <v/>
      </c>
      <c r="AS272" s="847" t="str">
        <f t="shared" si="53"/>
        <v/>
      </c>
      <c r="AT272" s="847" t="str">
        <f t="shared" si="54"/>
        <v/>
      </c>
      <c r="AU272" s="932"/>
    </row>
    <row r="273" spans="1:47" s="54" customFormat="1" ht="30" customHeight="1">
      <c r="A273" s="1809"/>
      <c r="B273" s="215">
        <f t="shared" si="46"/>
        <v>28</v>
      </c>
      <c r="C273" s="217" t="str">
        <f>IF('1_一般事項'!$C$8="","",'1_一般事項'!$C$8)</f>
        <v/>
      </c>
      <c r="D273" s="484" t="str">
        <f t="shared" si="45"/>
        <v/>
      </c>
      <c r="E273" s="1279"/>
      <c r="F273" s="1280"/>
      <c r="G273" s="210"/>
      <c r="H273" s="62"/>
      <c r="I273" s="1572"/>
      <c r="J273" s="1573"/>
      <c r="K273" s="1573"/>
      <c r="L273" s="1573"/>
      <c r="M273" s="1573"/>
      <c r="N273" s="1573"/>
      <c r="O273" s="1573"/>
      <c r="P273" s="1573"/>
      <c r="Q273" s="1573"/>
      <c r="R273" s="1573"/>
      <c r="S273" s="1573"/>
      <c r="T273" s="1573"/>
      <c r="U273" s="1573"/>
      <c r="V273" s="1574"/>
      <c r="W273" s="1575"/>
      <c r="X273" s="526"/>
      <c r="Y273" s="527"/>
      <c r="Z273" s="528"/>
      <c r="AA273" s="565"/>
      <c r="AB273" s="501"/>
      <c r="AC273" s="502"/>
      <c r="AD273" s="1582"/>
      <c r="AE273" s="1583"/>
      <c r="AF273" s="552">
        <f t="shared" si="47"/>
        <v>0</v>
      </c>
      <c r="AG273" s="551">
        <f t="shared" si="48"/>
        <v>0</v>
      </c>
      <c r="AI273" s="47"/>
      <c r="AJ273" s="47"/>
      <c r="AO273" s="847" t="str">
        <f t="shared" si="49"/>
        <v/>
      </c>
      <c r="AP273" s="847" t="str">
        <f t="shared" si="50"/>
        <v/>
      </c>
      <c r="AQ273" s="847" t="str">
        <f t="shared" si="51"/>
        <v/>
      </c>
      <c r="AR273" s="847" t="str">
        <f t="shared" si="52"/>
        <v/>
      </c>
      <c r="AS273" s="847" t="str">
        <f t="shared" si="53"/>
        <v/>
      </c>
      <c r="AT273" s="847" t="str">
        <f t="shared" si="54"/>
        <v/>
      </c>
      <c r="AU273" s="932"/>
    </row>
    <row r="274" spans="1:47" s="54" customFormat="1" ht="30" customHeight="1">
      <c r="A274" s="1809"/>
      <c r="B274" s="215">
        <f t="shared" si="46"/>
        <v>29</v>
      </c>
      <c r="C274" s="217" t="str">
        <f>IF('1_一般事項'!$C$8="","",'1_一般事項'!$C$8)</f>
        <v/>
      </c>
      <c r="D274" s="484" t="str">
        <f t="shared" si="45"/>
        <v/>
      </c>
      <c r="E274" s="1279"/>
      <c r="F274" s="1280"/>
      <c r="G274" s="210"/>
      <c r="H274" s="62"/>
      <c r="I274" s="1572"/>
      <c r="J274" s="1573"/>
      <c r="K274" s="1573"/>
      <c r="L274" s="1573"/>
      <c r="M274" s="1573"/>
      <c r="N274" s="1573"/>
      <c r="O274" s="1573"/>
      <c r="P274" s="1573"/>
      <c r="Q274" s="1573"/>
      <c r="R274" s="1573"/>
      <c r="S274" s="1573"/>
      <c r="T274" s="1573"/>
      <c r="U274" s="1573"/>
      <c r="V274" s="1574"/>
      <c r="W274" s="1575"/>
      <c r="X274" s="526"/>
      <c r="Y274" s="527"/>
      <c r="Z274" s="528"/>
      <c r="AA274" s="565"/>
      <c r="AB274" s="501"/>
      <c r="AC274" s="502"/>
      <c r="AD274" s="1582"/>
      <c r="AE274" s="1583"/>
      <c r="AF274" s="552">
        <f t="shared" si="47"/>
        <v>0</v>
      </c>
      <c r="AG274" s="551">
        <f t="shared" si="48"/>
        <v>0</v>
      </c>
      <c r="AI274" s="47"/>
      <c r="AJ274" s="47"/>
      <c r="AO274" s="847" t="str">
        <f t="shared" si="49"/>
        <v/>
      </c>
      <c r="AP274" s="847" t="str">
        <f t="shared" si="50"/>
        <v/>
      </c>
      <c r="AQ274" s="847" t="str">
        <f t="shared" si="51"/>
        <v/>
      </c>
      <c r="AR274" s="847" t="str">
        <f t="shared" si="52"/>
        <v/>
      </c>
      <c r="AS274" s="847" t="str">
        <f t="shared" si="53"/>
        <v/>
      </c>
      <c r="AT274" s="847" t="str">
        <f t="shared" si="54"/>
        <v/>
      </c>
      <c r="AU274" s="932"/>
    </row>
    <row r="275" spans="1:47" s="54" customFormat="1" ht="30" customHeight="1">
      <c r="A275" s="1809"/>
      <c r="B275" s="215">
        <f t="shared" si="46"/>
        <v>30</v>
      </c>
      <c r="C275" s="217" t="str">
        <f>IF('1_一般事項'!$C$8="","",'1_一般事項'!$C$8)</f>
        <v/>
      </c>
      <c r="D275" s="484" t="str">
        <f t="shared" si="45"/>
        <v/>
      </c>
      <c r="E275" s="1279"/>
      <c r="F275" s="1280"/>
      <c r="G275" s="210"/>
      <c r="H275" s="62"/>
      <c r="I275" s="1572"/>
      <c r="J275" s="1573"/>
      <c r="K275" s="1573"/>
      <c r="L275" s="1573"/>
      <c r="M275" s="1573"/>
      <c r="N275" s="1573"/>
      <c r="O275" s="1573"/>
      <c r="P275" s="1573"/>
      <c r="Q275" s="1573"/>
      <c r="R275" s="1573"/>
      <c r="S275" s="1573"/>
      <c r="T275" s="1573"/>
      <c r="U275" s="1573"/>
      <c r="V275" s="1574"/>
      <c r="W275" s="1575"/>
      <c r="X275" s="526"/>
      <c r="Y275" s="527"/>
      <c r="Z275" s="528"/>
      <c r="AA275" s="565"/>
      <c r="AB275" s="501"/>
      <c r="AC275" s="502"/>
      <c r="AD275" s="1582"/>
      <c r="AE275" s="1583"/>
      <c r="AF275" s="552">
        <f t="shared" si="47"/>
        <v>0</v>
      </c>
      <c r="AG275" s="551">
        <f t="shared" si="48"/>
        <v>0</v>
      </c>
      <c r="AI275" s="3"/>
      <c r="AJ275" s="47"/>
      <c r="AO275" s="847" t="str">
        <f t="shared" si="49"/>
        <v/>
      </c>
      <c r="AP275" s="847" t="str">
        <f t="shared" si="50"/>
        <v/>
      </c>
      <c r="AQ275" s="847" t="str">
        <f t="shared" si="51"/>
        <v/>
      </c>
      <c r="AR275" s="847" t="str">
        <f t="shared" si="52"/>
        <v/>
      </c>
      <c r="AS275" s="847" t="str">
        <f t="shared" si="53"/>
        <v/>
      </c>
      <c r="AT275" s="847" t="str">
        <f t="shared" si="54"/>
        <v/>
      </c>
      <c r="AU275" s="932"/>
    </row>
    <row r="276" spans="1:47" s="54" customFormat="1" ht="30" customHeight="1">
      <c r="A276" s="1809"/>
      <c r="B276" s="215">
        <f t="shared" si="46"/>
        <v>31</v>
      </c>
      <c r="C276" s="217" t="str">
        <f>IF('1_一般事項'!$C$8="","",'1_一般事項'!$C$8)</f>
        <v/>
      </c>
      <c r="D276" s="484" t="str">
        <f t="shared" si="45"/>
        <v/>
      </c>
      <c r="E276" s="1279"/>
      <c r="F276" s="1280"/>
      <c r="G276" s="210"/>
      <c r="H276" s="62"/>
      <c r="I276" s="1572"/>
      <c r="J276" s="1573"/>
      <c r="K276" s="1573"/>
      <c r="L276" s="1573"/>
      <c r="M276" s="1573"/>
      <c r="N276" s="1573"/>
      <c r="O276" s="1573"/>
      <c r="P276" s="1573"/>
      <c r="Q276" s="1573"/>
      <c r="R276" s="1573"/>
      <c r="S276" s="1573"/>
      <c r="T276" s="1573"/>
      <c r="U276" s="1573"/>
      <c r="V276" s="1574"/>
      <c r="W276" s="1575"/>
      <c r="X276" s="526"/>
      <c r="Y276" s="527"/>
      <c r="Z276" s="528"/>
      <c r="AA276" s="565"/>
      <c r="AB276" s="501"/>
      <c r="AC276" s="502"/>
      <c r="AD276" s="1582"/>
      <c r="AE276" s="1583"/>
      <c r="AF276" s="552">
        <f t="shared" si="47"/>
        <v>0</v>
      </c>
      <c r="AG276" s="551">
        <f t="shared" si="48"/>
        <v>0</v>
      </c>
      <c r="AI276" s="47"/>
      <c r="AJ276" s="47"/>
      <c r="AO276" s="847" t="str">
        <f t="shared" si="49"/>
        <v/>
      </c>
      <c r="AP276" s="847" t="str">
        <f t="shared" si="50"/>
        <v/>
      </c>
      <c r="AQ276" s="847" t="str">
        <f t="shared" si="51"/>
        <v/>
      </c>
      <c r="AR276" s="847" t="str">
        <f t="shared" si="52"/>
        <v/>
      </c>
      <c r="AS276" s="847" t="str">
        <f t="shared" si="53"/>
        <v/>
      </c>
      <c r="AT276" s="847" t="str">
        <f t="shared" si="54"/>
        <v/>
      </c>
      <c r="AU276" s="932"/>
    </row>
    <row r="277" spans="1:47" s="54" customFormat="1" ht="30" customHeight="1">
      <c r="A277" s="1809"/>
      <c r="B277" s="215">
        <f t="shared" si="46"/>
        <v>32</v>
      </c>
      <c r="C277" s="217" t="str">
        <f>IF('1_一般事項'!$C$8="","",'1_一般事項'!$C$8)</f>
        <v/>
      </c>
      <c r="D277" s="484" t="str">
        <f t="shared" si="45"/>
        <v/>
      </c>
      <c r="E277" s="1279"/>
      <c r="F277" s="1280"/>
      <c r="G277" s="210"/>
      <c r="H277" s="62"/>
      <c r="I277" s="1572"/>
      <c r="J277" s="1573"/>
      <c r="K277" s="1573"/>
      <c r="L277" s="1573"/>
      <c r="M277" s="1573"/>
      <c r="N277" s="1573"/>
      <c r="O277" s="1573"/>
      <c r="P277" s="1573"/>
      <c r="Q277" s="1573"/>
      <c r="R277" s="1573"/>
      <c r="S277" s="1573"/>
      <c r="T277" s="1573"/>
      <c r="U277" s="1573"/>
      <c r="V277" s="1574"/>
      <c r="W277" s="1575"/>
      <c r="X277" s="526"/>
      <c r="Y277" s="527"/>
      <c r="Z277" s="528"/>
      <c r="AA277" s="565"/>
      <c r="AB277" s="501"/>
      <c r="AC277" s="502"/>
      <c r="AD277" s="1582"/>
      <c r="AE277" s="1583"/>
      <c r="AF277" s="552">
        <f t="shared" si="47"/>
        <v>0</v>
      </c>
      <c r="AG277" s="551">
        <f t="shared" si="48"/>
        <v>0</v>
      </c>
      <c r="AI277" s="47"/>
      <c r="AJ277" s="47"/>
      <c r="AO277" s="847" t="str">
        <f t="shared" si="49"/>
        <v/>
      </c>
      <c r="AP277" s="847" t="str">
        <f t="shared" si="50"/>
        <v/>
      </c>
      <c r="AQ277" s="847" t="str">
        <f t="shared" si="51"/>
        <v/>
      </c>
      <c r="AR277" s="847" t="str">
        <f t="shared" si="52"/>
        <v/>
      </c>
      <c r="AS277" s="847" t="str">
        <f t="shared" si="53"/>
        <v/>
      </c>
      <c r="AT277" s="847" t="str">
        <f t="shared" si="54"/>
        <v/>
      </c>
      <c r="AU277" s="932"/>
    </row>
    <row r="278" spans="1:47" s="54" customFormat="1" ht="30" customHeight="1">
      <c r="A278" s="1809"/>
      <c r="B278" s="215">
        <f t="shared" si="46"/>
        <v>33</v>
      </c>
      <c r="C278" s="217" t="str">
        <f>IF('1_一般事項'!$C$8="","",'1_一般事項'!$C$8)</f>
        <v/>
      </c>
      <c r="D278" s="484" t="str">
        <f t="shared" si="45"/>
        <v/>
      </c>
      <c r="E278" s="1279"/>
      <c r="F278" s="1280"/>
      <c r="G278" s="210"/>
      <c r="H278" s="62"/>
      <c r="I278" s="1572"/>
      <c r="J278" s="1573"/>
      <c r="K278" s="1573"/>
      <c r="L278" s="1573"/>
      <c r="M278" s="1573"/>
      <c r="N278" s="1573"/>
      <c r="O278" s="1573"/>
      <c r="P278" s="1573"/>
      <c r="Q278" s="1573"/>
      <c r="R278" s="1573"/>
      <c r="S278" s="1573"/>
      <c r="T278" s="1573"/>
      <c r="U278" s="1573"/>
      <c r="V278" s="1574"/>
      <c r="W278" s="1575"/>
      <c r="X278" s="526"/>
      <c r="Y278" s="527"/>
      <c r="Z278" s="528"/>
      <c r="AA278" s="565"/>
      <c r="AB278" s="501"/>
      <c r="AC278" s="502"/>
      <c r="AD278" s="1582"/>
      <c r="AE278" s="1583"/>
      <c r="AF278" s="552">
        <f t="shared" si="47"/>
        <v>0</v>
      </c>
      <c r="AG278" s="551">
        <f t="shared" si="48"/>
        <v>0</v>
      </c>
      <c r="AI278" s="3"/>
      <c r="AJ278" s="47"/>
      <c r="AO278" s="847" t="str">
        <f t="shared" si="49"/>
        <v/>
      </c>
      <c r="AP278" s="847" t="str">
        <f t="shared" si="50"/>
        <v/>
      </c>
      <c r="AQ278" s="847" t="str">
        <f t="shared" si="51"/>
        <v/>
      </c>
      <c r="AR278" s="847" t="str">
        <f t="shared" si="52"/>
        <v/>
      </c>
      <c r="AS278" s="847" t="str">
        <f t="shared" si="53"/>
        <v/>
      </c>
      <c r="AT278" s="847" t="str">
        <f t="shared" si="54"/>
        <v/>
      </c>
      <c r="AU278" s="932"/>
    </row>
    <row r="279" spans="1:47" s="54" customFormat="1" ht="30" customHeight="1">
      <c r="A279" s="1809"/>
      <c r="B279" s="215">
        <f t="shared" si="46"/>
        <v>34</v>
      </c>
      <c r="C279" s="217" t="str">
        <f>IF('1_一般事項'!$C$8="","",'1_一般事項'!$C$8)</f>
        <v/>
      </c>
      <c r="D279" s="484" t="str">
        <f t="shared" si="45"/>
        <v/>
      </c>
      <c r="E279" s="1279"/>
      <c r="F279" s="1280"/>
      <c r="G279" s="210"/>
      <c r="H279" s="62"/>
      <c r="I279" s="1572"/>
      <c r="J279" s="1573"/>
      <c r="K279" s="1573"/>
      <c r="L279" s="1573"/>
      <c r="M279" s="1573"/>
      <c r="N279" s="1573"/>
      <c r="O279" s="1573"/>
      <c r="P279" s="1573"/>
      <c r="Q279" s="1573"/>
      <c r="R279" s="1573"/>
      <c r="S279" s="1573"/>
      <c r="T279" s="1573"/>
      <c r="U279" s="1573"/>
      <c r="V279" s="1574"/>
      <c r="W279" s="1575"/>
      <c r="X279" s="526"/>
      <c r="Y279" s="527"/>
      <c r="Z279" s="528"/>
      <c r="AA279" s="565"/>
      <c r="AB279" s="501"/>
      <c r="AC279" s="502"/>
      <c r="AD279" s="1582"/>
      <c r="AE279" s="1583"/>
      <c r="AF279" s="552">
        <f t="shared" si="47"/>
        <v>0</v>
      </c>
      <c r="AG279" s="551">
        <f t="shared" si="48"/>
        <v>0</v>
      </c>
      <c r="AI279" s="47"/>
      <c r="AJ279" s="47"/>
      <c r="AO279" s="847" t="str">
        <f t="shared" si="49"/>
        <v/>
      </c>
      <c r="AP279" s="847" t="str">
        <f t="shared" si="50"/>
        <v/>
      </c>
      <c r="AQ279" s="847" t="str">
        <f t="shared" si="51"/>
        <v/>
      </c>
      <c r="AR279" s="847" t="str">
        <f t="shared" si="52"/>
        <v/>
      </c>
      <c r="AS279" s="847" t="str">
        <f t="shared" si="53"/>
        <v/>
      </c>
      <c r="AT279" s="847" t="str">
        <f t="shared" si="54"/>
        <v/>
      </c>
      <c r="AU279" s="932"/>
    </row>
    <row r="280" spans="1:47" s="54" customFormat="1" ht="30" customHeight="1">
      <c r="A280" s="1809"/>
      <c r="B280" s="215">
        <f t="shared" si="46"/>
        <v>35</v>
      </c>
      <c r="C280" s="217" t="str">
        <f>IF('1_一般事項'!$C$8="","",'1_一般事項'!$C$8)</f>
        <v/>
      </c>
      <c r="D280" s="484" t="str">
        <f t="shared" si="45"/>
        <v/>
      </c>
      <c r="E280" s="1279"/>
      <c r="F280" s="1280"/>
      <c r="G280" s="210"/>
      <c r="H280" s="62"/>
      <c r="I280" s="1572"/>
      <c r="J280" s="1573"/>
      <c r="K280" s="1573"/>
      <c r="L280" s="1573"/>
      <c r="M280" s="1573"/>
      <c r="N280" s="1573"/>
      <c r="O280" s="1573"/>
      <c r="P280" s="1573"/>
      <c r="Q280" s="1573"/>
      <c r="R280" s="1573"/>
      <c r="S280" s="1573"/>
      <c r="T280" s="1573"/>
      <c r="U280" s="1573"/>
      <c r="V280" s="1574"/>
      <c r="W280" s="1575"/>
      <c r="X280" s="526"/>
      <c r="Y280" s="527"/>
      <c r="Z280" s="528"/>
      <c r="AA280" s="565"/>
      <c r="AB280" s="501"/>
      <c r="AC280" s="502"/>
      <c r="AD280" s="1582"/>
      <c r="AE280" s="1583"/>
      <c r="AF280" s="552">
        <f t="shared" si="47"/>
        <v>0</v>
      </c>
      <c r="AG280" s="551">
        <f t="shared" si="48"/>
        <v>0</v>
      </c>
      <c r="AI280" s="47"/>
      <c r="AJ280" s="47"/>
      <c r="AO280" s="847" t="str">
        <f t="shared" si="49"/>
        <v/>
      </c>
      <c r="AP280" s="847" t="str">
        <f t="shared" si="50"/>
        <v/>
      </c>
      <c r="AQ280" s="847" t="str">
        <f t="shared" si="51"/>
        <v/>
      </c>
      <c r="AR280" s="847" t="str">
        <f t="shared" si="52"/>
        <v/>
      </c>
      <c r="AS280" s="847" t="str">
        <f t="shared" si="53"/>
        <v/>
      </c>
      <c r="AT280" s="847" t="str">
        <f t="shared" si="54"/>
        <v/>
      </c>
      <c r="AU280" s="932"/>
    </row>
    <row r="281" spans="1:47" s="54" customFormat="1" ht="30" customHeight="1">
      <c r="A281" s="1809"/>
      <c r="B281" s="215">
        <f t="shared" si="46"/>
        <v>36</v>
      </c>
      <c r="C281" s="217" t="str">
        <f>IF('1_一般事項'!$C$8="","",'1_一般事項'!$C$8)</f>
        <v/>
      </c>
      <c r="D281" s="484" t="str">
        <f t="shared" si="45"/>
        <v/>
      </c>
      <c r="E281" s="1279"/>
      <c r="F281" s="1280"/>
      <c r="G281" s="210"/>
      <c r="H281" s="62"/>
      <c r="I281" s="1572"/>
      <c r="J281" s="1573"/>
      <c r="K281" s="1573"/>
      <c r="L281" s="1573"/>
      <c r="M281" s="1573"/>
      <c r="N281" s="1573"/>
      <c r="O281" s="1573"/>
      <c r="P281" s="1573"/>
      <c r="Q281" s="1573"/>
      <c r="R281" s="1573"/>
      <c r="S281" s="1573"/>
      <c r="T281" s="1573"/>
      <c r="U281" s="1573"/>
      <c r="V281" s="1574"/>
      <c r="W281" s="1575"/>
      <c r="X281" s="526"/>
      <c r="Y281" s="527"/>
      <c r="Z281" s="528"/>
      <c r="AA281" s="565"/>
      <c r="AB281" s="501"/>
      <c r="AC281" s="502"/>
      <c r="AD281" s="1582"/>
      <c r="AE281" s="1583"/>
      <c r="AF281" s="552">
        <f t="shared" si="47"/>
        <v>0</v>
      </c>
      <c r="AG281" s="551">
        <f t="shared" si="48"/>
        <v>0</v>
      </c>
      <c r="AI281" s="3"/>
      <c r="AJ281" s="47"/>
      <c r="AO281" s="847" t="str">
        <f t="shared" si="49"/>
        <v/>
      </c>
      <c r="AP281" s="847" t="str">
        <f t="shared" si="50"/>
        <v/>
      </c>
      <c r="AQ281" s="847" t="str">
        <f t="shared" si="51"/>
        <v/>
      </c>
      <c r="AR281" s="847" t="str">
        <f t="shared" si="52"/>
        <v/>
      </c>
      <c r="AS281" s="847" t="str">
        <f t="shared" si="53"/>
        <v/>
      </c>
      <c r="AT281" s="847" t="str">
        <f t="shared" si="54"/>
        <v/>
      </c>
      <c r="AU281" s="932"/>
    </row>
    <row r="282" spans="1:47" s="54" customFormat="1" ht="30" customHeight="1">
      <c r="A282" s="1809"/>
      <c r="B282" s="215">
        <f t="shared" si="46"/>
        <v>37</v>
      </c>
      <c r="C282" s="217" t="str">
        <f>IF('1_一般事項'!$C$8="","",'1_一般事項'!$C$8)</f>
        <v/>
      </c>
      <c r="D282" s="484" t="str">
        <f t="shared" si="45"/>
        <v/>
      </c>
      <c r="E282" s="1279"/>
      <c r="F282" s="1280"/>
      <c r="G282" s="210"/>
      <c r="H282" s="62"/>
      <c r="I282" s="1572"/>
      <c r="J282" s="1573"/>
      <c r="K282" s="1573"/>
      <c r="L282" s="1573"/>
      <c r="M282" s="1573"/>
      <c r="N282" s="1573"/>
      <c r="O282" s="1573"/>
      <c r="P282" s="1573"/>
      <c r="Q282" s="1573"/>
      <c r="R282" s="1573"/>
      <c r="S282" s="1573"/>
      <c r="T282" s="1573"/>
      <c r="U282" s="1573"/>
      <c r="V282" s="1574"/>
      <c r="W282" s="1575"/>
      <c r="X282" s="526"/>
      <c r="Y282" s="527"/>
      <c r="Z282" s="528"/>
      <c r="AA282" s="565"/>
      <c r="AB282" s="501"/>
      <c r="AC282" s="502"/>
      <c r="AD282" s="1582"/>
      <c r="AE282" s="1583"/>
      <c r="AF282" s="552">
        <f t="shared" si="47"/>
        <v>0</v>
      </c>
      <c r="AG282" s="551">
        <f t="shared" si="48"/>
        <v>0</v>
      </c>
      <c r="AI282" s="47"/>
      <c r="AJ282" s="47"/>
      <c r="AO282" s="847" t="str">
        <f t="shared" si="49"/>
        <v/>
      </c>
      <c r="AP282" s="847" t="str">
        <f t="shared" si="50"/>
        <v/>
      </c>
      <c r="AQ282" s="847" t="str">
        <f t="shared" si="51"/>
        <v/>
      </c>
      <c r="AR282" s="847" t="str">
        <f t="shared" si="52"/>
        <v/>
      </c>
      <c r="AS282" s="847" t="str">
        <f t="shared" si="53"/>
        <v/>
      </c>
      <c r="AT282" s="847" t="str">
        <f t="shared" si="54"/>
        <v/>
      </c>
      <c r="AU282" s="932"/>
    </row>
    <row r="283" spans="1:47" s="54" customFormat="1" ht="30" customHeight="1">
      <c r="A283" s="1809"/>
      <c r="B283" s="215">
        <f t="shared" si="46"/>
        <v>38</v>
      </c>
      <c r="C283" s="217" t="str">
        <f>IF('1_一般事項'!$C$8="","",'1_一般事項'!$C$8)</f>
        <v/>
      </c>
      <c r="D283" s="484" t="str">
        <f t="shared" si="45"/>
        <v/>
      </c>
      <c r="E283" s="1279"/>
      <c r="F283" s="1280"/>
      <c r="G283" s="210"/>
      <c r="H283" s="62"/>
      <c r="I283" s="1572"/>
      <c r="J283" s="1573"/>
      <c r="K283" s="1573"/>
      <c r="L283" s="1573"/>
      <c r="M283" s="1573"/>
      <c r="N283" s="1573"/>
      <c r="O283" s="1573"/>
      <c r="P283" s="1573"/>
      <c r="Q283" s="1573"/>
      <c r="R283" s="1573"/>
      <c r="S283" s="1573"/>
      <c r="T283" s="1573"/>
      <c r="U283" s="1573"/>
      <c r="V283" s="1574"/>
      <c r="W283" s="1575"/>
      <c r="X283" s="526"/>
      <c r="Y283" s="527"/>
      <c r="Z283" s="528"/>
      <c r="AA283" s="565"/>
      <c r="AB283" s="501"/>
      <c r="AC283" s="502"/>
      <c r="AD283" s="1582"/>
      <c r="AE283" s="1583"/>
      <c r="AF283" s="552">
        <f t="shared" si="47"/>
        <v>0</v>
      </c>
      <c r="AG283" s="551">
        <f t="shared" si="48"/>
        <v>0</v>
      </c>
      <c r="AI283" s="3"/>
      <c r="AJ283" s="47"/>
      <c r="AO283" s="847" t="str">
        <f t="shared" si="49"/>
        <v/>
      </c>
      <c r="AP283" s="847" t="str">
        <f t="shared" si="50"/>
        <v/>
      </c>
      <c r="AQ283" s="847" t="str">
        <f t="shared" si="51"/>
        <v/>
      </c>
      <c r="AR283" s="847" t="str">
        <f t="shared" si="52"/>
        <v/>
      </c>
      <c r="AS283" s="847" t="str">
        <f t="shared" si="53"/>
        <v/>
      </c>
      <c r="AT283" s="847" t="str">
        <f t="shared" si="54"/>
        <v/>
      </c>
      <c r="AU283" s="932"/>
    </row>
    <row r="284" spans="1:47" s="54" customFormat="1" ht="30" customHeight="1">
      <c r="A284" s="1809"/>
      <c r="B284" s="215">
        <f t="shared" si="46"/>
        <v>39</v>
      </c>
      <c r="C284" s="217" t="str">
        <f>IF('1_一般事項'!$C$8="","",'1_一般事項'!$C$8)</f>
        <v/>
      </c>
      <c r="D284" s="484" t="str">
        <f t="shared" si="45"/>
        <v/>
      </c>
      <c r="E284" s="1279"/>
      <c r="F284" s="1280"/>
      <c r="G284" s="210"/>
      <c r="H284" s="62"/>
      <c r="I284" s="1572"/>
      <c r="J284" s="1573"/>
      <c r="K284" s="1573"/>
      <c r="L284" s="1573"/>
      <c r="M284" s="1573"/>
      <c r="N284" s="1573"/>
      <c r="O284" s="1573"/>
      <c r="P284" s="1573"/>
      <c r="Q284" s="1573"/>
      <c r="R284" s="1573"/>
      <c r="S284" s="1573"/>
      <c r="T284" s="1573"/>
      <c r="U284" s="1573"/>
      <c r="V284" s="1574"/>
      <c r="W284" s="1575"/>
      <c r="X284" s="526"/>
      <c r="Y284" s="527"/>
      <c r="Z284" s="528"/>
      <c r="AA284" s="565"/>
      <c r="AB284" s="501"/>
      <c r="AC284" s="502"/>
      <c r="AD284" s="1582"/>
      <c r="AE284" s="1583"/>
      <c r="AF284" s="552">
        <f t="shared" si="47"/>
        <v>0</v>
      </c>
      <c r="AG284" s="551">
        <f t="shared" si="48"/>
        <v>0</v>
      </c>
      <c r="AI284" s="47"/>
      <c r="AJ284" s="47"/>
      <c r="AO284" s="847" t="str">
        <f t="shared" si="49"/>
        <v/>
      </c>
      <c r="AP284" s="847" t="str">
        <f t="shared" si="50"/>
        <v/>
      </c>
      <c r="AQ284" s="847" t="str">
        <f t="shared" si="51"/>
        <v/>
      </c>
      <c r="AR284" s="847" t="str">
        <f t="shared" si="52"/>
        <v/>
      </c>
      <c r="AS284" s="847" t="str">
        <f t="shared" si="53"/>
        <v/>
      </c>
      <c r="AT284" s="847" t="str">
        <f t="shared" si="54"/>
        <v/>
      </c>
      <c r="AU284" s="932"/>
    </row>
    <row r="285" spans="1:47" s="54" customFormat="1" ht="30" customHeight="1">
      <c r="A285" s="1809"/>
      <c r="B285" s="215">
        <f t="shared" si="46"/>
        <v>40</v>
      </c>
      <c r="C285" s="217" t="str">
        <f>IF('1_一般事項'!$C$8="","",'1_一般事項'!$C$8)</f>
        <v/>
      </c>
      <c r="D285" s="484" t="str">
        <f t="shared" si="45"/>
        <v/>
      </c>
      <c r="E285" s="1279"/>
      <c r="F285" s="1280"/>
      <c r="G285" s="210"/>
      <c r="H285" s="62"/>
      <c r="I285" s="1572"/>
      <c r="J285" s="1573"/>
      <c r="K285" s="1573"/>
      <c r="L285" s="1573"/>
      <c r="M285" s="1573"/>
      <c r="N285" s="1573"/>
      <c r="O285" s="1573"/>
      <c r="P285" s="1573"/>
      <c r="Q285" s="1573"/>
      <c r="R285" s="1573"/>
      <c r="S285" s="1573"/>
      <c r="T285" s="1573"/>
      <c r="U285" s="1573"/>
      <c r="V285" s="1574"/>
      <c r="W285" s="1575"/>
      <c r="X285" s="526"/>
      <c r="Y285" s="527"/>
      <c r="Z285" s="528"/>
      <c r="AA285" s="565"/>
      <c r="AB285" s="501"/>
      <c r="AC285" s="502"/>
      <c r="AD285" s="1582"/>
      <c r="AE285" s="1583"/>
      <c r="AF285" s="552">
        <f t="shared" si="47"/>
        <v>0</v>
      </c>
      <c r="AG285" s="551">
        <f t="shared" si="48"/>
        <v>0</v>
      </c>
      <c r="AI285" s="47"/>
      <c r="AJ285" s="47"/>
      <c r="AO285" s="847" t="str">
        <f t="shared" si="49"/>
        <v/>
      </c>
      <c r="AP285" s="847" t="str">
        <f t="shared" si="50"/>
        <v/>
      </c>
      <c r="AQ285" s="847" t="str">
        <f t="shared" si="51"/>
        <v/>
      </c>
      <c r="AR285" s="847" t="str">
        <f t="shared" si="52"/>
        <v/>
      </c>
      <c r="AS285" s="847" t="str">
        <f t="shared" si="53"/>
        <v/>
      </c>
      <c r="AT285" s="847" t="str">
        <f t="shared" si="54"/>
        <v/>
      </c>
      <c r="AU285" s="932"/>
    </row>
    <row r="286" spans="1:47" s="54" customFormat="1" ht="30" customHeight="1">
      <c r="A286" s="1809"/>
      <c r="B286" s="215">
        <f t="shared" si="46"/>
        <v>41</v>
      </c>
      <c r="C286" s="217" t="str">
        <f>IF('1_一般事項'!$C$8="","",'1_一般事項'!$C$8)</f>
        <v/>
      </c>
      <c r="D286" s="484" t="str">
        <f t="shared" si="45"/>
        <v/>
      </c>
      <c r="E286" s="1279"/>
      <c r="F286" s="1280"/>
      <c r="G286" s="210"/>
      <c r="H286" s="62"/>
      <c r="I286" s="1572"/>
      <c r="J286" s="1573"/>
      <c r="K286" s="1573"/>
      <c r="L286" s="1573"/>
      <c r="M286" s="1573"/>
      <c r="N286" s="1573"/>
      <c r="O286" s="1573"/>
      <c r="P286" s="1573"/>
      <c r="Q286" s="1573"/>
      <c r="R286" s="1573"/>
      <c r="S286" s="1573"/>
      <c r="T286" s="1573"/>
      <c r="U286" s="1573"/>
      <c r="V286" s="1574"/>
      <c r="W286" s="1575"/>
      <c r="X286" s="526"/>
      <c r="Y286" s="527"/>
      <c r="Z286" s="528"/>
      <c r="AA286" s="565"/>
      <c r="AB286" s="501"/>
      <c r="AC286" s="502"/>
      <c r="AD286" s="1582"/>
      <c r="AE286" s="1583"/>
      <c r="AF286" s="552">
        <f t="shared" si="47"/>
        <v>0</v>
      </c>
      <c r="AG286" s="551">
        <f t="shared" si="48"/>
        <v>0</v>
      </c>
      <c r="AI286" s="3"/>
      <c r="AJ286" s="47"/>
      <c r="AO286" s="847" t="str">
        <f t="shared" si="49"/>
        <v/>
      </c>
      <c r="AP286" s="847" t="str">
        <f t="shared" si="50"/>
        <v/>
      </c>
      <c r="AQ286" s="847" t="str">
        <f t="shared" si="51"/>
        <v/>
      </c>
      <c r="AR286" s="847" t="str">
        <f t="shared" si="52"/>
        <v/>
      </c>
      <c r="AS286" s="847" t="str">
        <f t="shared" si="53"/>
        <v/>
      </c>
      <c r="AT286" s="847" t="str">
        <f t="shared" si="54"/>
        <v/>
      </c>
      <c r="AU286" s="932"/>
    </row>
    <row r="287" spans="1:47" s="54" customFormat="1" ht="30" customHeight="1">
      <c r="A287" s="1809"/>
      <c r="B287" s="215">
        <f t="shared" si="46"/>
        <v>42</v>
      </c>
      <c r="C287" s="217" t="str">
        <f>IF('1_一般事項'!$C$8="","",'1_一般事項'!$C$8)</f>
        <v/>
      </c>
      <c r="D287" s="484" t="str">
        <f t="shared" si="45"/>
        <v/>
      </c>
      <c r="E287" s="1279"/>
      <c r="F287" s="1280"/>
      <c r="G287" s="210"/>
      <c r="H287" s="62"/>
      <c r="I287" s="1572"/>
      <c r="J287" s="1573"/>
      <c r="K287" s="1573"/>
      <c r="L287" s="1573"/>
      <c r="M287" s="1573"/>
      <c r="N287" s="1573"/>
      <c r="O287" s="1573"/>
      <c r="P287" s="1573"/>
      <c r="Q287" s="1573"/>
      <c r="R287" s="1573"/>
      <c r="S287" s="1573"/>
      <c r="T287" s="1573"/>
      <c r="U287" s="1573"/>
      <c r="V287" s="1574"/>
      <c r="W287" s="1575"/>
      <c r="X287" s="526"/>
      <c r="Y287" s="527"/>
      <c r="Z287" s="528"/>
      <c r="AA287" s="565"/>
      <c r="AB287" s="501"/>
      <c r="AC287" s="502"/>
      <c r="AD287" s="1582"/>
      <c r="AE287" s="1583"/>
      <c r="AF287" s="552">
        <f t="shared" si="47"/>
        <v>0</v>
      </c>
      <c r="AG287" s="551">
        <f t="shared" si="48"/>
        <v>0</v>
      </c>
      <c r="AI287" s="47"/>
      <c r="AJ287" s="47"/>
      <c r="AO287" s="847" t="str">
        <f t="shared" si="49"/>
        <v/>
      </c>
      <c r="AP287" s="847" t="str">
        <f t="shared" si="50"/>
        <v/>
      </c>
      <c r="AQ287" s="847" t="str">
        <f t="shared" si="51"/>
        <v/>
      </c>
      <c r="AR287" s="847" t="str">
        <f t="shared" si="52"/>
        <v/>
      </c>
      <c r="AS287" s="847" t="str">
        <f t="shared" si="53"/>
        <v/>
      </c>
      <c r="AT287" s="847" t="str">
        <f t="shared" si="54"/>
        <v/>
      </c>
      <c r="AU287" s="932"/>
    </row>
    <row r="288" spans="1:47" s="54" customFormat="1" ht="30" customHeight="1">
      <c r="A288" s="1809"/>
      <c r="B288" s="215">
        <f t="shared" si="46"/>
        <v>43</v>
      </c>
      <c r="C288" s="217" t="str">
        <f>IF('1_一般事項'!$C$8="","",'1_一般事項'!$C$8)</f>
        <v/>
      </c>
      <c r="D288" s="484" t="str">
        <f t="shared" si="45"/>
        <v/>
      </c>
      <c r="E288" s="1279"/>
      <c r="F288" s="1280"/>
      <c r="G288" s="210"/>
      <c r="H288" s="62"/>
      <c r="I288" s="1572"/>
      <c r="J288" s="1573"/>
      <c r="K288" s="1573"/>
      <c r="L288" s="1573"/>
      <c r="M288" s="1573"/>
      <c r="N288" s="1573"/>
      <c r="O288" s="1573"/>
      <c r="P288" s="1573"/>
      <c r="Q288" s="1573"/>
      <c r="R288" s="1573"/>
      <c r="S288" s="1573"/>
      <c r="T288" s="1573"/>
      <c r="U288" s="1573"/>
      <c r="V288" s="1574"/>
      <c r="W288" s="1575"/>
      <c r="X288" s="526"/>
      <c r="Y288" s="527"/>
      <c r="Z288" s="528"/>
      <c r="AA288" s="565"/>
      <c r="AB288" s="501"/>
      <c r="AC288" s="502"/>
      <c r="AD288" s="1582"/>
      <c r="AE288" s="1583"/>
      <c r="AF288" s="552">
        <f t="shared" si="47"/>
        <v>0</v>
      </c>
      <c r="AG288" s="551">
        <f t="shared" si="48"/>
        <v>0</v>
      </c>
      <c r="AI288" s="47"/>
      <c r="AJ288" s="47"/>
      <c r="AO288" s="847" t="str">
        <f t="shared" si="49"/>
        <v/>
      </c>
      <c r="AP288" s="847" t="str">
        <f t="shared" si="50"/>
        <v/>
      </c>
      <c r="AQ288" s="847" t="str">
        <f t="shared" si="51"/>
        <v/>
      </c>
      <c r="AR288" s="847" t="str">
        <f t="shared" si="52"/>
        <v/>
      </c>
      <c r="AS288" s="847" t="str">
        <f t="shared" si="53"/>
        <v/>
      </c>
      <c r="AT288" s="847" t="str">
        <f t="shared" si="54"/>
        <v/>
      </c>
      <c r="AU288" s="932"/>
    </row>
    <row r="289" spans="1:47" s="54" customFormat="1" ht="30" customHeight="1">
      <c r="A289" s="1809"/>
      <c r="B289" s="215">
        <f t="shared" si="46"/>
        <v>44</v>
      </c>
      <c r="C289" s="217" t="str">
        <f>IF('1_一般事項'!$C$8="","",'1_一般事項'!$C$8)</f>
        <v/>
      </c>
      <c r="D289" s="484" t="str">
        <f t="shared" si="45"/>
        <v/>
      </c>
      <c r="E289" s="1279"/>
      <c r="F289" s="1280"/>
      <c r="G289" s="210"/>
      <c r="H289" s="62"/>
      <c r="I289" s="1572"/>
      <c r="J289" s="1573"/>
      <c r="K289" s="1573"/>
      <c r="L289" s="1573"/>
      <c r="M289" s="1573"/>
      <c r="N289" s="1573"/>
      <c r="O289" s="1573"/>
      <c r="P289" s="1573"/>
      <c r="Q289" s="1573"/>
      <c r="R289" s="1573"/>
      <c r="S289" s="1573"/>
      <c r="T289" s="1573"/>
      <c r="U289" s="1573"/>
      <c r="V289" s="1574"/>
      <c r="W289" s="1575"/>
      <c r="X289" s="526"/>
      <c r="Y289" s="527"/>
      <c r="Z289" s="528"/>
      <c r="AA289" s="565"/>
      <c r="AB289" s="501"/>
      <c r="AC289" s="502"/>
      <c r="AD289" s="1582"/>
      <c r="AE289" s="1583"/>
      <c r="AF289" s="552">
        <f t="shared" si="47"/>
        <v>0</v>
      </c>
      <c r="AG289" s="551">
        <f t="shared" si="48"/>
        <v>0</v>
      </c>
      <c r="AI289" s="3"/>
      <c r="AJ289" s="47"/>
      <c r="AO289" s="847" t="str">
        <f t="shared" si="49"/>
        <v/>
      </c>
      <c r="AP289" s="847" t="str">
        <f t="shared" si="50"/>
        <v/>
      </c>
      <c r="AQ289" s="847" t="str">
        <f t="shared" si="51"/>
        <v/>
      </c>
      <c r="AR289" s="847" t="str">
        <f t="shared" si="52"/>
        <v/>
      </c>
      <c r="AS289" s="847" t="str">
        <f t="shared" si="53"/>
        <v/>
      </c>
      <c r="AT289" s="847" t="str">
        <f t="shared" si="54"/>
        <v/>
      </c>
      <c r="AU289" s="932"/>
    </row>
    <row r="290" spans="1:47" s="54" customFormat="1" ht="30" customHeight="1">
      <c r="A290" s="1809"/>
      <c r="B290" s="215">
        <f t="shared" si="46"/>
        <v>45</v>
      </c>
      <c r="C290" s="217" t="str">
        <f>IF('1_一般事項'!$C$8="","",'1_一般事項'!$C$8)</f>
        <v/>
      </c>
      <c r="D290" s="484" t="str">
        <f t="shared" si="45"/>
        <v/>
      </c>
      <c r="E290" s="1279"/>
      <c r="F290" s="1280"/>
      <c r="G290" s="210"/>
      <c r="H290" s="62"/>
      <c r="I290" s="1572"/>
      <c r="J290" s="1573"/>
      <c r="K290" s="1573"/>
      <c r="L290" s="1573"/>
      <c r="M290" s="1573"/>
      <c r="N290" s="1573"/>
      <c r="O290" s="1573"/>
      <c r="P290" s="1573"/>
      <c r="Q290" s="1573"/>
      <c r="R290" s="1573"/>
      <c r="S290" s="1573"/>
      <c r="T290" s="1573"/>
      <c r="U290" s="1573"/>
      <c r="V290" s="1574"/>
      <c r="W290" s="1575"/>
      <c r="X290" s="526"/>
      <c r="Y290" s="527"/>
      <c r="Z290" s="528"/>
      <c r="AA290" s="565"/>
      <c r="AB290" s="501"/>
      <c r="AC290" s="502"/>
      <c r="AD290" s="1582"/>
      <c r="AE290" s="1583"/>
      <c r="AF290" s="552">
        <f t="shared" si="47"/>
        <v>0</v>
      </c>
      <c r="AG290" s="551">
        <f t="shared" si="48"/>
        <v>0</v>
      </c>
      <c r="AI290" s="47"/>
      <c r="AJ290" s="47"/>
      <c r="AO290" s="847" t="str">
        <f t="shared" si="49"/>
        <v/>
      </c>
      <c r="AP290" s="847" t="str">
        <f t="shared" si="50"/>
        <v/>
      </c>
      <c r="AQ290" s="847" t="str">
        <f t="shared" si="51"/>
        <v/>
      </c>
      <c r="AR290" s="847" t="str">
        <f t="shared" si="52"/>
        <v/>
      </c>
      <c r="AS290" s="847" t="str">
        <f t="shared" si="53"/>
        <v/>
      </c>
      <c r="AT290" s="847" t="str">
        <f t="shared" si="54"/>
        <v/>
      </c>
      <c r="AU290" s="932"/>
    </row>
    <row r="291" spans="1:47" s="54" customFormat="1" ht="30" customHeight="1">
      <c r="A291" s="1809"/>
      <c r="B291" s="215">
        <f t="shared" si="46"/>
        <v>46</v>
      </c>
      <c r="C291" s="217" t="str">
        <f>IF('1_一般事項'!$C$8="","",'1_一般事項'!$C$8)</f>
        <v/>
      </c>
      <c r="D291" s="484" t="str">
        <f t="shared" si="45"/>
        <v/>
      </c>
      <c r="E291" s="1279"/>
      <c r="F291" s="1280"/>
      <c r="G291" s="210"/>
      <c r="H291" s="62"/>
      <c r="I291" s="1572"/>
      <c r="J291" s="1573"/>
      <c r="K291" s="1573"/>
      <c r="L291" s="1573"/>
      <c r="M291" s="1573"/>
      <c r="N291" s="1573"/>
      <c r="O291" s="1573"/>
      <c r="P291" s="1573"/>
      <c r="Q291" s="1573"/>
      <c r="R291" s="1573"/>
      <c r="S291" s="1573"/>
      <c r="T291" s="1573"/>
      <c r="U291" s="1573"/>
      <c r="V291" s="1574"/>
      <c r="W291" s="1575"/>
      <c r="X291" s="526"/>
      <c r="Y291" s="527"/>
      <c r="Z291" s="528"/>
      <c r="AA291" s="565"/>
      <c r="AB291" s="501"/>
      <c r="AC291" s="502"/>
      <c r="AD291" s="1582"/>
      <c r="AE291" s="1583"/>
      <c r="AF291" s="552">
        <f t="shared" si="47"/>
        <v>0</v>
      </c>
      <c r="AG291" s="551">
        <f t="shared" si="48"/>
        <v>0</v>
      </c>
      <c r="AI291" s="47"/>
      <c r="AJ291" s="47"/>
      <c r="AO291" s="847" t="str">
        <f t="shared" si="49"/>
        <v/>
      </c>
      <c r="AP291" s="847" t="str">
        <f t="shared" si="50"/>
        <v/>
      </c>
      <c r="AQ291" s="847" t="str">
        <f t="shared" si="51"/>
        <v/>
      </c>
      <c r="AR291" s="847" t="str">
        <f t="shared" si="52"/>
        <v/>
      </c>
      <c r="AS291" s="847" t="str">
        <f t="shared" si="53"/>
        <v/>
      </c>
      <c r="AT291" s="847" t="str">
        <f t="shared" si="54"/>
        <v/>
      </c>
      <c r="AU291" s="932"/>
    </row>
    <row r="292" spans="1:47" s="54" customFormat="1" ht="30" customHeight="1">
      <c r="A292" s="1809"/>
      <c r="B292" s="215">
        <f t="shared" si="46"/>
        <v>47</v>
      </c>
      <c r="C292" s="217" t="str">
        <f>IF('1_一般事項'!$C$8="","",'1_一般事項'!$C$8)</f>
        <v/>
      </c>
      <c r="D292" s="484" t="str">
        <f t="shared" si="45"/>
        <v/>
      </c>
      <c r="E292" s="1279"/>
      <c r="F292" s="1280"/>
      <c r="G292" s="210"/>
      <c r="H292" s="62"/>
      <c r="I292" s="1572"/>
      <c r="J292" s="1573"/>
      <c r="K292" s="1573"/>
      <c r="L292" s="1573"/>
      <c r="M292" s="1573"/>
      <c r="N292" s="1573"/>
      <c r="O292" s="1573"/>
      <c r="P292" s="1573"/>
      <c r="Q292" s="1573"/>
      <c r="R292" s="1573"/>
      <c r="S292" s="1573"/>
      <c r="T292" s="1573"/>
      <c r="U292" s="1573"/>
      <c r="V292" s="1574"/>
      <c r="W292" s="1575"/>
      <c r="X292" s="526"/>
      <c r="Y292" s="527"/>
      <c r="Z292" s="528"/>
      <c r="AA292" s="565"/>
      <c r="AB292" s="501"/>
      <c r="AC292" s="502"/>
      <c r="AD292" s="1582"/>
      <c r="AE292" s="1583"/>
      <c r="AF292" s="552">
        <f t="shared" si="47"/>
        <v>0</v>
      </c>
      <c r="AG292" s="551">
        <f t="shared" si="48"/>
        <v>0</v>
      </c>
      <c r="AI292" s="3"/>
      <c r="AJ292" s="47"/>
      <c r="AO292" s="847" t="str">
        <f t="shared" si="49"/>
        <v/>
      </c>
      <c r="AP292" s="847" t="str">
        <f t="shared" si="50"/>
        <v/>
      </c>
      <c r="AQ292" s="847" t="str">
        <f t="shared" si="51"/>
        <v/>
      </c>
      <c r="AR292" s="847" t="str">
        <f t="shared" si="52"/>
        <v/>
      </c>
      <c r="AS292" s="847" t="str">
        <f t="shared" si="53"/>
        <v/>
      </c>
      <c r="AT292" s="847" t="str">
        <f t="shared" si="54"/>
        <v/>
      </c>
      <c r="AU292" s="932"/>
    </row>
    <row r="293" spans="1:47" s="54" customFormat="1" ht="30" customHeight="1">
      <c r="A293" s="1809"/>
      <c r="B293" s="215">
        <f t="shared" si="46"/>
        <v>48</v>
      </c>
      <c r="C293" s="217" t="str">
        <f>IF('1_一般事項'!$C$8="","",'1_一般事項'!$C$8)</f>
        <v/>
      </c>
      <c r="D293" s="484" t="str">
        <f t="shared" si="45"/>
        <v/>
      </c>
      <c r="E293" s="1279"/>
      <c r="F293" s="1280"/>
      <c r="G293" s="210"/>
      <c r="H293" s="62"/>
      <c r="I293" s="1572"/>
      <c r="J293" s="1573"/>
      <c r="K293" s="1573"/>
      <c r="L293" s="1573"/>
      <c r="M293" s="1573"/>
      <c r="N293" s="1573"/>
      <c r="O293" s="1573"/>
      <c r="P293" s="1573"/>
      <c r="Q293" s="1573"/>
      <c r="R293" s="1573"/>
      <c r="S293" s="1573"/>
      <c r="T293" s="1573"/>
      <c r="U293" s="1573"/>
      <c r="V293" s="1574"/>
      <c r="W293" s="1575"/>
      <c r="X293" s="526"/>
      <c r="Y293" s="527"/>
      <c r="Z293" s="528"/>
      <c r="AA293" s="565"/>
      <c r="AB293" s="501"/>
      <c r="AC293" s="502"/>
      <c r="AD293" s="1582"/>
      <c r="AE293" s="1583"/>
      <c r="AF293" s="552">
        <f t="shared" si="47"/>
        <v>0</v>
      </c>
      <c r="AG293" s="551">
        <f t="shared" si="48"/>
        <v>0</v>
      </c>
      <c r="AI293" s="47"/>
      <c r="AJ293" s="47"/>
      <c r="AO293" s="847" t="str">
        <f t="shared" si="49"/>
        <v/>
      </c>
      <c r="AP293" s="847" t="str">
        <f t="shared" si="50"/>
        <v/>
      </c>
      <c r="AQ293" s="847" t="str">
        <f t="shared" si="51"/>
        <v/>
      </c>
      <c r="AR293" s="847" t="str">
        <f t="shared" si="52"/>
        <v/>
      </c>
      <c r="AS293" s="847" t="str">
        <f t="shared" si="53"/>
        <v/>
      </c>
      <c r="AT293" s="847" t="str">
        <f t="shared" si="54"/>
        <v/>
      </c>
      <c r="AU293" s="932"/>
    </row>
    <row r="294" spans="1:47" s="54" customFormat="1" ht="30" customHeight="1">
      <c r="A294" s="1809"/>
      <c r="B294" s="215">
        <f t="shared" si="46"/>
        <v>49</v>
      </c>
      <c r="C294" s="217" t="str">
        <f>IF('1_一般事項'!$C$8="","",'1_一般事項'!$C$8)</f>
        <v/>
      </c>
      <c r="D294" s="484" t="str">
        <f t="shared" si="45"/>
        <v/>
      </c>
      <c r="E294" s="1279"/>
      <c r="F294" s="1280"/>
      <c r="G294" s="210"/>
      <c r="H294" s="62"/>
      <c r="I294" s="1572"/>
      <c r="J294" s="1573"/>
      <c r="K294" s="1573"/>
      <c r="L294" s="1573"/>
      <c r="M294" s="1573"/>
      <c r="N294" s="1573"/>
      <c r="O294" s="1573"/>
      <c r="P294" s="1573"/>
      <c r="Q294" s="1573"/>
      <c r="R294" s="1573"/>
      <c r="S294" s="1573"/>
      <c r="T294" s="1573"/>
      <c r="U294" s="1573"/>
      <c r="V294" s="1574"/>
      <c r="W294" s="1575"/>
      <c r="X294" s="526"/>
      <c r="Y294" s="527"/>
      <c r="Z294" s="528"/>
      <c r="AA294" s="565"/>
      <c r="AB294" s="501"/>
      <c r="AC294" s="502"/>
      <c r="AD294" s="1582"/>
      <c r="AE294" s="1583"/>
      <c r="AF294" s="552">
        <f t="shared" si="47"/>
        <v>0</v>
      </c>
      <c r="AG294" s="551">
        <f t="shared" si="48"/>
        <v>0</v>
      </c>
      <c r="AI294" s="3"/>
      <c r="AJ294" s="47"/>
      <c r="AO294" s="847" t="str">
        <f t="shared" si="49"/>
        <v/>
      </c>
      <c r="AP294" s="847" t="str">
        <f t="shared" si="50"/>
        <v/>
      </c>
      <c r="AQ294" s="847" t="str">
        <f t="shared" si="51"/>
        <v/>
      </c>
      <c r="AR294" s="847" t="str">
        <f t="shared" si="52"/>
        <v/>
      </c>
      <c r="AS294" s="847" t="str">
        <f t="shared" si="53"/>
        <v/>
      </c>
      <c r="AT294" s="847" t="str">
        <f t="shared" si="54"/>
        <v/>
      </c>
      <c r="AU294" s="932"/>
    </row>
    <row r="295" spans="1:47" s="54" customFormat="1" ht="30" customHeight="1" thickBot="1">
      <c r="A295" s="1809"/>
      <c r="B295" s="215">
        <f t="shared" si="46"/>
        <v>50</v>
      </c>
      <c r="C295" s="217" t="str">
        <f>IF('1_一般事項'!$C$8="","",'1_一般事項'!$C$8)</f>
        <v/>
      </c>
      <c r="D295" s="484" t="str">
        <f t="shared" si="45"/>
        <v/>
      </c>
      <c r="E295" s="1279"/>
      <c r="F295" s="1280"/>
      <c r="G295" s="210"/>
      <c r="H295" s="62"/>
      <c r="I295" s="1576"/>
      <c r="J295" s="1577"/>
      <c r="K295" s="1577"/>
      <c r="L295" s="1577"/>
      <c r="M295" s="1577"/>
      <c r="N295" s="1577"/>
      <c r="O295" s="1577"/>
      <c r="P295" s="1577"/>
      <c r="Q295" s="1577"/>
      <c r="R295" s="1577"/>
      <c r="S295" s="1577"/>
      <c r="T295" s="1577"/>
      <c r="U295" s="1577"/>
      <c r="V295" s="1578"/>
      <c r="W295" s="1579"/>
      <c r="X295" s="526"/>
      <c r="Y295" s="527"/>
      <c r="Z295" s="528"/>
      <c r="AA295" s="565"/>
      <c r="AB295" s="501"/>
      <c r="AC295" s="502"/>
      <c r="AD295" s="1584"/>
      <c r="AE295" s="1585"/>
      <c r="AF295" s="552">
        <f t="shared" si="47"/>
        <v>0</v>
      </c>
      <c r="AG295" s="551">
        <f t="shared" si="48"/>
        <v>0</v>
      </c>
      <c r="AI295" s="47"/>
      <c r="AJ295" s="47"/>
      <c r="AO295" s="847" t="str">
        <f t="shared" si="49"/>
        <v/>
      </c>
      <c r="AP295" s="847" t="str">
        <f t="shared" si="50"/>
        <v/>
      </c>
      <c r="AQ295" s="847" t="str">
        <f t="shared" si="51"/>
        <v/>
      </c>
      <c r="AR295" s="847" t="str">
        <f t="shared" si="52"/>
        <v/>
      </c>
      <c r="AS295" s="847" t="str">
        <f t="shared" si="53"/>
        <v/>
      </c>
      <c r="AT295" s="847" t="str">
        <f t="shared" si="54"/>
        <v/>
      </c>
      <c r="AU295" s="932"/>
    </row>
    <row r="296" spans="1:47" s="54" customFormat="1" ht="30" customHeight="1" thickBot="1">
      <c r="A296" s="1810"/>
      <c r="B296" s="953"/>
      <c r="C296" s="954"/>
      <c r="D296" s="955"/>
      <c r="E296" s="956"/>
      <c r="F296" s="956"/>
      <c r="G296" s="957" t="str">
        <f>A246&amp;"次下請負業者計"</f>
        <v>1次下請次下請負業者計</v>
      </c>
      <c r="H296" s="958"/>
      <c r="I296" s="966"/>
      <c r="J296" s="967"/>
      <c r="K296" s="967"/>
      <c r="L296" s="967"/>
      <c r="M296" s="967"/>
      <c r="N296" s="967"/>
      <c r="O296" s="967"/>
      <c r="P296" s="967"/>
      <c r="Q296" s="967"/>
      <c r="R296" s="967"/>
      <c r="S296" s="967"/>
      <c r="T296" s="967"/>
      <c r="U296" s="967"/>
      <c r="V296" s="968"/>
      <c r="W296" s="969"/>
      <c r="X296" s="576"/>
      <c r="Y296" s="577"/>
      <c r="Z296" s="578"/>
      <c r="AA296" s="579"/>
      <c r="AB296" s="959">
        <f t="shared" ref="AB296:AG296" si="55">SUM(AB246:AB295)</f>
        <v>0</v>
      </c>
      <c r="AC296" s="960">
        <f t="shared" si="55"/>
        <v>0</v>
      </c>
      <c r="AD296" s="578"/>
      <c r="AE296" s="579"/>
      <c r="AF296" s="963">
        <f t="shared" si="55"/>
        <v>0</v>
      </c>
      <c r="AG296" s="964">
        <f t="shared" si="55"/>
        <v>0</v>
      </c>
      <c r="AO296" s="923"/>
      <c r="AP296" s="923"/>
      <c r="AQ296" s="923"/>
      <c r="AR296" s="923"/>
      <c r="AS296" s="923"/>
      <c r="AT296" s="923"/>
      <c r="AU296" s="925"/>
    </row>
    <row r="297" spans="1:47" s="54" customFormat="1" ht="30" customHeight="1">
      <c r="A297" s="1806" t="str">
        <f>'1_一般事項'!$C$9+1&amp;"次下請"</f>
        <v>2次下請</v>
      </c>
      <c r="B297" s="997">
        <f>IF(AND(C297="",E297&lt;&gt;""),"会社名入力→",ROW(C297)-296)</f>
        <v>1</v>
      </c>
      <c r="C297" s="558"/>
      <c r="D297" s="559" t="str">
        <f t="shared" ref="D297:D346" si="56">AO297&amp;AP297&amp;AQ297&amp;AR297&amp;AS297&amp;AT297</f>
        <v/>
      </c>
      <c r="E297" s="1277"/>
      <c r="F297" s="1278"/>
      <c r="G297" s="556"/>
      <c r="H297" s="194"/>
      <c r="I297" s="1568"/>
      <c r="J297" s="1569"/>
      <c r="K297" s="1569"/>
      <c r="L297" s="1569"/>
      <c r="M297" s="1569"/>
      <c r="N297" s="1569"/>
      <c r="O297" s="1569"/>
      <c r="P297" s="1569"/>
      <c r="Q297" s="1569"/>
      <c r="R297" s="1569"/>
      <c r="S297" s="1569"/>
      <c r="T297" s="1569"/>
      <c r="U297" s="1569"/>
      <c r="V297" s="1570"/>
      <c r="W297" s="1571"/>
      <c r="X297" s="522"/>
      <c r="Y297" s="523"/>
      <c r="Z297" s="524"/>
      <c r="AA297" s="564"/>
      <c r="AB297" s="507"/>
      <c r="AC297" s="496"/>
      <c r="AD297" s="524"/>
      <c r="AE297" s="567"/>
      <c r="AF297" s="552">
        <f t="shared" ref="AF297:AF346" si="57">AB297</f>
        <v>0</v>
      </c>
      <c r="AG297" s="551">
        <f t="shared" ref="AG297:AG346" si="58">AC297</f>
        <v>0</v>
      </c>
      <c r="AO297" s="847" t="str">
        <f t="shared" ref="AO297:AO346" si="59">IF($E297&lt;&gt;"",IF(G297="","規格を入力してください",""),"")</f>
        <v/>
      </c>
      <c r="AP297" s="847" t="str">
        <f t="shared" ref="AP297:AP346" si="60">IF($E297&lt;&gt;"",IF(AND(AO297="",H297=""),"機械本体重量を入力してください",""),"")</f>
        <v/>
      </c>
      <c r="AQ297" s="847" t="str">
        <f t="shared" ref="AQ297:AQ346" si="61">IF($E297&lt;&gt;"",IF(AND(AO297&amp;AP297="",I297="",AB297=""),"運搬費を入力してください",""),"")</f>
        <v/>
      </c>
      <c r="AR297" s="847" t="str">
        <f t="shared" ref="AR297:AR346" si="62">IF($E297&lt;&gt;"",IF(AND(AO297&amp;AP297&amp;AQ297="",J297="",AC297=""),"内分解組立費を入力してください",""),"")</f>
        <v/>
      </c>
      <c r="AS297" s="847" t="str">
        <f t="shared" ref="AS297:AS346" si="63">IF($E297&lt;&gt;"",IF(AND(AO297&amp;AP297&amp;AQ297&amp;AR297="",V297="",AD297=""),"運搬距離を入力してください",""),"")</f>
        <v/>
      </c>
      <c r="AT297" s="847" t="str">
        <f t="shared" ref="AT297:AT346" si="64">IF($E297&lt;&gt;"",IF(AND(AO297&amp;AP297&amp;AQ297&amp;AR297&amp;AS297="",W297="",AE297=""),"運搬回数を入力してください",""),"")</f>
        <v/>
      </c>
      <c r="AU297" s="932"/>
    </row>
    <row r="298" spans="1:47" s="54" customFormat="1" ht="30" customHeight="1">
      <c r="A298" s="1807"/>
      <c r="B298" s="998">
        <f t="shared" ref="B298:B346" si="65">IF(AND(C298="",E298&lt;&gt;""),"会社名入力→",ROW(C298)-296)</f>
        <v>2</v>
      </c>
      <c r="C298" s="237"/>
      <c r="D298" s="484" t="str">
        <f t="shared" si="56"/>
        <v/>
      </c>
      <c r="E298" s="1279"/>
      <c r="F298" s="1280"/>
      <c r="G298" s="238"/>
      <c r="H298" s="63"/>
      <c r="I298" s="1572"/>
      <c r="J298" s="1573"/>
      <c r="K298" s="1573"/>
      <c r="L298" s="1573"/>
      <c r="M298" s="1573"/>
      <c r="N298" s="1573"/>
      <c r="O298" s="1573"/>
      <c r="P298" s="1573"/>
      <c r="Q298" s="1573"/>
      <c r="R298" s="1573"/>
      <c r="S298" s="1573"/>
      <c r="T298" s="1573"/>
      <c r="U298" s="1573"/>
      <c r="V298" s="1574"/>
      <c r="W298" s="1575"/>
      <c r="X298" s="526"/>
      <c r="Y298" s="527"/>
      <c r="Z298" s="528"/>
      <c r="AA298" s="565"/>
      <c r="AB298" s="501"/>
      <c r="AC298" s="502"/>
      <c r="AD298" s="528"/>
      <c r="AE298" s="1588"/>
      <c r="AF298" s="552">
        <f t="shared" si="57"/>
        <v>0</v>
      </c>
      <c r="AG298" s="551">
        <f t="shared" si="58"/>
        <v>0</v>
      </c>
      <c r="AO298" s="847" t="str">
        <f t="shared" si="59"/>
        <v/>
      </c>
      <c r="AP298" s="847" t="str">
        <f t="shared" si="60"/>
        <v/>
      </c>
      <c r="AQ298" s="847" t="str">
        <f t="shared" si="61"/>
        <v/>
      </c>
      <c r="AR298" s="847" t="str">
        <f t="shared" si="62"/>
        <v/>
      </c>
      <c r="AS298" s="847" t="str">
        <f t="shared" si="63"/>
        <v/>
      </c>
      <c r="AT298" s="847" t="str">
        <f t="shared" si="64"/>
        <v/>
      </c>
      <c r="AU298" s="932"/>
    </row>
    <row r="299" spans="1:47" s="54" customFormat="1" ht="30" customHeight="1">
      <c r="A299" s="1807"/>
      <c r="B299" s="998">
        <f t="shared" si="65"/>
        <v>3</v>
      </c>
      <c r="C299" s="237"/>
      <c r="D299" s="484" t="str">
        <f t="shared" si="56"/>
        <v/>
      </c>
      <c r="E299" s="1279"/>
      <c r="F299" s="1280"/>
      <c r="G299" s="238"/>
      <c r="H299" s="63"/>
      <c r="I299" s="1572"/>
      <c r="J299" s="1573"/>
      <c r="K299" s="1573"/>
      <c r="L299" s="1573"/>
      <c r="M299" s="1573"/>
      <c r="N299" s="1573"/>
      <c r="O299" s="1573"/>
      <c r="P299" s="1573"/>
      <c r="Q299" s="1573"/>
      <c r="R299" s="1573"/>
      <c r="S299" s="1573"/>
      <c r="T299" s="1573"/>
      <c r="U299" s="1573"/>
      <c r="V299" s="1574"/>
      <c r="W299" s="1575"/>
      <c r="X299" s="526"/>
      <c r="Y299" s="527"/>
      <c r="Z299" s="528"/>
      <c r="AA299" s="565"/>
      <c r="AB299" s="501"/>
      <c r="AC299" s="502"/>
      <c r="AD299" s="528"/>
      <c r="AE299" s="1588"/>
      <c r="AF299" s="552">
        <f t="shared" si="57"/>
        <v>0</v>
      </c>
      <c r="AG299" s="551">
        <f t="shared" si="58"/>
        <v>0</v>
      </c>
      <c r="AO299" s="847" t="str">
        <f t="shared" si="59"/>
        <v/>
      </c>
      <c r="AP299" s="847" t="str">
        <f t="shared" si="60"/>
        <v/>
      </c>
      <c r="AQ299" s="847" t="str">
        <f t="shared" si="61"/>
        <v/>
      </c>
      <c r="AR299" s="847" t="str">
        <f t="shared" si="62"/>
        <v/>
      </c>
      <c r="AS299" s="847" t="str">
        <f t="shared" si="63"/>
        <v/>
      </c>
      <c r="AT299" s="847" t="str">
        <f t="shared" si="64"/>
        <v/>
      </c>
      <c r="AU299" s="932"/>
    </row>
    <row r="300" spans="1:47" s="54" customFormat="1" ht="30" customHeight="1">
      <c r="A300" s="1807"/>
      <c r="B300" s="998">
        <f t="shared" si="65"/>
        <v>4</v>
      </c>
      <c r="C300" s="237"/>
      <c r="D300" s="484" t="str">
        <f t="shared" si="56"/>
        <v/>
      </c>
      <c r="E300" s="1279"/>
      <c r="F300" s="1280"/>
      <c r="G300" s="238"/>
      <c r="H300" s="63"/>
      <c r="I300" s="1572"/>
      <c r="J300" s="1573"/>
      <c r="K300" s="1573"/>
      <c r="L300" s="1573"/>
      <c r="M300" s="1573"/>
      <c r="N300" s="1573"/>
      <c r="O300" s="1573"/>
      <c r="P300" s="1573"/>
      <c r="Q300" s="1573"/>
      <c r="R300" s="1573"/>
      <c r="S300" s="1573"/>
      <c r="T300" s="1573"/>
      <c r="U300" s="1573"/>
      <c r="V300" s="1574"/>
      <c r="W300" s="1575"/>
      <c r="X300" s="526"/>
      <c r="Y300" s="527"/>
      <c r="Z300" s="528"/>
      <c r="AA300" s="565"/>
      <c r="AB300" s="501"/>
      <c r="AC300" s="502"/>
      <c r="AD300" s="528"/>
      <c r="AE300" s="1588"/>
      <c r="AF300" s="552">
        <f t="shared" si="57"/>
        <v>0</v>
      </c>
      <c r="AG300" s="551">
        <f t="shared" si="58"/>
        <v>0</v>
      </c>
      <c r="AO300" s="847" t="str">
        <f t="shared" si="59"/>
        <v/>
      </c>
      <c r="AP300" s="847" t="str">
        <f t="shared" si="60"/>
        <v/>
      </c>
      <c r="AQ300" s="847" t="str">
        <f t="shared" si="61"/>
        <v/>
      </c>
      <c r="AR300" s="847" t="str">
        <f t="shared" si="62"/>
        <v/>
      </c>
      <c r="AS300" s="847" t="str">
        <f t="shared" si="63"/>
        <v/>
      </c>
      <c r="AT300" s="847" t="str">
        <f t="shared" si="64"/>
        <v/>
      </c>
      <c r="AU300" s="932"/>
    </row>
    <row r="301" spans="1:47" s="54" customFormat="1" ht="30" customHeight="1">
      <c r="A301" s="1807"/>
      <c r="B301" s="998">
        <f t="shared" si="65"/>
        <v>5</v>
      </c>
      <c r="C301" s="237"/>
      <c r="D301" s="484" t="str">
        <f t="shared" si="56"/>
        <v/>
      </c>
      <c r="E301" s="1279"/>
      <c r="F301" s="1280"/>
      <c r="G301" s="238"/>
      <c r="H301" s="63"/>
      <c r="I301" s="1572"/>
      <c r="J301" s="1573"/>
      <c r="K301" s="1573"/>
      <c r="L301" s="1573"/>
      <c r="M301" s="1573"/>
      <c r="N301" s="1573"/>
      <c r="O301" s="1573"/>
      <c r="P301" s="1573"/>
      <c r="Q301" s="1573"/>
      <c r="R301" s="1573"/>
      <c r="S301" s="1573"/>
      <c r="T301" s="1573"/>
      <c r="U301" s="1573"/>
      <c r="V301" s="1574"/>
      <c r="W301" s="1575"/>
      <c r="X301" s="526"/>
      <c r="Y301" s="527"/>
      <c r="Z301" s="528"/>
      <c r="AA301" s="565"/>
      <c r="AB301" s="501"/>
      <c r="AC301" s="502"/>
      <c r="AD301" s="528"/>
      <c r="AE301" s="1588"/>
      <c r="AF301" s="552">
        <f t="shared" si="57"/>
        <v>0</v>
      </c>
      <c r="AG301" s="551">
        <f t="shared" si="58"/>
        <v>0</v>
      </c>
      <c r="AO301" s="847" t="str">
        <f t="shared" si="59"/>
        <v/>
      </c>
      <c r="AP301" s="847" t="str">
        <f t="shared" si="60"/>
        <v/>
      </c>
      <c r="AQ301" s="847" t="str">
        <f t="shared" si="61"/>
        <v/>
      </c>
      <c r="AR301" s="847" t="str">
        <f t="shared" si="62"/>
        <v/>
      </c>
      <c r="AS301" s="847" t="str">
        <f t="shared" si="63"/>
        <v/>
      </c>
      <c r="AT301" s="847" t="str">
        <f t="shared" si="64"/>
        <v/>
      </c>
      <c r="AU301" s="932"/>
    </row>
    <row r="302" spans="1:47" s="54" customFormat="1" ht="30" customHeight="1">
      <c r="A302" s="1807"/>
      <c r="B302" s="998">
        <f t="shared" si="65"/>
        <v>6</v>
      </c>
      <c r="C302" s="237"/>
      <c r="D302" s="484" t="str">
        <f t="shared" si="56"/>
        <v/>
      </c>
      <c r="E302" s="1279"/>
      <c r="F302" s="1280"/>
      <c r="G302" s="238"/>
      <c r="H302" s="63"/>
      <c r="I302" s="1572"/>
      <c r="J302" s="1573"/>
      <c r="K302" s="1573"/>
      <c r="L302" s="1573"/>
      <c r="M302" s="1573"/>
      <c r="N302" s="1573"/>
      <c r="O302" s="1573"/>
      <c r="P302" s="1573"/>
      <c r="Q302" s="1573"/>
      <c r="R302" s="1573"/>
      <c r="S302" s="1573"/>
      <c r="T302" s="1573"/>
      <c r="U302" s="1573"/>
      <c r="V302" s="1574"/>
      <c r="W302" s="1575"/>
      <c r="X302" s="526"/>
      <c r="Y302" s="527"/>
      <c r="Z302" s="528"/>
      <c r="AA302" s="565"/>
      <c r="AB302" s="501"/>
      <c r="AC302" s="502"/>
      <c r="AD302" s="528"/>
      <c r="AE302" s="1588"/>
      <c r="AF302" s="552">
        <f t="shared" si="57"/>
        <v>0</v>
      </c>
      <c r="AG302" s="551">
        <f t="shared" si="58"/>
        <v>0</v>
      </c>
      <c r="AO302" s="847" t="str">
        <f t="shared" si="59"/>
        <v/>
      </c>
      <c r="AP302" s="847" t="str">
        <f t="shared" si="60"/>
        <v/>
      </c>
      <c r="AQ302" s="847" t="str">
        <f t="shared" si="61"/>
        <v/>
      </c>
      <c r="AR302" s="847" t="str">
        <f t="shared" si="62"/>
        <v/>
      </c>
      <c r="AS302" s="847" t="str">
        <f t="shared" si="63"/>
        <v/>
      </c>
      <c r="AT302" s="847" t="str">
        <f t="shared" si="64"/>
        <v/>
      </c>
      <c r="AU302" s="932"/>
    </row>
    <row r="303" spans="1:47" s="54" customFormat="1" ht="30" customHeight="1">
      <c r="A303" s="1807"/>
      <c r="B303" s="998">
        <f t="shared" si="65"/>
        <v>7</v>
      </c>
      <c r="C303" s="237"/>
      <c r="D303" s="484" t="str">
        <f t="shared" si="56"/>
        <v/>
      </c>
      <c r="E303" s="1279"/>
      <c r="F303" s="1280"/>
      <c r="G303" s="238"/>
      <c r="H303" s="63"/>
      <c r="I303" s="1572"/>
      <c r="J303" s="1573"/>
      <c r="K303" s="1573"/>
      <c r="L303" s="1573"/>
      <c r="M303" s="1573"/>
      <c r="N303" s="1573"/>
      <c r="O303" s="1573"/>
      <c r="P303" s="1573"/>
      <c r="Q303" s="1573"/>
      <c r="R303" s="1573"/>
      <c r="S303" s="1573"/>
      <c r="T303" s="1573"/>
      <c r="U303" s="1573"/>
      <c r="V303" s="1574"/>
      <c r="W303" s="1575"/>
      <c r="X303" s="526"/>
      <c r="Y303" s="527"/>
      <c r="Z303" s="528"/>
      <c r="AA303" s="565"/>
      <c r="AB303" s="501"/>
      <c r="AC303" s="502"/>
      <c r="AD303" s="528"/>
      <c r="AE303" s="1588"/>
      <c r="AF303" s="552">
        <f t="shared" si="57"/>
        <v>0</v>
      </c>
      <c r="AG303" s="551">
        <f t="shared" si="58"/>
        <v>0</v>
      </c>
      <c r="AO303" s="847" t="str">
        <f t="shared" si="59"/>
        <v/>
      </c>
      <c r="AP303" s="847" t="str">
        <f t="shared" si="60"/>
        <v/>
      </c>
      <c r="AQ303" s="847" t="str">
        <f t="shared" si="61"/>
        <v/>
      </c>
      <c r="AR303" s="847" t="str">
        <f t="shared" si="62"/>
        <v/>
      </c>
      <c r="AS303" s="847" t="str">
        <f t="shared" si="63"/>
        <v/>
      </c>
      <c r="AT303" s="847" t="str">
        <f t="shared" si="64"/>
        <v/>
      </c>
      <c r="AU303" s="932"/>
    </row>
    <row r="304" spans="1:47" s="54" customFormat="1" ht="30" customHeight="1">
      <c r="A304" s="1807"/>
      <c r="B304" s="998">
        <f t="shared" si="65"/>
        <v>8</v>
      </c>
      <c r="C304" s="237"/>
      <c r="D304" s="484" t="str">
        <f t="shared" si="56"/>
        <v/>
      </c>
      <c r="E304" s="1279"/>
      <c r="F304" s="1280"/>
      <c r="G304" s="238"/>
      <c r="H304" s="63"/>
      <c r="I304" s="1572"/>
      <c r="J304" s="1573"/>
      <c r="K304" s="1573"/>
      <c r="L304" s="1573"/>
      <c r="M304" s="1573"/>
      <c r="N304" s="1573"/>
      <c r="O304" s="1573"/>
      <c r="P304" s="1573"/>
      <c r="Q304" s="1573"/>
      <c r="R304" s="1573"/>
      <c r="S304" s="1573"/>
      <c r="T304" s="1573"/>
      <c r="U304" s="1573"/>
      <c r="V304" s="1574"/>
      <c r="W304" s="1575"/>
      <c r="X304" s="526"/>
      <c r="Y304" s="527"/>
      <c r="Z304" s="528"/>
      <c r="AA304" s="565"/>
      <c r="AB304" s="501"/>
      <c r="AC304" s="502"/>
      <c r="AD304" s="528"/>
      <c r="AE304" s="1588"/>
      <c r="AF304" s="552">
        <f t="shared" si="57"/>
        <v>0</v>
      </c>
      <c r="AG304" s="551">
        <f t="shared" si="58"/>
        <v>0</v>
      </c>
      <c r="AO304" s="847" t="str">
        <f t="shared" si="59"/>
        <v/>
      </c>
      <c r="AP304" s="847" t="str">
        <f t="shared" si="60"/>
        <v/>
      </c>
      <c r="AQ304" s="847" t="str">
        <f t="shared" si="61"/>
        <v/>
      </c>
      <c r="AR304" s="847" t="str">
        <f t="shared" si="62"/>
        <v/>
      </c>
      <c r="AS304" s="847" t="str">
        <f t="shared" si="63"/>
        <v/>
      </c>
      <c r="AT304" s="847" t="str">
        <f t="shared" si="64"/>
        <v/>
      </c>
      <c r="AU304" s="932"/>
    </row>
    <row r="305" spans="1:47" s="54" customFormat="1" ht="30" customHeight="1">
      <c r="A305" s="1807"/>
      <c r="B305" s="998">
        <f t="shared" si="65"/>
        <v>9</v>
      </c>
      <c r="C305" s="237"/>
      <c r="D305" s="484" t="str">
        <f t="shared" si="56"/>
        <v/>
      </c>
      <c r="E305" s="1279"/>
      <c r="F305" s="1280"/>
      <c r="G305" s="238"/>
      <c r="H305" s="63"/>
      <c r="I305" s="1572"/>
      <c r="J305" s="1573"/>
      <c r="K305" s="1573"/>
      <c r="L305" s="1573"/>
      <c r="M305" s="1573"/>
      <c r="N305" s="1573"/>
      <c r="O305" s="1573"/>
      <c r="P305" s="1573"/>
      <c r="Q305" s="1573"/>
      <c r="R305" s="1573"/>
      <c r="S305" s="1573"/>
      <c r="T305" s="1573"/>
      <c r="U305" s="1573"/>
      <c r="V305" s="1574"/>
      <c r="W305" s="1575"/>
      <c r="X305" s="526"/>
      <c r="Y305" s="527"/>
      <c r="Z305" s="528"/>
      <c r="AA305" s="565"/>
      <c r="AB305" s="501"/>
      <c r="AC305" s="502"/>
      <c r="AD305" s="528"/>
      <c r="AE305" s="1588"/>
      <c r="AF305" s="552">
        <f t="shared" si="57"/>
        <v>0</v>
      </c>
      <c r="AG305" s="551">
        <f t="shared" si="58"/>
        <v>0</v>
      </c>
      <c r="AO305" s="847" t="str">
        <f t="shared" si="59"/>
        <v/>
      </c>
      <c r="AP305" s="847" t="str">
        <f t="shared" si="60"/>
        <v/>
      </c>
      <c r="AQ305" s="847" t="str">
        <f t="shared" si="61"/>
        <v/>
      </c>
      <c r="AR305" s="847" t="str">
        <f t="shared" si="62"/>
        <v/>
      </c>
      <c r="AS305" s="847" t="str">
        <f t="shared" si="63"/>
        <v/>
      </c>
      <c r="AT305" s="847" t="str">
        <f t="shared" si="64"/>
        <v/>
      </c>
      <c r="AU305" s="932"/>
    </row>
    <row r="306" spans="1:47" s="54" customFormat="1" ht="30" customHeight="1">
      <c r="A306" s="1807"/>
      <c r="B306" s="998">
        <f t="shared" si="65"/>
        <v>10</v>
      </c>
      <c r="C306" s="237"/>
      <c r="D306" s="484" t="str">
        <f t="shared" si="56"/>
        <v/>
      </c>
      <c r="E306" s="1279"/>
      <c r="F306" s="1280"/>
      <c r="G306" s="238"/>
      <c r="H306" s="63"/>
      <c r="I306" s="1572"/>
      <c r="J306" s="1573"/>
      <c r="K306" s="1573"/>
      <c r="L306" s="1573"/>
      <c r="M306" s="1573"/>
      <c r="N306" s="1573"/>
      <c r="O306" s="1573"/>
      <c r="P306" s="1573"/>
      <c r="Q306" s="1573"/>
      <c r="R306" s="1573"/>
      <c r="S306" s="1573"/>
      <c r="T306" s="1573"/>
      <c r="U306" s="1573"/>
      <c r="V306" s="1574"/>
      <c r="W306" s="1575"/>
      <c r="X306" s="526"/>
      <c r="Y306" s="527"/>
      <c r="Z306" s="528"/>
      <c r="AA306" s="565"/>
      <c r="AB306" s="501"/>
      <c r="AC306" s="502"/>
      <c r="AD306" s="528"/>
      <c r="AE306" s="1588"/>
      <c r="AF306" s="552">
        <f t="shared" si="57"/>
        <v>0</v>
      </c>
      <c r="AG306" s="551">
        <f t="shared" si="58"/>
        <v>0</v>
      </c>
      <c r="AO306" s="847" t="str">
        <f t="shared" si="59"/>
        <v/>
      </c>
      <c r="AP306" s="847" t="str">
        <f t="shared" si="60"/>
        <v/>
      </c>
      <c r="AQ306" s="847" t="str">
        <f t="shared" si="61"/>
        <v/>
      </c>
      <c r="AR306" s="847" t="str">
        <f t="shared" si="62"/>
        <v/>
      </c>
      <c r="AS306" s="847" t="str">
        <f t="shared" si="63"/>
        <v/>
      </c>
      <c r="AT306" s="847" t="str">
        <f t="shared" si="64"/>
        <v/>
      </c>
      <c r="AU306" s="932"/>
    </row>
    <row r="307" spans="1:47" s="54" customFormat="1" ht="30" customHeight="1">
      <c r="A307" s="1807"/>
      <c r="B307" s="998">
        <f t="shared" si="65"/>
        <v>11</v>
      </c>
      <c r="C307" s="237"/>
      <c r="D307" s="484" t="str">
        <f t="shared" si="56"/>
        <v/>
      </c>
      <c r="E307" s="1279"/>
      <c r="F307" s="1280"/>
      <c r="G307" s="238"/>
      <c r="H307" s="63"/>
      <c r="I307" s="1572"/>
      <c r="J307" s="1573"/>
      <c r="K307" s="1573"/>
      <c r="L307" s="1573"/>
      <c r="M307" s="1573"/>
      <c r="N307" s="1573"/>
      <c r="O307" s="1573"/>
      <c r="P307" s="1573"/>
      <c r="Q307" s="1573"/>
      <c r="R307" s="1573"/>
      <c r="S307" s="1573"/>
      <c r="T307" s="1573"/>
      <c r="U307" s="1573"/>
      <c r="V307" s="1574"/>
      <c r="W307" s="1575"/>
      <c r="X307" s="526"/>
      <c r="Y307" s="527"/>
      <c r="Z307" s="528"/>
      <c r="AA307" s="565"/>
      <c r="AB307" s="501"/>
      <c r="AC307" s="502"/>
      <c r="AD307" s="528"/>
      <c r="AE307" s="1588"/>
      <c r="AF307" s="552">
        <f t="shared" si="57"/>
        <v>0</v>
      </c>
      <c r="AG307" s="551">
        <f t="shared" si="58"/>
        <v>0</v>
      </c>
      <c r="AO307" s="847" t="str">
        <f t="shared" si="59"/>
        <v/>
      </c>
      <c r="AP307" s="847" t="str">
        <f t="shared" si="60"/>
        <v/>
      </c>
      <c r="AQ307" s="847" t="str">
        <f t="shared" si="61"/>
        <v/>
      </c>
      <c r="AR307" s="847" t="str">
        <f t="shared" si="62"/>
        <v/>
      </c>
      <c r="AS307" s="847" t="str">
        <f t="shared" si="63"/>
        <v/>
      </c>
      <c r="AT307" s="847" t="str">
        <f t="shared" si="64"/>
        <v/>
      </c>
      <c r="AU307" s="932"/>
    </row>
    <row r="308" spans="1:47" s="54" customFormat="1" ht="30" customHeight="1">
      <c r="A308" s="1807"/>
      <c r="B308" s="998">
        <f t="shared" si="65"/>
        <v>12</v>
      </c>
      <c r="C308" s="237"/>
      <c r="D308" s="484" t="str">
        <f t="shared" si="56"/>
        <v/>
      </c>
      <c r="E308" s="1279"/>
      <c r="F308" s="1280"/>
      <c r="G308" s="238"/>
      <c r="H308" s="63"/>
      <c r="I308" s="1572"/>
      <c r="J308" s="1573"/>
      <c r="K308" s="1573"/>
      <c r="L308" s="1573"/>
      <c r="M308" s="1573"/>
      <c r="N308" s="1573"/>
      <c r="O308" s="1573"/>
      <c r="P308" s="1573"/>
      <c r="Q308" s="1573"/>
      <c r="R308" s="1573"/>
      <c r="S308" s="1573"/>
      <c r="T308" s="1573"/>
      <c r="U308" s="1573"/>
      <c r="V308" s="1574"/>
      <c r="W308" s="1575"/>
      <c r="X308" s="526"/>
      <c r="Y308" s="527"/>
      <c r="Z308" s="528"/>
      <c r="AA308" s="565"/>
      <c r="AB308" s="501"/>
      <c r="AC308" s="502"/>
      <c r="AD308" s="528"/>
      <c r="AE308" s="1588"/>
      <c r="AF308" s="552">
        <f t="shared" si="57"/>
        <v>0</v>
      </c>
      <c r="AG308" s="551">
        <f t="shared" si="58"/>
        <v>0</v>
      </c>
      <c r="AO308" s="847" t="str">
        <f t="shared" si="59"/>
        <v/>
      </c>
      <c r="AP308" s="847" t="str">
        <f t="shared" si="60"/>
        <v/>
      </c>
      <c r="AQ308" s="847" t="str">
        <f t="shared" si="61"/>
        <v/>
      </c>
      <c r="AR308" s="847" t="str">
        <f t="shared" si="62"/>
        <v/>
      </c>
      <c r="AS308" s="847" t="str">
        <f t="shared" si="63"/>
        <v/>
      </c>
      <c r="AT308" s="847" t="str">
        <f t="shared" si="64"/>
        <v/>
      </c>
      <c r="AU308" s="932"/>
    </row>
    <row r="309" spans="1:47" s="54" customFormat="1" ht="30" customHeight="1">
      <c r="A309" s="1807"/>
      <c r="B309" s="998">
        <f t="shared" si="65"/>
        <v>13</v>
      </c>
      <c r="C309" s="237"/>
      <c r="D309" s="484" t="str">
        <f t="shared" si="56"/>
        <v/>
      </c>
      <c r="E309" s="1279"/>
      <c r="F309" s="1280"/>
      <c r="G309" s="238"/>
      <c r="H309" s="63"/>
      <c r="I309" s="1572"/>
      <c r="J309" s="1573"/>
      <c r="K309" s="1573"/>
      <c r="L309" s="1573"/>
      <c r="M309" s="1573"/>
      <c r="N309" s="1573"/>
      <c r="O309" s="1573"/>
      <c r="P309" s="1573"/>
      <c r="Q309" s="1573"/>
      <c r="R309" s="1573"/>
      <c r="S309" s="1573"/>
      <c r="T309" s="1573"/>
      <c r="U309" s="1573"/>
      <c r="V309" s="1574"/>
      <c r="W309" s="1575"/>
      <c r="X309" s="526"/>
      <c r="Y309" s="527"/>
      <c r="Z309" s="528"/>
      <c r="AA309" s="565"/>
      <c r="AB309" s="501"/>
      <c r="AC309" s="502"/>
      <c r="AD309" s="528"/>
      <c r="AE309" s="1588"/>
      <c r="AF309" s="552">
        <f t="shared" si="57"/>
        <v>0</v>
      </c>
      <c r="AG309" s="551">
        <f t="shared" si="58"/>
        <v>0</v>
      </c>
      <c r="AO309" s="847" t="str">
        <f t="shared" si="59"/>
        <v/>
      </c>
      <c r="AP309" s="847" t="str">
        <f t="shared" si="60"/>
        <v/>
      </c>
      <c r="AQ309" s="847" t="str">
        <f t="shared" si="61"/>
        <v/>
      </c>
      <c r="AR309" s="847" t="str">
        <f t="shared" si="62"/>
        <v/>
      </c>
      <c r="AS309" s="847" t="str">
        <f t="shared" si="63"/>
        <v/>
      </c>
      <c r="AT309" s="847" t="str">
        <f t="shared" si="64"/>
        <v/>
      </c>
      <c r="AU309" s="932"/>
    </row>
    <row r="310" spans="1:47" s="54" customFormat="1" ht="30" customHeight="1">
      <c r="A310" s="1807"/>
      <c r="B310" s="998">
        <f t="shared" si="65"/>
        <v>14</v>
      </c>
      <c r="C310" s="237"/>
      <c r="D310" s="484" t="str">
        <f t="shared" si="56"/>
        <v/>
      </c>
      <c r="E310" s="1279"/>
      <c r="F310" s="1280"/>
      <c r="G310" s="238"/>
      <c r="H310" s="63"/>
      <c r="I310" s="1572"/>
      <c r="J310" s="1573"/>
      <c r="K310" s="1573"/>
      <c r="L310" s="1573"/>
      <c r="M310" s="1573"/>
      <c r="N310" s="1573"/>
      <c r="O310" s="1573"/>
      <c r="P310" s="1573"/>
      <c r="Q310" s="1573"/>
      <c r="R310" s="1573"/>
      <c r="S310" s="1573"/>
      <c r="T310" s="1573"/>
      <c r="U310" s="1573"/>
      <c r="V310" s="1574"/>
      <c r="W310" s="1575"/>
      <c r="X310" s="526"/>
      <c r="Y310" s="527"/>
      <c r="Z310" s="528"/>
      <c r="AA310" s="565"/>
      <c r="AB310" s="501"/>
      <c r="AC310" s="502"/>
      <c r="AD310" s="528"/>
      <c r="AE310" s="1588"/>
      <c r="AF310" s="552">
        <f t="shared" si="57"/>
        <v>0</v>
      </c>
      <c r="AG310" s="551">
        <f t="shared" si="58"/>
        <v>0</v>
      </c>
      <c r="AO310" s="847" t="str">
        <f t="shared" si="59"/>
        <v/>
      </c>
      <c r="AP310" s="847" t="str">
        <f t="shared" si="60"/>
        <v/>
      </c>
      <c r="AQ310" s="847" t="str">
        <f t="shared" si="61"/>
        <v/>
      </c>
      <c r="AR310" s="847" t="str">
        <f t="shared" si="62"/>
        <v/>
      </c>
      <c r="AS310" s="847" t="str">
        <f t="shared" si="63"/>
        <v/>
      </c>
      <c r="AT310" s="847" t="str">
        <f t="shared" si="64"/>
        <v/>
      </c>
      <c r="AU310" s="932"/>
    </row>
    <row r="311" spans="1:47" s="54" customFormat="1" ht="30" customHeight="1">
      <c r="A311" s="1807"/>
      <c r="B311" s="998">
        <f t="shared" si="65"/>
        <v>15</v>
      </c>
      <c r="C311" s="237"/>
      <c r="D311" s="484" t="str">
        <f t="shared" si="56"/>
        <v/>
      </c>
      <c r="E311" s="1279"/>
      <c r="F311" s="1280"/>
      <c r="G311" s="238"/>
      <c r="H311" s="63"/>
      <c r="I311" s="1572"/>
      <c r="J311" s="1573"/>
      <c r="K311" s="1573"/>
      <c r="L311" s="1573"/>
      <c r="M311" s="1573"/>
      <c r="N311" s="1573"/>
      <c r="O311" s="1573"/>
      <c r="P311" s="1573"/>
      <c r="Q311" s="1573"/>
      <c r="R311" s="1573"/>
      <c r="S311" s="1573"/>
      <c r="T311" s="1573"/>
      <c r="U311" s="1573"/>
      <c r="V311" s="1574"/>
      <c r="W311" s="1575"/>
      <c r="X311" s="526"/>
      <c r="Y311" s="527"/>
      <c r="Z311" s="528"/>
      <c r="AA311" s="565"/>
      <c r="AB311" s="501"/>
      <c r="AC311" s="502"/>
      <c r="AD311" s="528"/>
      <c r="AE311" s="1588"/>
      <c r="AF311" s="552">
        <f t="shared" si="57"/>
        <v>0</v>
      </c>
      <c r="AG311" s="551">
        <f t="shared" si="58"/>
        <v>0</v>
      </c>
      <c r="AO311" s="847" t="str">
        <f t="shared" si="59"/>
        <v/>
      </c>
      <c r="AP311" s="847" t="str">
        <f t="shared" si="60"/>
        <v/>
      </c>
      <c r="AQ311" s="847" t="str">
        <f t="shared" si="61"/>
        <v/>
      </c>
      <c r="AR311" s="847" t="str">
        <f t="shared" si="62"/>
        <v/>
      </c>
      <c r="AS311" s="847" t="str">
        <f t="shared" si="63"/>
        <v/>
      </c>
      <c r="AT311" s="847" t="str">
        <f t="shared" si="64"/>
        <v/>
      </c>
      <c r="AU311" s="932"/>
    </row>
    <row r="312" spans="1:47" s="54" customFormat="1" ht="30" customHeight="1">
      <c r="A312" s="1807"/>
      <c r="B312" s="998">
        <f t="shared" si="65"/>
        <v>16</v>
      </c>
      <c r="C312" s="237"/>
      <c r="D312" s="484" t="str">
        <f t="shared" si="56"/>
        <v/>
      </c>
      <c r="E312" s="1279"/>
      <c r="F312" s="1280"/>
      <c r="G312" s="238"/>
      <c r="H312" s="63"/>
      <c r="I312" s="1572"/>
      <c r="J312" s="1573"/>
      <c r="K312" s="1573"/>
      <c r="L312" s="1573"/>
      <c r="M312" s="1573"/>
      <c r="N312" s="1573"/>
      <c r="O312" s="1573"/>
      <c r="P312" s="1573"/>
      <c r="Q312" s="1573"/>
      <c r="R312" s="1573"/>
      <c r="S312" s="1573"/>
      <c r="T312" s="1573"/>
      <c r="U312" s="1573"/>
      <c r="V312" s="1574"/>
      <c r="W312" s="1575"/>
      <c r="X312" s="526"/>
      <c r="Y312" s="527"/>
      <c r="Z312" s="528"/>
      <c r="AA312" s="565"/>
      <c r="AB312" s="501"/>
      <c r="AC312" s="502"/>
      <c r="AD312" s="528"/>
      <c r="AE312" s="1588"/>
      <c r="AF312" s="552">
        <f t="shared" si="57"/>
        <v>0</v>
      </c>
      <c r="AG312" s="551">
        <f t="shared" si="58"/>
        <v>0</v>
      </c>
      <c r="AO312" s="847" t="str">
        <f t="shared" si="59"/>
        <v/>
      </c>
      <c r="AP312" s="847" t="str">
        <f t="shared" si="60"/>
        <v/>
      </c>
      <c r="AQ312" s="847" t="str">
        <f t="shared" si="61"/>
        <v/>
      </c>
      <c r="AR312" s="847" t="str">
        <f t="shared" si="62"/>
        <v/>
      </c>
      <c r="AS312" s="847" t="str">
        <f t="shared" si="63"/>
        <v/>
      </c>
      <c r="AT312" s="847" t="str">
        <f t="shared" si="64"/>
        <v/>
      </c>
      <c r="AU312" s="932"/>
    </row>
    <row r="313" spans="1:47" s="54" customFormat="1" ht="30" customHeight="1">
      <c r="A313" s="1807"/>
      <c r="B313" s="998">
        <f t="shared" si="65"/>
        <v>17</v>
      </c>
      <c r="C313" s="237"/>
      <c r="D313" s="484" t="str">
        <f t="shared" si="56"/>
        <v/>
      </c>
      <c r="E313" s="1279"/>
      <c r="F313" s="1280"/>
      <c r="G313" s="238"/>
      <c r="H313" s="63"/>
      <c r="I313" s="1572"/>
      <c r="J313" s="1573"/>
      <c r="K313" s="1573"/>
      <c r="L313" s="1573"/>
      <c r="M313" s="1573"/>
      <c r="N313" s="1573"/>
      <c r="O313" s="1573"/>
      <c r="P313" s="1573"/>
      <c r="Q313" s="1573"/>
      <c r="R313" s="1573"/>
      <c r="S313" s="1573"/>
      <c r="T313" s="1573"/>
      <c r="U313" s="1573"/>
      <c r="V313" s="1574"/>
      <c r="W313" s="1575"/>
      <c r="X313" s="526"/>
      <c r="Y313" s="527"/>
      <c r="Z313" s="528"/>
      <c r="AA313" s="565"/>
      <c r="AB313" s="501"/>
      <c r="AC313" s="502"/>
      <c r="AD313" s="528"/>
      <c r="AE313" s="1588"/>
      <c r="AF313" s="552">
        <f t="shared" si="57"/>
        <v>0</v>
      </c>
      <c r="AG313" s="551">
        <f t="shared" si="58"/>
        <v>0</v>
      </c>
      <c r="AO313" s="847" t="str">
        <f t="shared" si="59"/>
        <v/>
      </c>
      <c r="AP313" s="847" t="str">
        <f t="shared" si="60"/>
        <v/>
      </c>
      <c r="AQ313" s="847" t="str">
        <f t="shared" si="61"/>
        <v/>
      </c>
      <c r="AR313" s="847" t="str">
        <f t="shared" si="62"/>
        <v/>
      </c>
      <c r="AS313" s="847" t="str">
        <f t="shared" si="63"/>
        <v/>
      </c>
      <c r="AT313" s="847" t="str">
        <f t="shared" si="64"/>
        <v/>
      </c>
      <c r="AU313" s="932"/>
    </row>
    <row r="314" spans="1:47" s="54" customFormat="1" ht="30" customHeight="1">
      <c r="A314" s="1807"/>
      <c r="B314" s="998">
        <f t="shared" si="65"/>
        <v>18</v>
      </c>
      <c r="C314" s="237"/>
      <c r="D314" s="484" t="str">
        <f t="shared" si="56"/>
        <v/>
      </c>
      <c r="E314" s="1279"/>
      <c r="F314" s="1280"/>
      <c r="G314" s="238"/>
      <c r="H314" s="63"/>
      <c r="I314" s="1572"/>
      <c r="J314" s="1573"/>
      <c r="K314" s="1573"/>
      <c r="L314" s="1573"/>
      <c r="M314" s="1573"/>
      <c r="N314" s="1573"/>
      <c r="O314" s="1573"/>
      <c r="P314" s="1573"/>
      <c r="Q314" s="1573"/>
      <c r="R314" s="1573"/>
      <c r="S314" s="1573"/>
      <c r="T314" s="1573"/>
      <c r="U314" s="1573"/>
      <c r="V314" s="1574"/>
      <c r="W314" s="1575"/>
      <c r="X314" s="526"/>
      <c r="Y314" s="527"/>
      <c r="Z314" s="528"/>
      <c r="AA314" s="565"/>
      <c r="AB314" s="501"/>
      <c r="AC314" s="502"/>
      <c r="AD314" s="528"/>
      <c r="AE314" s="1588"/>
      <c r="AF314" s="552">
        <f t="shared" si="57"/>
        <v>0</v>
      </c>
      <c r="AG314" s="551">
        <f t="shared" si="58"/>
        <v>0</v>
      </c>
      <c r="AO314" s="847" t="str">
        <f t="shared" si="59"/>
        <v/>
      </c>
      <c r="AP314" s="847" t="str">
        <f t="shared" si="60"/>
        <v/>
      </c>
      <c r="AQ314" s="847" t="str">
        <f t="shared" si="61"/>
        <v/>
      </c>
      <c r="AR314" s="847" t="str">
        <f t="shared" si="62"/>
        <v/>
      </c>
      <c r="AS314" s="847" t="str">
        <f t="shared" si="63"/>
        <v/>
      </c>
      <c r="AT314" s="847" t="str">
        <f t="shared" si="64"/>
        <v/>
      </c>
      <c r="AU314" s="932"/>
    </row>
    <row r="315" spans="1:47" s="54" customFormat="1" ht="30" customHeight="1">
      <c r="A315" s="1807"/>
      <c r="B315" s="998">
        <f t="shared" si="65"/>
        <v>19</v>
      </c>
      <c r="C315" s="237"/>
      <c r="D315" s="484" t="str">
        <f t="shared" si="56"/>
        <v/>
      </c>
      <c r="E315" s="1279"/>
      <c r="F315" s="1280"/>
      <c r="G315" s="238"/>
      <c r="H315" s="63"/>
      <c r="I315" s="1572"/>
      <c r="J315" s="1573"/>
      <c r="K315" s="1573"/>
      <c r="L315" s="1573"/>
      <c r="M315" s="1573"/>
      <c r="N315" s="1573"/>
      <c r="O315" s="1573"/>
      <c r="P315" s="1573"/>
      <c r="Q315" s="1573"/>
      <c r="R315" s="1573"/>
      <c r="S315" s="1573"/>
      <c r="T315" s="1573"/>
      <c r="U315" s="1573"/>
      <c r="V315" s="1574"/>
      <c r="W315" s="1575"/>
      <c r="X315" s="526"/>
      <c r="Y315" s="527"/>
      <c r="Z315" s="528"/>
      <c r="AA315" s="565"/>
      <c r="AB315" s="501"/>
      <c r="AC315" s="502"/>
      <c r="AD315" s="528"/>
      <c r="AE315" s="1588"/>
      <c r="AF315" s="552">
        <f t="shared" si="57"/>
        <v>0</v>
      </c>
      <c r="AG315" s="551">
        <f t="shared" si="58"/>
        <v>0</v>
      </c>
      <c r="AO315" s="847" t="str">
        <f t="shared" si="59"/>
        <v/>
      </c>
      <c r="AP315" s="847" t="str">
        <f t="shared" si="60"/>
        <v/>
      </c>
      <c r="AQ315" s="847" t="str">
        <f t="shared" si="61"/>
        <v/>
      </c>
      <c r="AR315" s="847" t="str">
        <f t="shared" si="62"/>
        <v/>
      </c>
      <c r="AS315" s="847" t="str">
        <f t="shared" si="63"/>
        <v/>
      </c>
      <c r="AT315" s="847" t="str">
        <f t="shared" si="64"/>
        <v/>
      </c>
      <c r="AU315" s="932"/>
    </row>
    <row r="316" spans="1:47" s="54" customFormat="1" ht="30" customHeight="1">
      <c r="A316" s="1807"/>
      <c r="B316" s="998">
        <f t="shared" si="65"/>
        <v>20</v>
      </c>
      <c r="C316" s="237"/>
      <c r="D316" s="484" t="str">
        <f t="shared" si="56"/>
        <v/>
      </c>
      <c r="E316" s="1279"/>
      <c r="F316" s="1280"/>
      <c r="G316" s="238"/>
      <c r="H316" s="63"/>
      <c r="I316" s="1572"/>
      <c r="J316" s="1573"/>
      <c r="K316" s="1573"/>
      <c r="L316" s="1573"/>
      <c r="M316" s="1573"/>
      <c r="N316" s="1573"/>
      <c r="O316" s="1573"/>
      <c r="P316" s="1573"/>
      <c r="Q316" s="1573"/>
      <c r="R316" s="1573"/>
      <c r="S316" s="1573"/>
      <c r="T316" s="1573"/>
      <c r="U316" s="1573"/>
      <c r="V316" s="1574"/>
      <c r="W316" s="1575"/>
      <c r="X316" s="526"/>
      <c r="Y316" s="527"/>
      <c r="Z316" s="528"/>
      <c r="AA316" s="565"/>
      <c r="AB316" s="501"/>
      <c r="AC316" s="502"/>
      <c r="AD316" s="528"/>
      <c r="AE316" s="1588"/>
      <c r="AF316" s="552">
        <f t="shared" si="57"/>
        <v>0</v>
      </c>
      <c r="AG316" s="551">
        <f t="shared" si="58"/>
        <v>0</v>
      </c>
      <c r="AO316" s="847" t="str">
        <f t="shared" si="59"/>
        <v/>
      </c>
      <c r="AP316" s="847" t="str">
        <f t="shared" si="60"/>
        <v/>
      </c>
      <c r="AQ316" s="847" t="str">
        <f t="shared" si="61"/>
        <v/>
      </c>
      <c r="AR316" s="847" t="str">
        <f t="shared" si="62"/>
        <v/>
      </c>
      <c r="AS316" s="847" t="str">
        <f t="shared" si="63"/>
        <v/>
      </c>
      <c r="AT316" s="847" t="str">
        <f t="shared" si="64"/>
        <v/>
      </c>
      <c r="AU316" s="932"/>
    </row>
    <row r="317" spans="1:47" s="54" customFormat="1" ht="30" customHeight="1">
      <c r="A317" s="1807"/>
      <c r="B317" s="998">
        <f t="shared" si="65"/>
        <v>21</v>
      </c>
      <c r="C317" s="237"/>
      <c r="D317" s="484" t="str">
        <f t="shared" si="56"/>
        <v/>
      </c>
      <c r="E317" s="1279"/>
      <c r="F317" s="1280"/>
      <c r="G317" s="238"/>
      <c r="H317" s="63"/>
      <c r="I317" s="1572"/>
      <c r="J317" s="1573"/>
      <c r="K317" s="1573"/>
      <c r="L317" s="1573"/>
      <c r="M317" s="1573"/>
      <c r="N317" s="1573"/>
      <c r="O317" s="1573"/>
      <c r="P317" s="1573"/>
      <c r="Q317" s="1573"/>
      <c r="R317" s="1573"/>
      <c r="S317" s="1573"/>
      <c r="T317" s="1573"/>
      <c r="U317" s="1573"/>
      <c r="V317" s="1574"/>
      <c r="W317" s="1575"/>
      <c r="X317" s="526"/>
      <c r="Y317" s="527"/>
      <c r="Z317" s="528"/>
      <c r="AA317" s="565"/>
      <c r="AB317" s="501"/>
      <c r="AC317" s="502"/>
      <c r="AD317" s="528"/>
      <c r="AE317" s="1588"/>
      <c r="AF317" s="552">
        <f t="shared" si="57"/>
        <v>0</v>
      </c>
      <c r="AG317" s="551">
        <f t="shared" si="58"/>
        <v>0</v>
      </c>
      <c r="AO317" s="847" t="str">
        <f t="shared" si="59"/>
        <v/>
      </c>
      <c r="AP317" s="847" t="str">
        <f t="shared" si="60"/>
        <v/>
      </c>
      <c r="AQ317" s="847" t="str">
        <f t="shared" si="61"/>
        <v/>
      </c>
      <c r="AR317" s="847" t="str">
        <f t="shared" si="62"/>
        <v/>
      </c>
      <c r="AS317" s="847" t="str">
        <f t="shared" si="63"/>
        <v/>
      </c>
      <c r="AT317" s="847" t="str">
        <f t="shared" si="64"/>
        <v/>
      </c>
      <c r="AU317" s="932"/>
    </row>
    <row r="318" spans="1:47" s="54" customFormat="1" ht="30" customHeight="1">
      <c r="A318" s="1807"/>
      <c r="B318" s="998">
        <f t="shared" si="65"/>
        <v>22</v>
      </c>
      <c r="C318" s="237"/>
      <c r="D318" s="484" t="str">
        <f t="shared" si="56"/>
        <v/>
      </c>
      <c r="E318" s="1279"/>
      <c r="F318" s="1280"/>
      <c r="G318" s="238"/>
      <c r="H318" s="63"/>
      <c r="I318" s="1572"/>
      <c r="J318" s="1573"/>
      <c r="K318" s="1573"/>
      <c r="L318" s="1573"/>
      <c r="M318" s="1573"/>
      <c r="N318" s="1573"/>
      <c r="O318" s="1573"/>
      <c r="P318" s="1573"/>
      <c r="Q318" s="1573"/>
      <c r="R318" s="1573"/>
      <c r="S318" s="1573"/>
      <c r="T318" s="1573"/>
      <c r="U318" s="1573"/>
      <c r="V318" s="1574"/>
      <c r="W318" s="1575"/>
      <c r="X318" s="526"/>
      <c r="Y318" s="527"/>
      <c r="Z318" s="528"/>
      <c r="AA318" s="565"/>
      <c r="AB318" s="501"/>
      <c r="AC318" s="502"/>
      <c r="AD318" s="528"/>
      <c r="AE318" s="1588"/>
      <c r="AF318" s="552">
        <f t="shared" si="57"/>
        <v>0</v>
      </c>
      <c r="AG318" s="551">
        <f t="shared" si="58"/>
        <v>0</v>
      </c>
      <c r="AO318" s="847" t="str">
        <f t="shared" si="59"/>
        <v/>
      </c>
      <c r="AP318" s="847" t="str">
        <f t="shared" si="60"/>
        <v/>
      </c>
      <c r="AQ318" s="847" t="str">
        <f t="shared" si="61"/>
        <v/>
      </c>
      <c r="AR318" s="847" t="str">
        <f t="shared" si="62"/>
        <v/>
      </c>
      <c r="AS318" s="847" t="str">
        <f t="shared" si="63"/>
        <v/>
      </c>
      <c r="AT318" s="847" t="str">
        <f t="shared" si="64"/>
        <v/>
      </c>
      <c r="AU318" s="932"/>
    </row>
    <row r="319" spans="1:47" s="54" customFormat="1" ht="30" customHeight="1">
      <c r="A319" s="1807"/>
      <c r="B319" s="998">
        <f t="shared" si="65"/>
        <v>23</v>
      </c>
      <c r="C319" s="237"/>
      <c r="D319" s="484" t="str">
        <f t="shared" si="56"/>
        <v/>
      </c>
      <c r="E319" s="1279"/>
      <c r="F319" s="1280"/>
      <c r="G319" s="238"/>
      <c r="H319" s="63"/>
      <c r="I319" s="1572"/>
      <c r="J319" s="1573"/>
      <c r="K319" s="1573"/>
      <c r="L319" s="1573"/>
      <c r="M319" s="1573"/>
      <c r="N319" s="1573"/>
      <c r="O319" s="1573"/>
      <c r="P319" s="1573"/>
      <c r="Q319" s="1573"/>
      <c r="R319" s="1573"/>
      <c r="S319" s="1573"/>
      <c r="T319" s="1573"/>
      <c r="U319" s="1573"/>
      <c r="V319" s="1574"/>
      <c r="W319" s="1575"/>
      <c r="X319" s="526"/>
      <c r="Y319" s="527"/>
      <c r="Z319" s="528"/>
      <c r="AA319" s="565"/>
      <c r="AB319" s="501"/>
      <c r="AC319" s="502"/>
      <c r="AD319" s="528"/>
      <c r="AE319" s="1588"/>
      <c r="AF319" s="552">
        <f t="shared" si="57"/>
        <v>0</v>
      </c>
      <c r="AG319" s="551">
        <f t="shared" si="58"/>
        <v>0</v>
      </c>
      <c r="AO319" s="847" t="str">
        <f t="shared" si="59"/>
        <v/>
      </c>
      <c r="AP319" s="847" t="str">
        <f t="shared" si="60"/>
        <v/>
      </c>
      <c r="AQ319" s="847" t="str">
        <f t="shared" si="61"/>
        <v/>
      </c>
      <c r="AR319" s="847" t="str">
        <f t="shared" si="62"/>
        <v/>
      </c>
      <c r="AS319" s="847" t="str">
        <f t="shared" si="63"/>
        <v/>
      </c>
      <c r="AT319" s="847" t="str">
        <f t="shared" si="64"/>
        <v/>
      </c>
      <c r="AU319" s="932"/>
    </row>
    <row r="320" spans="1:47" s="54" customFormat="1" ht="30" customHeight="1">
      <c r="A320" s="1807"/>
      <c r="B320" s="998">
        <f t="shared" si="65"/>
        <v>24</v>
      </c>
      <c r="C320" s="237"/>
      <c r="D320" s="484" t="str">
        <f t="shared" si="56"/>
        <v/>
      </c>
      <c r="E320" s="1279"/>
      <c r="F320" s="1280"/>
      <c r="G320" s="238"/>
      <c r="H320" s="63"/>
      <c r="I320" s="1572"/>
      <c r="J320" s="1573"/>
      <c r="K320" s="1573"/>
      <c r="L320" s="1573"/>
      <c r="M320" s="1573"/>
      <c r="N320" s="1573"/>
      <c r="O320" s="1573"/>
      <c r="P320" s="1573"/>
      <c r="Q320" s="1573"/>
      <c r="R320" s="1573"/>
      <c r="S320" s="1573"/>
      <c r="T320" s="1573"/>
      <c r="U320" s="1573"/>
      <c r="V320" s="1574"/>
      <c r="W320" s="1575"/>
      <c r="X320" s="526"/>
      <c r="Y320" s="527"/>
      <c r="Z320" s="528"/>
      <c r="AA320" s="565"/>
      <c r="AB320" s="501"/>
      <c r="AC320" s="502"/>
      <c r="AD320" s="528"/>
      <c r="AE320" s="1588"/>
      <c r="AF320" s="552">
        <f t="shared" si="57"/>
        <v>0</v>
      </c>
      <c r="AG320" s="551">
        <f t="shared" si="58"/>
        <v>0</v>
      </c>
      <c r="AO320" s="847" t="str">
        <f t="shared" si="59"/>
        <v/>
      </c>
      <c r="AP320" s="847" t="str">
        <f t="shared" si="60"/>
        <v/>
      </c>
      <c r="AQ320" s="847" t="str">
        <f t="shared" si="61"/>
        <v/>
      </c>
      <c r="AR320" s="847" t="str">
        <f t="shared" si="62"/>
        <v/>
      </c>
      <c r="AS320" s="847" t="str">
        <f t="shared" si="63"/>
        <v/>
      </c>
      <c r="AT320" s="847" t="str">
        <f t="shared" si="64"/>
        <v/>
      </c>
      <c r="AU320" s="932"/>
    </row>
    <row r="321" spans="1:47" s="54" customFormat="1" ht="30" customHeight="1">
      <c r="A321" s="1807"/>
      <c r="B321" s="998">
        <f t="shared" si="65"/>
        <v>25</v>
      </c>
      <c r="C321" s="237"/>
      <c r="D321" s="484" t="str">
        <f t="shared" si="56"/>
        <v/>
      </c>
      <c r="E321" s="1279"/>
      <c r="F321" s="1280"/>
      <c r="G321" s="238"/>
      <c r="H321" s="63"/>
      <c r="I321" s="1572"/>
      <c r="J321" s="1573"/>
      <c r="K321" s="1573"/>
      <c r="L321" s="1573"/>
      <c r="M321" s="1573"/>
      <c r="N321" s="1573"/>
      <c r="O321" s="1573"/>
      <c r="P321" s="1573"/>
      <c r="Q321" s="1573"/>
      <c r="R321" s="1573"/>
      <c r="S321" s="1573"/>
      <c r="T321" s="1573"/>
      <c r="U321" s="1573"/>
      <c r="V321" s="1574"/>
      <c r="W321" s="1575"/>
      <c r="X321" s="526"/>
      <c r="Y321" s="527"/>
      <c r="Z321" s="528"/>
      <c r="AA321" s="565"/>
      <c r="AB321" s="501"/>
      <c r="AC321" s="502"/>
      <c r="AD321" s="528"/>
      <c r="AE321" s="1588"/>
      <c r="AF321" s="552">
        <f t="shared" si="57"/>
        <v>0</v>
      </c>
      <c r="AG321" s="551">
        <f t="shared" si="58"/>
        <v>0</v>
      </c>
      <c r="AO321" s="847" t="str">
        <f t="shared" si="59"/>
        <v/>
      </c>
      <c r="AP321" s="847" t="str">
        <f t="shared" si="60"/>
        <v/>
      </c>
      <c r="AQ321" s="847" t="str">
        <f t="shared" si="61"/>
        <v/>
      </c>
      <c r="AR321" s="847" t="str">
        <f t="shared" si="62"/>
        <v/>
      </c>
      <c r="AS321" s="847" t="str">
        <f t="shared" si="63"/>
        <v/>
      </c>
      <c r="AT321" s="847" t="str">
        <f t="shared" si="64"/>
        <v/>
      </c>
      <c r="AU321" s="932"/>
    </row>
    <row r="322" spans="1:47" s="54" customFormat="1" ht="30" customHeight="1">
      <c r="A322" s="1807"/>
      <c r="B322" s="998">
        <f t="shared" si="65"/>
        <v>26</v>
      </c>
      <c r="C322" s="237"/>
      <c r="D322" s="484" t="str">
        <f t="shared" si="56"/>
        <v/>
      </c>
      <c r="E322" s="1279"/>
      <c r="F322" s="1280"/>
      <c r="G322" s="238"/>
      <c r="H322" s="63"/>
      <c r="I322" s="1572"/>
      <c r="J322" s="1573"/>
      <c r="K322" s="1573"/>
      <c r="L322" s="1573"/>
      <c r="M322" s="1573"/>
      <c r="N322" s="1573"/>
      <c r="O322" s="1573"/>
      <c r="P322" s="1573"/>
      <c r="Q322" s="1573"/>
      <c r="R322" s="1573"/>
      <c r="S322" s="1573"/>
      <c r="T322" s="1573"/>
      <c r="U322" s="1573"/>
      <c r="V322" s="1574"/>
      <c r="W322" s="1575"/>
      <c r="X322" s="526"/>
      <c r="Y322" s="527"/>
      <c r="Z322" s="528"/>
      <c r="AA322" s="565"/>
      <c r="AB322" s="501"/>
      <c r="AC322" s="502"/>
      <c r="AD322" s="528"/>
      <c r="AE322" s="1588"/>
      <c r="AF322" s="552">
        <f t="shared" si="57"/>
        <v>0</v>
      </c>
      <c r="AG322" s="551">
        <f t="shared" si="58"/>
        <v>0</v>
      </c>
      <c r="AO322" s="847" t="str">
        <f t="shared" si="59"/>
        <v/>
      </c>
      <c r="AP322" s="847" t="str">
        <f t="shared" si="60"/>
        <v/>
      </c>
      <c r="AQ322" s="847" t="str">
        <f t="shared" si="61"/>
        <v/>
      </c>
      <c r="AR322" s="847" t="str">
        <f t="shared" si="62"/>
        <v/>
      </c>
      <c r="AS322" s="847" t="str">
        <f t="shared" si="63"/>
        <v/>
      </c>
      <c r="AT322" s="847" t="str">
        <f t="shared" si="64"/>
        <v/>
      </c>
      <c r="AU322" s="932"/>
    </row>
    <row r="323" spans="1:47" s="54" customFormat="1" ht="30" customHeight="1">
      <c r="A323" s="1807"/>
      <c r="B323" s="998">
        <f t="shared" si="65"/>
        <v>27</v>
      </c>
      <c r="C323" s="237"/>
      <c r="D323" s="484" t="str">
        <f t="shared" si="56"/>
        <v/>
      </c>
      <c r="E323" s="1279"/>
      <c r="F323" s="1280"/>
      <c r="G323" s="238"/>
      <c r="H323" s="63"/>
      <c r="I323" s="1572"/>
      <c r="J323" s="1573"/>
      <c r="K323" s="1573"/>
      <c r="L323" s="1573"/>
      <c r="M323" s="1573"/>
      <c r="N323" s="1573"/>
      <c r="O323" s="1573"/>
      <c r="P323" s="1573"/>
      <c r="Q323" s="1573"/>
      <c r="R323" s="1573"/>
      <c r="S323" s="1573"/>
      <c r="T323" s="1573"/>
      <c r="U323" s="1573"/>
      <c r="V323" s="1574"/>
      <c r="W323" s="1575"/>
      <c r="X323" s="526"/>
      <c r="Y323" s="527"/>
      <c r="Z323" s="528"/>
      <c r="AA323" s="565"/>
      <c r="AB323" s="501"/>
      <c r="AC323" s="502"/>
      <c r="AD323" s="528"/>
      <c r="AE323" s="1588"/>
      <c r="AF323" s="552">
        <f t="shared" si="57"/>
        <v>0</v>
      </c>
      <c r="AG323" s="551">
        <f t="shared" si="58"/>
        <v>0</v>
      </c>
      <c r="AO323" s="847" t="str">
        <f t="shared" si="59"/>
        <v/>
      </c>
      <c r="AP323" s="847" t="str">
        <f t="shared" si="60"/>
        <v/>
      </c>
      <c r="AQ323" s="847" t="str">
        <f t="shared" si="61"/>
        <v/>
      </c>
      <c r="AR323" s="847" t="str">
        <f t="shared" si="62"/>
        <v/>
      </c>
      <c r="AS323" s="847" t="str">
        <f t="shared" si="63"/>
        <v/>
      </c>
      <c r="AT323" s="847" t="str">
        <f t="shared" si="64"/>
        <v/>
      </c>
      <c r="AU323" s="932"/>
    </row>
    <row r="324" spans="1:47" s="54" customFormat="1" ht="30" customHeight="1">
      <c r="A324" s="1807"/>
      <c r="B324" s="998">
        <f t="shared" si="65"/>
        <v>28</v>
      </c>
      <c r="C324" s="237"/>
      <c r="D324" s="484" t="str">
        <f t="shared" si="56"/>
        <v/>
      </c>
      <c r="E324" s="1279"/>
      <c r="F324" s="1280"/>
      <c r="G324" s="238"/>
      <c r="H324" s="63"/>
      <c r="I324" s="1572"/>
      <c r="J324" s="1573"/>
      <c r="K324" s="1573"/>
      <c r="L324" s="1573"/>
      <c r="M324" s="1573"/>
      <c r="N324" s="1573"/>
      <c r="O324" s="1573"/>
      <c r="P324" s="1573"/>
      <c r="Q324" s="1573"/>
      <c r="R324" s="1573"/>
      <c r="S324" s="1573"/>
      <c r="T324" s="1573"/>
      <c r="U324" s="1573"/>
      <c r="V324" s="1574"/>
      <c r="W324" s="1575"/>
      <c r="X324" s="526"/>
      <c r="Y324" s="527"/>
      <c r="Z324" s="528"/>
      <c r="AA324" s="565"/>
      <c r="AB324" s="501"/>
      <c r="AC324" s="502"/>
      <c r="AD324" s="528"/>
      <c r="AE324" s="1588"/>
      <c r="AF324" s="552">
        <f t="shared" si="57"/>
        <v>0</v>
      </c>
      <c r="AG324" s="551">
        <f t="shared" si="58"/>
        <v>0</v>
      </c>
      <c r="AO324" s="847" t="str">
        <f t="shared" si="59"/>
        <v/>
      </c>
      <c r="AP324" s="847" t="str">
        <f t="shared" si="60"/>
        <v/>
      </c>
      <c r="AQ324" s="847" t="str">
        <f t="shared" si="61"/>
        <v/>
      </c>
      <c r="AR324" s="847" t="str">
        <f t="shared" si="62"/>
        <v/>
      </c>
      <c r="AS324" s="847" t="str">
        <f t="shared" si="63"/>
        <v/>
      </c>
      <c r="AT324" s="847" t="str">
        <f t="shared" si="64"/>
        <v/>
      </c>
      <c r="AU324" s="932"/>
    </row>
    <row r="325" spans="1:47" s="54" customFormat="1" ht="30" customHeight="1">
      <c r="A325" s="1807"/>
      <c r="B325" s="998">
        <f t="shared" si="65"/>
        <v>29</v>
      </c>
      <c r="C325" s="237"/>
      <c r="D325" s="484" t="str">
        <f t="shared" si="56"/>
        <v/>
      </c>
      <c r="E325" s="1279"/>
      <c r="F325" s="1280"/>
      <c r="G325" s="238"/>
      <c r="H325" s="63"/>
      <c r="I325" s="1572"/>
      <c r="J325" s="1573"/>
      <c r="K325" s="1573"/>
      <c r="L325" s="1573"/>
      <c r="M325" s="1573"/>
      <c r="N325" s="1573"/>
      <c r="O325" s="1573"/>
      <c r="P325" s="1573"/>
      <c r="Q325" s="1573"/>
      <c r="R325" s="1573"/>
      <c r="S325" s="1573"/>
      <c r="T325" s="1573"/>
      <c r="U325" s="1573"/>
      <c r="V325" s="1574"/>
      <c r="W325" s="1575"/>
      <c r="X325" s="526"/>
      <c r="Y325" s="527"/>
      <c r="Z325" s="528"/>
      <c r="AA325" s="565"/>
      <c r="AB325" s="501"/>
      <c r="AC325" s="502"/>
      <c r="AD325" s="528"/>
      <c r="AE325" s="1588"/>
      <c r="AF325" s="552">
        <f t="shared" si="57"/>
        <v>0</v>
      </c>
      <c r="AG325" s="551">
        <f t="shared" si="58"/>
        <v>0</v>
      </c>
      <c r="AO325" s="847" t="str">
        <f t="shared" si="59"/>
        <v/>
      </c>
      <c r="AP325" s="847" t="str">
        <f t="shared" si="60"/>
        <v/>
      </c>
      <c r="AQ325" s="847" t="str">
        <f t="shared" si="61"/>
        <v/>
      </c>
      <c r="AR325" s="847" t="str">
        <f t="shared" si="62"/>
        <v/>
      </c>
      <c r="AS325" s="847" t="str">
        <f t="shared" si="63"/>
        <v/>
      </c>
      <c r="AT325" s="847" t="str">
        <f t="shared" si="64"/>
        <v/>
      </c>
      <c r="AU325" s="932"/>
    </row>
    <row r="326" spans="1:47" s="54" customFormat="1" ht="30" customHeight="1">
      <c r="A326" s="1807"/>
      <c r="B326" s="998">
        <f t="shared" si="65"/>
        <v>30</v>
      </c>
      <c r="C326" s="237"/>
      <c r="D326" s="484" t="str">
        <f t="shared" si="56"/>
        <v/>
      </c>
      <c r="E326" s="1279"/>
      <c r="F326" s="1280"/>
      <c r="G326" s="238"/>
      <c r="H326" s="63"/>
      <c r="I326" s="1572"/>
      <c r="J326" s="1573"/>
      <c r="K326" s="1573"/>
      <c r="L326" s="1573"/>
      <c r="M326" s="1573"/>
      <c r="N326" s="1573"/>
      <c r="O326" s="1573"/>
      <c r="P326" s="1573"/>
      <c r="Q326" s="1573"/>
      <c r="R326" s="1573"/>
      <c r="S326" s="1573"/>
      <c r="T326" s="1573"/>
      <c r="U326" s="1573"/>
      <c r="V326" s="1574"/>
      <c r="W326" s="1575"/>
      <c r="X326" s="526"/>
      <c r="Y326" s="527"/>
      <c r="Z326" s="528"/>
      <c r="AA326" s="565"/>
      <c r="AB326" s="501"/>
      <c r="AC326" s="502"/>
      <c r="AD326" s="528"/>
      <c r="AE326" s="1588"/>
      <c r="AF326" s="552">
        <f t="shared" si="57"/>
        <v>0</v>
      </c>
      <c r="AG326" s="551">
        <f t="shared" si="58"/>
        <v>0</v>
      </c>
      <c r="AO326" s="847" t="str">
        <f t="shared" si="59"/>
        <v/>
      </c>
      <c r="AP326" s="847" t="str">
        <f t="shared" si="60"/>
        <v/>
      </c>
      <c r="AQ326" s="847" t="str">
        <f t="shared" si="61"/>
        <v/>
      </c>
      <c r="AR326" s="847" t="str">
        <f t="shared" si="62"/>
        <v/>
      </c>
      <c r="AS326" s="847" t="str">
        <f t="shared" si="63"/>
        <v/>
      </c>
      <c r="AT326" s="847" t="str">
        <f t="shared" si="64"/>
        <v/>
      </c>
      <c r="AU326" s="932"/>
    </row>
    <row r="327" spans="1:47" s="54" customFormat="1" ht="30" customHeight="1">
      <c r="A327" s="1807"/>
      <c r="B327" s="998">
        <f t="shared" si="65"/>
        <v>31</v>
      </c>
      <c r="C327" s="237"/>
      <c r="D327" s="484" t="str">
        <f t="shared" si="56"/>
        <v/>
      </c>
      <c r="E327" s="1279"/>
      <c r="F327" s="1280"/>
      <c r="G327" s="238"/>
      <c r="H327" s="63"/>
      <c r="I327" s="1572"/>
      <c r="J327" s="1573"/>
      <c r="K327" s="1573"/>
      <c r="L327" s="1573"/>
      <c r="M327" s="1573"/>
      <c r="N327" s="1573"/>
      <c r="O327" s="1573"/>
      <c r="P327" s="1573"/>
      <c r="Q327" s="1573"/>
      <c r="R327" s="1573"/>
      <c r="S327" s="1573"/>
      <c r="T327" s="1573"/>
      <c r="U327" s="1573"/>
      <c r="V327" s="1574"/>
      <c r="W327" s="1575"/>
      <c r="X327" s="526"/>
      <c r="Y327" s="527"/>
      <c r="Z327" s="528"/>
      <c r="AA327" s="565"/>
      <c r="AB327" s="501"/>
      <c r="AC327" s="502"/>
      <c r="AD327" s="528"/>
      <c r="AE327" s="1588"/>
      <c r="AF327" s="552">
        <f t="shared" si="57"/>
        <v>0</v>
      </c>
      <c r="AG327" s="551">
        <f t="shared" si="58"/>
        <v>0</v>
      </c>
      <c r="AO327" s="847" t="str">
        <f t="shared" si="59"/>
        <v/>
      </c>
      <c r="AP327" s="847" t="str">
        <f t="shared" si="60"/>
        <v/>
      </c>
      <c r="AQ327" s="847" t="str">
        <f t="shared" si="61"/>
        <v/>
      </c>
      <c r="AR327" s="847" t="str">
        <f t="shared" si="62"/>
        <v/>
      </c>
      <c r="AS327" s="847" t="str">
        <f t="shared" si="63"/>
        <v/>
      </c>
      <c r="AT327" s="847" t="str">
        <f t="shared" si="64"/>
        <v/>
      </c>
      <c r="AU327" s="932"/>
    </row>
    <row r="328" spans="1:47" s="54" customFormat="1" ht="30" customHeight="1">
      <c r="A328" s="1807"/>
      <c r="B328" s="998">
        <f t="shared" si="65"/>
        <v>32</v>
      </c>
      <c r="C328" s="237"/>
      <c r="D328" s="484" t="str">
        <f t="shared" si="56"/>
        <v/>
      </c>
      <c r="E328" s="1279"/>
      <c r="F328" s="1280"/>
      <c r="G328" s="238"/>
      <c r="H328" s="63"/>
      <c r="I328" s="1572"/>
      <c r="J328" s="1573"/>
      <c r="K328" s="1573"/>
      <c r="L328" s="1573"/>
      <c r="M328" s="1573"/>
      <c r="N328" s="1573"/>
      <c r="O328" s="1573"/>
      <c r="P328" s="1573"/>
      <c r="Q328" s="1573"/>
      <c r="R328" s="1573"/>
      <c r="S328" s="1573"/>
      <c r="T328" s="1573"/>
      <c r="U328" s="1573"/>
      <c r="V328" s="1574"/>
      <c r="W328" s="1575"/>
      <c r="X328" s="526"/>
      <c r="Y328" s="527"/>
      <c r="Z328" s="528"/>
      <c r="AA328" s="565"/>
      <c r="AB328" s="501"/>
      <c r="AC328" s="502"/>
      <c r="AD328" s="528"/>
      <c r="AE328" s="1588"/>
      <c r="AF328" s="552">
        <f t="shared" si="57"/>
        <v>0</v>
      </c>
      <c r="AG328" s="551">
        <f t="shared" si="58"/>
        <v>0</v>
      </c>
      <c r="AO328" s="847" t="str">
        <f t="shared" si="59"/>
        <v/>
      </c>
      <c r="AP328" s="847" t="str">
        <f t="shared" si="60"/>
        <v/>
      </c>
      <c r="AQ328" s="847" t="str">
        <f t="shared" si="61"/>
        <v/>
      </c>
      <c r="AR328" s="847" t="str">
        <f t="shared" si="62"/>
        <v/>
      </c>
      <c r="AS328" s="847" t="str">
        <f t="shared" si="63"/>
        <v/>
      </c>
      <c r="AT328" s="847" t="str">
        <f t="shared" si="64"/>
        <v/>
      </c>
      <c r="AU328" s="932"/>
    </row>
    <row r="329" spans="1:47" s="54" customFormat="1" ht="30" customHeight="1">
      <c r="A329" s="1807"/>
      <c r="B329" s="998">
        <f t="shared" si="65"/>
        <v>33</v>
      </c>
      <c r="C329" s="237"/>
      <c r="D329" s="484" t="str">
        <f t="shared" si="56"/>
        <v/>
      </c>
      <c r="E329" s="1279"/>
      <c r="F329" s="1280"/>
      <c r="G329" s="238"/>
      <c r="H329" s="63"/>
      <c r="I329" s="1572"/>
      <c r="J329" s="1573"/>
      <c r="K329" s="1573"/>
      <c r="L329" s="1573"/>
      <c r="M329" s="1573"/>
      <c r="N329" s="1573"/>
      <c r="O329" s="1573"/>
      <c r="P329" s="1573"/>
      <c r="Q329" s="1573"/>
      <c r="R329" s="1573"/>
      <c r="S329" s="1573"/>
      <c r="T329" s="1573"/>
      <c r="U329" s="1573"/>
      <c r="V329" s="1574"/>
      <c r="W329" s="1575"/>
      <c r="X329" s="526"/>
      <c r="Y329" s="527"/>
      <c r="Z329" s="528"/>
      <c r="AA329" s="565"/>
      <c r="AB329" s="501"/>
      <c r="AC329" s="502"/>
      <c r="AD329" s="528"/>
      <c r="AE329" s="1588"/>
      <c r="AF329" s="552">
        <f t="shared" si="57"/>
        <v>0</v>
      </c>
      <c r="AG329" s="551">
        <f t="shared" si="58"/>
        <v>0</v>
      </c>
      <c r="AO329" s="847" t="str">
        <f t="shared" si="59"/>
        <v/>
      </c>
      <c r="AP329" s="847" t="str">
        <f t="shared" si="60"/>
        <v/>
      </c>
      <c r="AQ329" s="847" t="str">
        <f t="shared" si="61"/>
        <v/>
      </c>
      <c r="AR329" s="847" t="str">
        <f t="shared" si="62"/>
        <v/>
      </c>
      <c r="AS329" s="847" t="str">
        <f t="shared" si="63"/>
        <v/>
      </c>
      <c r="AT329" s="847" t="str">
        <f t="shared" si="64"/>
        <v/>
      </c>
      <c r="AU329" s="932"/>
    </row>
    <row r="330" spans="1:47" s="54" customFormat="1" ht="30" customHeight="1">
      <c r="A330" s="1807"/>
      <c r="B330" s="998">
        <f t="shared" si="65"/>
        <v>34</v>
      </c>
      <c r="C330" s="237"/>
      <c r="D330" s="484" t="str">
        <f t="shared" si="56"/>
        <v/>
      </c>
      <c r="E330" s="1279"/>
      <c r="F330" s="1280"/>
      <c r="G330" s="238"/>
      <c r="H330" s="63"/>
      <c r="I330" s="1572"/>
      <c r="J330" s="1573"/>
      <c r="K330" s="1573"/>
      <c r="L330" s="1573"/>
      <c r="M330" s="1573"/>
      <c r="N330" s="1573"/>
      <c r="O330" s="1573"/>
      <c r="P330" s="1573"/>
      <c r="Q330" s="1573"/>
      <c r="R330" s="1573"/>
      <c r="S330" s="1573"/>
      <c r="T330" s="1573"/>
      <c r="U330" s="1573"/>
      <c r="V330" s="1574"/>
      <c r="W330" s="1575"/>
      <c r="X330" s="526"/>
      <c r="Y330" s="527"/>
      <c r="Z330" s="528"/>
      <c r="AA330" s="565"/>
      <c r="AB330" s="501"/>
      <c r="AC330" s="502"/>
      <c r="AD330" s="528"/>
      <c r="AE330" s="1588"/>
      <c r="AF330" s="552">
        <f t="shared" si="57"/>
        <v>0</v>
      </c>
      <c r="AG330" s="551">
        <f t="shared" si="58"/>
        <v>0</v>
      </c>
      <c r="AO330" s="847" t="str">
        <f t="shared" si="59"/>
        <v/>
      </c>
      <c r="AP330" s="847" t="str">
        <f t="shared" si="60"/>
        <v/>
      </c>
      <c r="AQ330" s="847" t="str">
        <f t="shared" si="61"/>
        <v/>
      </c>
      <c r="AR330" s="847" t="str">
        <f t="shared" si="62"/>
        <v/>
      </c>
      <c r="AS330" s="847" t="str">
        <f t="shared" si="63"/>
        <v/>
      </c>
      <c r="AT330" s="847" t="str">
        <f t="shared" si="64"/>
        <v/>
      </c>
      <c r="AU330" s="932"/>
    </row>
    <row r="331" spans="1:47" s="54" customFormat="1" ht="30" customHeight="1">
      <c r="A331" s="1807"/>
      <c r="B331" s="998">
        <f t="shared" si="65"/>
        <v>35</v>
      </c>
      <c r="C331" s="237"/>
      <c r="D331" s="484" t="str">
        <f t="shared" si="56"/>
        <v/>
      </c>
      <c r="E331" s="1279"/>
      <c r="F331" s="1280"/>
      <c r="G331" s="238"/>
      <c r="H331" s="63"/>
      <c r="I331" s="1572"/>
      <c r="J331" s="1573"/>
      <c r="K331" s="1573"/>
      <c r="L331" s="1573"/>
      <c r="M331" s="1573"/>
      <c r="N331" s="1573"/>
      <c r="O331" s="1573"/>
      <c r="P331" s="1573"/>
      <c r="Q331" s="1573"/>
      <c r="R331" s="1573"/>
      <c r="S331" s="1573"/>
      <c r="T331" s="1573"/>
      <c r="U331" s="1573"/>
      <c r="V331" s="1574"/>
      <c r="W331" s="1575"/>
      <c r="X331" s="526"/>
      <c r="Y331" s="527"/>
      <c r="Z331" s="528"/>
      <c r="AA331" s="565"/>
      <c r="AB331" s="501"/>
      <c r="AC331" s="502"/>
      <c r="AD331" s="528"/>
      <c r="AE331" s="1588"/>
      <c r="AF331" s="552">
        <f t="shared" si="57"/>
        <v>0</v>
      </c>
      <c r="AG331" s="551">
        <f t="shared" si="58"/>
        <v>0</v>
      </c>
      <c r="AO331" s="847" t="str">
        <f t="shared" si="59"/>
        <v/>
      </c>
      <c r="AP331" s="847" t="str">
        <f t="shared" si="60"/>
        <v/>
      </c>
      <c r="AQ331" s="847" t="str">
        <f t="shared" si="61"/>
        <v/>
      </c>
      <c r="AR331" s="847" t="str">
        <f t="shared" si="62"/>
        <v/>
      </c>
      <c r="AS331" s="847" t="str">
        <f t="shared" si="63"/>
        <v/>
      </c>
      <c r="AT331" s="847" t="str">
        <f t="shared" si="64"/>
        <v/>
      </c>
      <c r="AU331" s="932"/>
    </row>
    <row r="332" spans="1:47" s="54" customFormat="1" ht="30" customHeight="1">
      <c r="A332" s="1807"/>
      <c r="B332" s="998">
        <f t="shared" si="65"/>
        <v>36</v>
      </c>
      <c r="C332" s="237"/>
      <c r="D332" s="484" t="str">
        <f t="shared" si="56"/>
        <v/>
      </c>
      <c r="E332" s="1279"/>
      <c r="F332" s="1280"/>
      <c r="G332" s="238"/>
      <c r="H332" s="63"/>
      <c r="I332" s="1572"/>
      <c r="J332" s="1573"/>
      <c r="K332" s="1573"/>
      <c r="L332" s="1573"/>
      <c r="M332" s="1573"/>
      <c r="N332" s="1573"/>
      <c r="O332" s="1573"/>
      <c r="P332" s="1573"/>
      <c r="Q332" s="1573"/>
      <c r="R332" s="1573"/>
      <c r="S332" s="1573"/>
      <c r="T332" s="1573"/>
      <c r="U332" s="1573"/>
      <c r="V332" s="1574"/>
      <c r="W332" s="1575"/>
      <c r="X332" s="526"/>
      <c r="Y332" s="527"/>
      <c r="Z332" s="528"/>
      <c r="AA332" s="565"/>
      <c r="AB332" s="501"/>
      <c r="AC332" s="502"/>
      <c r="AD332" s="528"/>
      <c r="AE332" s="1588"/>
      <c r="AF332" s="552">
        <f t="shared" si="57"/>
        <v>0</v>
      </c>
      <c r="AG332" s="551">
        <f t="shared" si="58"/>
        <v>0</v>
      </c>
      <c r="AO332" s="847" t="str">
        <f t="shared" si="59"/>
        <v/>
      </c>
      <c r="AP332" s="847" t="str">
        <f t="shared" si="60"/>
        <v/>
      </c>
      <c r="AQ332" s="847" t="str">
        <f t="shared" si="61"/>
        <v/>
      </c>
      <c r="AR332" s="847" t="str">
        <f t="shared" si="62"/>
        <v/>
      </c>
      <c r="AS332" s="847" t="str">
        <f t="shared" si="63"/>
        <v/>
      </c>
      <c r="AT332" s="847" t="str">
        <f t="shared" si="64"/>
        <v/>
      </c>
      <c r="AU332" s="932"/>
    </row>
    <row r="333" spans="1:47" s="54" customFormat="1" ht="30" customHeight="1">
      <c r="A333" s="1807"/>
      <c r="B333" s="998">
        <f t="shared" si="65"/>
        <v>37</v>
      </c>
      <c r="C333" s="237"/>
      <c r="D333" s="484" t="str">
        <f t="shared" si="56"/>
        <v/>
      </c>
      <c r="E333" s="1279"/>
      <c r="F333" s="1280"/>
      <c r="G333" s="238"/>
      <c r="H333" s="63"/>
      <c r="I333" s="1572"/>
      <c r="J333" s="1573"/>
      <c r="K333" s="1573"/>
      <c r="L333" s="1573"/>
      <c r="M333" s="1573"/>
      <c r="N333" s="1573"/>
      <c r="O333" s="1573"/>
      <c r="P333" s="1573"/>
      <c r="Q333" s="1573"/>
      <c r="R333" s="1573"/>
      <c r="S333" s="1573"/>
      <c r="T333" s="1573"/>
      <c r="U333" s="1573"/>
      <c r="V333" s="1574"/>
      <c r="W333" s="1575"/>
      <c r="X333" s="526"/>
      <c r="Y333" s="527"/>
      <c r="Z333" s="528"/>
      <c r="AA333" s="565"/>
      <c r="AB333" s="501"/>
      <c r="AC333" s="502"/>
      <c r="AD333" s="528"/>
      <c r="AE333" s="1588"/>
      <c r="AF333" s="552">
        <f t="shared" si="57"/>
        <v>0</v>
      </c>
      <c r="AG333" s="551">
        <f t="shared" si="58"/>
        <v>0</v>
      </c>
      <c r="AO333" s="847" t="str">
        <f t="shared" si="59"/>
        <v/>
      </c>
      <c r="AP333" s="847" t="str">
        <f t="shared" si="60"/>
        <v/>
      </c>
      <c r="AQ333" s="847" t="str">
        <f t="shared" si="61"/>
        <v/>
      </c>
      <c r="AR333" s="847" t="str">
        <f t="shared" si="62"/>
        <v/>
      </c>
      <c r="AS333" s="847" t="str">
        <f t="shared" si="63"/>
        <v/>
      </c>
      <c r="AT333" s="847" t="str">
        <f t="shared" si="64"/>
        <v/>
      </c>
      <c r="AU333" s="932"/>
    </row>
    <row r="334" spans="1:47" s="54" customFormat="1" ht="30" customHeight="1">
      <c r="A334" s="1807"/>
      <c r="B334" s="998">
        <f t="shared" si="65"/>
        <v>38</v>
      </c>
      <c r="C334" s="237"/>
      <c r="D334" s="484" t="str">
        <f t="shared" si="56"/>
        <v/>
      </c>
      <c r="E334" s="1279"/>
      <c r="F334" s="1280"/>
      <c r="G334" s="238"/>
      <c r="H334" s="63"/>
      <c r="I334" s="1572"/>
      <c r="J334" s="1573"/>
      <c r="K334" s="1573"/>
      <c r="L334" s="1573"/>
      <c r="M334" s="1573"/>
      <c r="N334" s="1573"/>
      <c r="O334" s="1573"/>
      <c r="P334" s="1573"/>
      <c r="Q334" s="1573"/>
      <c r="R334" s="1573"/>
      <c r="S334" s="1573"/>
      <c r="T334" s="1573"/>
      <c r="U334" s="1573"/>
      <c r="V334" s="1574"/>
      <c r="W334" s="1575"/>
      <c r="X334" s="526"/>
      <c r="Y334" s="527"/>
      <c r="Z334" s="528"/>
      <c r="AA334" s="565"/>
      <c r="AB334" s="501"/>
      <c r="AC334" s="502"/>
      <c r="AD334" s="528"/>
      <c r="AE334" s="1588"/>
      <c r="AF334" s="552">
        <f t="shared" si="57"/>
        <v>0</v>
      </c>
      <c r="AG334" s="551">
        <f t="shared" si="58"/>
        <v>0</v>
      </c>
      <c r="AO334" s="847" t="str">
        <f t="shared" si="59"/>
        <v/>
      </c>
      <c r="AP334" s="847" t="str">
        <f t="shared" si="60"/>
        <v/>
      </c>
      <c r="AQ334" s="847" t="str">
        <f t="shared" si="61"/>
        <v/>
      </c>
      <c r="AR334" s="847" t="str">
        <f t="shared" si="62"/>
        <v/>
      </c>
      <c r="AS334" s="847" t="str">
        <f t="shared" si="63"/>
        <v/>
      </c>
      <c r="AT334" s="847" t="str">
        <f t="shared" si="64"/>
        <v/>
      </c>
      <c r="AU334" s="932"/>
    </row>
    <row r="335" spans="1:47" s="54" customFormat="1" ht="30" customHeight="1">
      <c r="A335" s="1807"/>
      <c r="B335" s="998">
        <f t="shared" si="65"/>
        <v>39</v>
      </c>
      <c r="C335" s="237"/>
      <c r="D335" s="484" t="str">
        <f t="shared" si="56"/>
        <v/>
      </c>
      <c r="E335" s="1279"/>
      <c r="F335" s="1280"/>
      <c r="G335" s="238"/>
      <c r="H335" s="63"/>
      <c r="I335" s="1572"/>
      <c r="J335" s="1573"/>
      <c r="K335" s="1573"/>
      <c r="L335" s="1573"/>
      <c r="M335" s="1573"/>
      <c r="N335" s="1573"/>
      <c r="O335" s="1573"/>
      <c r="P335" s="1573"/>
      <c r="Q335" s="1573"/>
      <c r="R335" s="1573"/>
      <c r="S335" s="1573"/>
      <c r="T335" s="1573"/>
      <c r="U335" s="1573"/>
      <c r="V335" s="1574"/>
      <c r="W335" s="1575"/>
      <c r="X335" s="526"/>
      <c r="Y335" s="527"/>
      <c r="Z335" s="528"/>
      <c r="AA335" s="565"/>
      <c r="AB335" s="501"/>
      <c r="AC335" s="502"/>
      <c r="AD335" s="528"/>
      <c r="AE335" s="1588"/>
      <c r="AF335" s="552">
        <f t="shared" si="57"/>
        <v>0</v>
      </c>
      <c r="AG335" s="551">
        <f t="shared" si="58"/>
        <v>0</v>
      </c>
      <c r="AO335" s="847" t="str">
        <f t="shared" si="59"/>
        <v/>
      </c>
      <c r="AP335" s="847" t="str">
        <f t="shared" si="60"/>
        <v/>
      </c>
      <c r="AQ335" s="847" t="str">
        <f t="shared" si="61"/>
        <v/>
      </c>
      <c r="AR335" s="847" t="str">
        <f t="shared" si="62"/>
        <v/>
      </c>
      <c r="AS335" s="847" t="str">
        <f t="shared" si="63"/>
        <v/>
      </c>
      <c r="AT335" s="847" t="str">
        <f t="shared" si="64"/>
        <v/>
      </c>
      <c r="AU335" s="932"/>
    </row>
    <row r="336" spans="1:47" s="54" customFormat="1" ht="30" customHeight="1">
      <c r="A336" s="1807"/>
      <c r="B336" s="998">
        <f t="shared" si="65"/>
        <v>40</v>
      </c>
      <c r="C336" s="237"/>
      <c r="D336" s="484" t="str">
        <f t="shared" si="56"/>
        <v/>
      </c>
      <c r="E336" s="1279"/>
      <c r="F336" s="1280"/>
      <c r="G336" s="238"/>
      <c r="H336" s="63"/>
      <c r="I336" s="1572"/>
      <c r="J336" s="1573"/>
      <c r="K336" s="1573"/>
      <c r="L336" s="1573"/>
      <c r="M336" s="1573"/>
      <c r="N336" s="1573"/>
      <c r="O336" s="1573"/>
      <c r="P336" s="1573"/>
      <c r="Q336" s="1573"/>
      <c r="R336" s="1573"/>
      <c r="S336" s="1573"/>
      <c r="T336" s="1573"/>
      <c r="U336" s="1573"/>
      <c r="V336" s="1574"/>
      <c r="W336" s="1575"/>
      <c r="X336" s="526"/>
      <c r="Y336" s="527"/>
      <c r="Z336" s="528"/>
      <c r="AA336" s="565"/>
      <c r="AB336" s="501"/>
      <c r="AC336" s="502"/>
      <c r="AD336" s="528"/>
      <c r="AE336" s="1588"/>
      <c r="AF336" s="552">
        <f t="shared" si="57"/>
        <v>0</v>
      </c>
      <c r="AG336" s="551">
        <f t="shared" si="58"/>
        <v>0</v>
      </c>
      <c r="AO336" s="847" t="str">
        <f t="shared" si="59"/>
        <v/>
      </c>
      <c r="AP336" s="847" t="str">
        <f t="shared" si="60"/>
        <v/>
      </c>
      <c r="AQ336" s="847" t="str">
        <f t="shared" si="61"/>
        <v/>
      </c>
      <c r="AR336" s="847" t="str">
        <f t="shared" si="62"/>
        <v/>
      </c>
      <c r="AS336" s="847" t="str">
        <f t="shared" si="63"/>
        <v/>
      </c>
      <c r="AT336" s="847" t="str">
        <f t="shared" si="64"/>
        <v/>
      </c>
      <c r="AU336" s="932"/>
    </row>
    <row r="337" spans="1:47" s="54" customFormat="1" ht="30" customHeight="1">
      <c r="A337" s="1807"/>
      <c r="B337" s="998">
        <f t="shared" si="65"/>
        <v>41</v>
      </c>
      <c r="C337" s="237"/>
      <c r="D337" s="484" t="str">
        <f t="shared" si="56"/>
        <v/>
      </c>
      <c r="E337" s="1279"/>
      <c r="F337" s="1280"/>
      <c r="G337" s="238"/>
      <c r="H337" s="63"/>
      <c r="I337" s="1572"/>
      <c r="J337" s="1573"/>
      <c r="K337" s="1573"/>
      <c r="L337" s="1573"/>
      <c r="M337" s="1573"/>
      <c r="N337" s="1573"/>
      <c r="O337" s="1573"/>
      <c r="P337" s="1573"/>
      <c r="Q337" s="1573"/>
      <c r="R337" s="1573"/>
      <c r="S337" s="1573"/>
      <c r="T337" s="1573"/>
      <c r="U337" s="1573"/>
      <c r="V337" s="1574"/>
      <c r="W337" s="1575"/>
      <c r="X337" s="526"/>
      <c r="Y337" s="527"/>
      <c r="Z337" s="528"/>
      <c r="AA337" s="565"/>
      <c r="AB337" s="501"/>
      <c r="AC337" s="502"/>
      <c r="AD337" s="528"/>
      <c r="AE337" s="1588"/>
      <c r="AF337" s="552">
        <f t="shared" si="57"/>
        <v>0</v>
      </c>
      <c r="AG337" s="551">
        <f t="shared" si="58"/>
        <v>0</v>
      </c>
      <c r="AO337" s="847" t="str">
        <f t="shared" si="59"/>
        <v/>
      </c>
      <c r="AP337" s="847" t="str">
        <f t="shared" si="60"/>
        <v/>
      </c>
      <c r="AQ337" s="847" t="str">
        <f t="shared" si="61"/>
        <v/>
      </c>
      <c r="AR337" s="847" t="str">
        <f t="shared" si="62"/>
        <v/>
      </c>
      <c r="AS337" s="847" t="str">
        <f t="shared" si="63"/>
        <v/>
      </c>
      <c r="AT337" s="847" t="str">
        <f t="shared" si="64"/>
        <v/>
      </c>
      <c r="AU337" s="932"/>
    </row>
    <row r="338" spans="1:47" s="54" customFormat="1" ht="30" customHeight="1">
      <c r="A338" s="1807"/>
      <c r="B338" s="998">
        <f t="shared" si="65"/>
        <v>42</v>
      </c>
      <c r="C338" s="237"/>
      <c r="D338" s="484" t="str">
        <f t="shared" si="56"/>
        <v/>
      </c>
      <c r="E338" s="1279"/>
      <c r="F338" s="1280"/>
      <c r="G338" s="238"/>
      <c r="H338" s="63"/>
      <c r="I338" s="1572"/>
      <c r="J338" s="1573"/>
      <c r="K338" s="1573"/>
      <c r="L338" s="1573"/>
      <c r="M338" s="1573"/>
      <c r="N338" s="1573"/>
      <c r="O338" s="1573"/>
      <c r="P338" s="1573"/>
      <c r="Q338" s="1573"/>
      <c r="R338" s="1573"/>
      <c r="S338" s="1573"/>
      <c r="T338" s="1573"/>
      <c r="U338" s="1573"/>
      <c r="V338" s="1574"/>
      <c r="W338" s="1575"/>
      <c r="X338" s="526"/>
      <c r="Y338" s="527"/>
      <c r="Z338" s="528"/>
      <c r="AA338" s="565"/>
      <c r="AB338" s="501"/>
      <c r="AC338" s="502"/>
      <c r="AD338" s="528"/>
      <c r="AE338" s="1588"/>
      <c r="AF338" s="552">
        <f t="shared" si="57"/>
        <v>0</v>
      </c>
      <c r="AG338" s="551">
        <f t="shared" si="58"/>
        <v>0</v>
      </c>
      <c r="AO338" s="847" t="str">
        <f t="shared" si="59"/>
        <v/>
      </c>
      <c r="AP338" s="847" t="str">
        <f t="shared" si="60"/>
        <v/>
      </c>
      <c r="AQ338" s="847" t="str">
        <f t="shared" si="61"/>
        <v/>
      </c>
      <c r="AR338" s="847" t="str">
        <f t="shared" si="62"/>
        <v/>
      </c>
      <c r="AS338" s="847" t="str">
        <f t="shared" si="63"/>
        <v/>
      </c>
      <c r="AT338" s="847" t="str">
        <f t="shared" si="64"/>
        <v/>
      </c>
      <c r="AU338" s="932"/>
    </row>
    <row r="339" spans="1:47" s="54" customFormat="1" ht="30" customHeight="1">
      <c r="A339" s="1807"/>
      <c r="B339" s="998">
        <f t="shared" si="65"/>
        <v>43</v>
      </c>
      <c r="C339" s="237"/>
      <c r="D339" s="484" t="str">
        <f t="shared" si="56"/>
        <v/>
      </c>
      <c r="E339" s="1279"/>
      <c r="F339" s="1280"/>
      <c r="G339" s="238"/>
      <c r="H339" s="63"/>
      <c r="I339" s="1572"/>
      <c r="J339" s="1573"/>
      <c r="K339" s="1573"/>
      <c r="L339" s="1573"/>
      <c r="M339" s="1573"/>
      <c r="N339" s="1573"/>
      <c r="O339" s="1573"/>
      <c r="P339" s="1573"/>
      <c r="Q339" s="1573"/>
      <c r="R339" s="1573"/>
      <c r="S339" s="1573"/>
      <c r="T339" s="1573"/>
      <c r="U339" s="1573"/>
      <c r="V339" s="1574"/>
      <c r="W339" s="1575"/>
      <c r="X339" s="526"/>
      <c r="Y339" s="527"/>
      <c r="Z339" s="528"/>
      <c r="AA339" s="565"/>
      <c r="AB339" s="501"/>
      <c r="AC339" s="502"/>
      <c r="AD339" s="528"/>
      <c r="AE339" s="1588"/>
      <c r="AF339" s="552">
        <f t="shared" si="57"/>
        <v>0</v>
      </c>
      <c r="AG339" s="551">
        <f t="shared" si="58"/>
        <v>0</v>
      </c>
      <c r="AO339" s="847" t="str">
        <f t="shared" si="59"/>
        <v/>
      </c>
      <c r="AP339" s="847" t="str">
        <f t="shared" si="60"/>
        <v/>
      </c>
      <c r="AQ339" s="847" t="str">
        <f t="shared" si="61"/>
        <v/>
      </c>
      <c r="AR339" s="847" t="str">
        <f t="shared" si="62"/>
        <v/>
      </c>
      <c r="AS339" s="847" t="str">
        <f t="shared" si="63"/>
        <v/>
      </c>
      <c r="AT339" s="847" t="str">
        <f t="shared" si="64"/>
        <v/>
      </c>
      <c r="AU339" s="932"/>
    </row>
    <row r="340" spans="1:47" s="54" customFormat="1" ht="30" customHeight="1">
      <c r="A340" s="1807"/>
      <c r="B340" s="998">
        <f t="shared" si="65"/>
        <v>44</v>
      </c>
      <c r="C340" s="237"/>
      <c r="D340" s="484" t="str">
        <f t="shared" si="56"/>
        <v/>
      </c>
      <c r="E340" s="1279"/>
      <c r="F340" s="1280"/>
      <c r="G340" s="238"/>
      <c r="H340" s="63"/>
      <c r="I340" s="1572"/>
      <c r="J340" s="1573"/>
      <c r="K340" s="1573"/>
      <c r="L340" s="1573"/>
      <c r="M340" s="1573"/>
      <c r="N340" s="1573"/>
      <c r="O340" s="1573"/>
      <c r="P340" s="1573"/>
      <c r="Q340" s="1573"/>
      <c r="R340" s="1573"/>
      <c r="S340" s="1573"/>
      <c r="T340" s="1573"/>
      <c r="U340" s="1573"/>
      <c r="V340" s="1574"/>
      <c r="W340" s="1575"/>
      <c r="X340" s="526"/>
      <c r="Y340" s="527"/>
      <c r="Z340" s="528"/>
      <c r="AA340" s="565"/>
      <c r="AB340" s="501"/>
      <c r="AC340" s="502"/>
      <c r="AD340" s="528"/>
      <c r="AE340" s="1588"/>
      <c r="AF340" s="552">
        <f t="shared" si="57"/>
        <v>0</v>
      </c>
      <c r="AG340" s="551">
        <f t="shared" si="58"/>
        <v>0</v>
      </c>
      <c r="AO340" s="847" t="str">
        <f t="shared" si="59"/>
        <v/>
      </c>
      <c r="AP340" s="847" t="str">
        <f t="shared" si="60"/>
        <v/>
      </c>
      <c r="AQ340" s="847" t="str">
        <f t="shared" si="61"/>
        <v/>
      </c>
      <c r="AR340" s="847" t="str">
        <f t="shared" si="62"/>
        <v/>
      </c>
      <c r="AS340" s="847" t="str">
        <f t="shared" si="63"/>
        <v/>
      </c>
      <c r="AT340" s="847" t="str">
        <f t="shared" si="64"/>
        <v/>
      </c>
      <c r="AU340" s="932"/>
    </row>
    <row r="341" spans="1:47" s="54" customFormat="1" ht="30" customHeight="1">
      <c r="A341" s="1807"/>
      <c r="B341" s="998">
        <f t="shared" si="65"/>
        <v>45</v>
      </c>
      <c r="C341" s="237"/>
      <c r="D341" s="484" t="str">
        <f t="shared" si="56"/>
        <v/>
      </c>
      <c r="E341" s="1279"/>
      <c r="F341" s="1280"/>
      <c r="G341" s="238"/>
      <c r="H341" s="63"/>
      <c r="I341" s="1572"/>
      <c r="J341" s="1573"/>
      <c r="K341" s="1573"/>
      <c r="L341" s="1573"/>
      <c r="M341" s="1573"/>
      <c r="N341" s="1573"/>
      <c r="O341" s="1573"/>
      <c r="P341" s="1573"/>
      <c r="Q341" s="1573"/>
      <c r="R341" s="1573"/>
      <c r="S341" s="1573"/>
      <c r="T341" s="1573"/>
      <c r="U341" s="1573"/>
      <c r="V341" s="1574"/>
      <c r="W341" s="1575"/>
      <c r="X341" s="526"/>
      <c r="Y341" s="527"/>
      <c r="Z341" s="528"/>
      <c r="AA341" s="565"/>
      <c r="AB341" s="501"/>
      <c r="AC341" s="502"/>
      <c r="AD341" s="528"/>
      <c r="AE341" s="1588"/>
      <c r="AF341" s="552">
        <f t="shared" si="57"/>
        <v>0</v>
      </c>
      <c r="AG341" s="551">
        <f t="shared" si="58"/>
        <v>0</v>
      </c>
      <c r="AO341" s="847" t="str">
        <f t="shared" si="59"/>
        <v/>
      </c>
      <c r="AP341" s="847" t="str">
        <f t="shared" si="60"/>
        <v/>
      </c>
      <c r="AQ341" s="847" t="str">
        <f t="shared" si="61"/>
        <v/>
      </c>
      <c r="AR341" s="847" t="str">
        <f t="shared" si="62"/>
        <v/>
      </c>
      <c r="AS341" s="847" t="str">
        <f t="shared" si="63"/>
        <v/>
      </c>
      <c r="AT341" s="847" t="str">
        <f t="shared" si="64"/>
        <v/>
      </c>
      <c r="AU341" s="932"/>
    </row>
    <row r="342" spans="1:47" s="54" customFormat="1" ht="30" customHeight="1">
      <c r="A342" s="1807"/>
      <c r="B342" s="998">
        <f t="shared" si="65"/>
        <v>46</v>
      </c>
      <c r="C342" s="237"/>
      <c r="D342" s="484" t="str">
        <f t="shared" si="56"/>
        <v/>
      </c>
      <c r="E342" s="1279"/>
      <c r="F342" s="1280"/>
      <c r="G342" s="238"/>
      <c r="H342" s="63"/>
      <c r="I342" s="1572"/>
      <c r="J342" s="1573"/>
      <c r="K342" s="1573"/>
      <c r="L342" s="1573"/>
      <c r="M342" s="1573"/>
      <c r="N342" s="1573"/>
      <c r="O342" s="1573"/>
      <c r="P342" s="1573"/>
      <c r="Q342" s="1573"/>
      <c r="R342" s="1573"/>
      <c r="S342" s="1573"/>
      <c r="T342" s="1573"/>
      <c r="U342" s="1573"/>
      <c r="V342" s="1574"/>
      <c r="W342" s="1575"/>
      <c r="X342" s="526"/>
      <c r="Y342" s="527"/>
      <c r="Z342" s="528"/>
      <c r="AA342" s="565"/>
      <c r="AB342" s="501"/>
      <c r="AC342" s="502"/>
      <c r="AD342" s="528"/>
      <c r="AE342" s="1588"/>
      <c r="AF342" s="552">
        <f t="shared" si="57"/>
        <v>0</v>
      </c>
      <c r="AG342" s="551">
        <f t="shared" si="58"/>
        <v>0</v>
      </c>
      <c r="AO342" s="847" t="str">
        <f t="shared" si="59"/>
        <v/>
      </c>
      <c r="AP342" s="847" t="str">
        <f t="shared" si="60"/>
        <v/>
      </c>
      <c r="AQ342" s="847" t="str">
        <f t="shared" si="61"/>
        <v/>
      </c>
      <c r="AR342" s="847" t="str">
        <f t="shared" si="62"/>
        <v/>
      </c>
      <c r="AS342" s="847" t="str">
        <f t="shared" si="63"/>
        <v/>
      </c>
      <c r="AT342" s="847" t="str">
        <f t="shared" si="64"/>
        <v/>
      </c>
      <c r="AU342" s="932"/>
    </row>
    <row r="343" spans="1:47" s="54" customFormat="1" ht="30" customHeight="1">
      <c r="A343" s="1807"/>
      <c r="B343" s="998">
        <f t="shared" si="65"/>
        <v>47</v>
      </c>
      <c r="C343" s="237"/>
      <c r="D343" s="484" t="str">
        <f t="shared" si="56"/>
        <v/>
      </c>
      <c r="E343" s="1279"/>
      <c r="F343" s="1280"/>
      <c r="G343" s="238"/>
      <c r="H343" s="63"/>
      <c r="I343" s="1572"/>
      <c r="J343" s="1573"/>
      <c r="K343" s="1573"/>
      <c r="L343" s="1573"/>
      <c r="M343" s="1573"/>
      <c r="N343" s="1573"/>
      <c r="O343" s="1573"/>
      <c r="P343" s="1573"/>
      <c r="Q343" s="1573"/>
      <c r="R343" s="1573"/>
      <c r="S343" s="1573"/>
      <c r="T343" s="1573"/>
      <c r="U343" s="1573"/>
      <c r="V343" s="1574"/>
      <c r="W343" s="1575"/>
      <c r="X343" s="526"/>
      <c r="Y343" s="527"/>
      <c r="Z343" s="528"/>
      <c r="AA343" s="565"/>
      <c r="AB343" s="501"/>
      <c r="AC343" s="502"/>
      <c r="AD343" s="528"/>
      <c r="AE343" s="1588"/>
      <c r="AF343" s="552">
        <f t="shared" si="57"/>
        <v>0</v>
      </c>
      <c r="AG343" s="551">
        <f t="shared" si="58"/>
        <v>0</v>
      </c>
      <c r="AO343" s="847" t="str">
        <f t="shared" si="59"/>
        <v/>
      </c>
      <c r="AP343" s="847" t="str">
        <f t="shared" si="60"/>
        <v/>
      </c>
      <c r="AQ343" s="847" t="str">
        <f t="shared" si="61"/>
        <v/>
      </c>
      <c r="AR343" s="847" t="str">
        <f t="shared" si="62"/>
        <v/>
      </c>
      <c r="AS343" s="847" t="str">
        <f t="shared" si="63"/>
        <v/>
      </c>
      <c r="AT343" s="847" t="str">
        <f t="shared" si="64"/>
        <v/>
      </c>
      <c r="AU343" s="932"/>
    </row>
    <row r="344" spans="1:47" s="54" customFormat="1" ht="30" customHeight="1">
      <c r="A344" s="1807"/>
      <c r="B344" s="998">
        <f t="shared" si="65"/>
        <v>48</v>
      </c>
      <c r="C344" s="237"/>
      <c r="D344" s="484" t="str">
        <f t="shared" si="56"/>
        <v/>
      </c>
      <c r="E344" s="1279"/>
      <c r="F344" s="1280"/>
      <c r="G344" s="238"/>
      <c r="H344" s="63"/>
      <c r="I344" s="1572"/>
      <c r="J344" s="1573"/>
      <c r="K344" s="1573"/>
      <c r="L344" s="1573"/>
      <c r="M344" s="1573"/>
      <c r="N344" s="1573"/>
      <c r="O344" s="1573"/>
      <c r="P344" s="1573"/>
      <c r="Q344" s="1573"/>
      <c r="R344" s="1573"/>
      <c r="S344" s="1573"/>
      <c r="T344" s="1573"/>
      <c r="U344" s="1573"/>
      <c r="V344" s="1574"/>
      <c r="W344" s="1575"/>
      <c r="X344" s="526"/>
      <c r="Y344" s="527"/>
      <c r="Z344" s="528"/>
      <c r="AA344" s="565"/>
      <c r="AB344" s="501"/>
      <c r="AC344" s="502"/>
      <c r="AD344" s="528"/>
      <c r="AE344" s="1588"/>
      <c r="AF344" s="552">
        <f t="shared" si="57"/>
        <v>0</v>
      </c>
      <c r="AG344" s="551">
        <f t="shared" si="58"/>
        <v>0</v>
      </c>
      <c r="AO344" s="847" t="str">
        <f t="shared" si="59"/>
        <v/>
      </c>
      <c r="AP344" s="847" t="str">
        <f t="shared" si="60"/>
        <v/>
      </c>
      <c r="AQ344" s="847" t="str">
        <f t="shared" si="61"/>
        <v/>
      </c>
      <c r="AR344" s="847" t="str">
        <f t="shared" si="62"/>
        <v/>
      </c>
      <c r="AS344" s="847" t="str">
        <f t="shared" si="63"/>
        <v/>
      </c>
      <c r="AT344" s="847" t="str">
        <f t="shared" si="64"/>
        <v/>
      </c>
      <c r="AU344" s="932"/>
    </row>
    <row r="345" spans="1:47" s="54" customFormat="1" ht="30" customHeight="1">
      <c r="A345" s="1807"/>
      <c r="B345" s="998">
        <f t="shared" si="65"/>
        <v>49</v>
      </c>
      <c r="C345" s="237"/>
      <c r="D345" s="484" t="str">
        <f t="shared" si="56"/>
        <v/>
      </c>
      <c r="E345" s="1279"/>
      <c r="F345" s="1280"/>
      <c r="G345" s="238"/>
      <c r="H345" s="63"/>
      <c r="I345" s="1572"/>
      <c r="J345" s="1573"/>
      <c r="K345" s="1573"/>
      <c r="L345" s="1573"/>
      <c r="M345" s="1573"/>
      <c r="N345" s="1573"/>
      <c r="O345" s="1573"/>
      <c r="P345" s="1573"/>
      <c r="Q345" s="1573"/>
      <c r="R345" s="1573"/>
      <c r="S345" s="1573"/>
      <c r="T345" s="1573"/>
      <c r="U345" s="1573"/>
      <c r="V345" s="1574"/>
      <c r="W345" s="1575"/>
      <c r="X345" s="526"/>
      <c r="Y345" s="527"/>
      <c r="Z345" s="528"/>
      <c r="AA345" s="565"/>
      <c r="AB345" s="501"/>
      <c r="AC345" s="502"/>
      <c r="AD345" s="528"/>
      <c r="AE345" s="1588"/>
      <c r="AF345" s="552">
        <f t="shared" si="57"/>
        <v>0</v>
      </c>
      <c r="AG345" s="551">
        <f t="shared" si="58"/>
        <v>0</v>
      </c>
      <c r="AO345" s="847" t="str">
        <f t="shared" si="59"/>
        <v/>
      </c>
      <c r="AP345" s="847" t="str">
        <f t="shared" si="60"/>
        <v/>
      </c>
      <c r="AQ345" s="847" t="str">
        <f t="shared" si="61"/>
        <v/>
      </c>
      <c r="AR345" s="847" t="str">
        <f t="shared" si="62"/>
        <v/>
      </c>
      <c r="AS345" s="847" t="str">
        <f t="shared" si="63"/>
        <v/>
      </c>
      <c r="AT345" s="847" t="str">
        <f t="shared" si="64"/>
        <v/>
      </c>
      <c r="AU345" s="932"/>
    </row>
    <row r="346" spans="1:47" s="54" customFormat="1" ht="30" customHeight="1" thickBot="1">
      <c r="A346" s="1807"/>
      <c r="B346" s="998">
        <f t="shared" si="65"/>
        <v>50</v>
      </c>
      <c r="C346" s="237"/>
      <c r="D346" s="484" t="str">
        <f t="shared" si="56"/>
        <v/>
      </c>
      <c r="E346" s="1279"/>
      <c r="F346" s="1280"/>
      <c r="G346" s="238"/>
      <c r="H346" s="63"/>
      <c r="I346" s="1576"/>
      <c r="J346" s="1577"/>
      <c r="K346" s="1577"/>
      <c r="L346" s="1577"/>
      <c r="M346" s="1577"/>
      <c r="N346" s="1577"/>
      <c r="O346" s="1577"/>
      <c r="P346" s="1577"/>
      <c r="Q346" s="1577"/>
      <c r="R346" s="1577"/>
      <c r="S346" s="1577"/>
      <c r="T346" s="1577"/>
      <c r="U346" s="1577"/>
      <c r="V346" s="1578"/>
      <c r="W346" s="1579"/>
      <c r="X346" s="526"/>
      <c r="Y346" s="527"/>
      <c r="Z346" s="528"/>
      <c r="AA346" s="565"/>
      <c r="AB346" s="501"/>
      <c r="AC346" s="502"/>
      <c r="AD346" s="532"/>
      <c r="AE346" s="1589"/>
      <c r="AF346" s="552">
        <f t="shared" si="57"/>
        <v>0</v>
      </c>
      <c r="AG346" s="551">
        <f t="shared" si="58"/>
        <v>0</v>
      </c>
      <c r="AO346" s="847" t="str">
        <f t="shared" si="59"/>
        <v/>
      </c>
      <c r="AP346" s="847" t="str">
        <f t="shared" si="60"/>
        <v/>
      </c>
      <c r="AQ346" s="847" t="str">
        <f t="shared" si="61"/>
        <v/>
      </c>
      <c r="AR346" s="847" t="str">
        <f t="shared" si="62"/>
        <v/>
      </c>
      <c r="AS346" s="847" t="str">
        <f t="shared" si="63"/>
        <v/>
      </c>
      <c r="AT346" s="847" t="str">
        <f t="shared" si="64"/>
        <v/>
      </c>
      <c r="AU346" s="932"/>
    </row>
    <row r="347" spans="1:47" s="54" customFormat="1" ht="30" customHeight="1" thickBot="1">
      <c r="A347" s="952"/>
      <c r="B347" s="55"/>
      <c r="C347" s="212"/>
      <c r="D347" s="219"/>
      <c r="E347" s="195"/>
      <c r="F347" s="213"/>
      <c r="G347" s="535" t="str">
        <f>'1_一般事項'!C9+1&amp;"次下請負業者計"</f>
        <v>2次下請負業者計</v>
      </c>
      <c r="H347" s="536"/>
      <c r="I347" s="966"/>
      <c r="J347" s="967"/>
      <c r="K347" s="967"/>
      <c r="L347" s="967"/>
      <c r="M347" s="967"/>
      <c r="N347" s="967"/>
      <c r="O347" s="967"/>
      <c r="P347" s="967"/>
      <c r="Q347" s="967"/>
      <c r="R347" s="967"/>
      <c r="S347" s="967"/>
      <c r="T347" s="967"/>
      <c r="U347" s="1567"/>
      <c r="V347" s="578"/>
      <c r="W347" s="579"/>
      <c r="X347" s="576"/>
      <c r="Y347" s="577"/>
      <c r="Z347" s="578"/>
      <c r="AA347" s="579"/>
      <c r="AB347" s="959">
        <f t="shared" ref="AB347:AG347" si="66">SUM(AB297:AB346)</f>
        <v>0</v>
      </c>
      <c r="AC347" s="960">
        <f t="shared" si="66"/>
        <v>0</v>
      </c>
      <c r="AD347" s="578"/>
      <c r="AE347" s="579"/>
      <c r="AF347" s="499">
        <f t="shared" si="66"/>
        <v>0</v>
      </c>
      <c r="AG347" s="553">
        <f t="shared" si="66"/>
        <v>0</v>
      </c>
      <c r="AO347" s="557"/>
      <c r="AP347" s="557"/>
      <c r="AQ347" s="557"/>
      <c r="AR347" s="557"/>
      <c r="AS347" s="557"/>
      <c r="AT347" s="557"/>
      <c r="AU347" s="925"/>
    </row>
    <row r="348" spans="1:47" s="54" customFormat="1" ht="30.6" customHeight="1">
      <c r="A348" s="541"/>
      <c r="B348" s="542"/>
      <c r="C348" s="542"/>
      <c r="D348" s="543"/>
      <c r="E348" s="211"/>
      <c r="F348" s="211"/>
      <c r="G348" s="198" t="s">
        <v>73</v>
      </c>
      <c r="H348" s="199"/>
      <c r="I348" s="1586"/>
      <c r="J348" s="1587"/>
      <c r="K348" s="1587"/>
      <c r="L348" s="1587"/>
      <c r="M348" s="1587"/>
      <c r="N348" s="1587"/>
      <c r="O348" s="1587"/>
      <c r="P348" s="1587"/>
      <c r="Q348" s="1587"/>
      <c r="R348" s="1587"/>
      <c r="S348" s="1587"/>
      <c r="T348" s="1587"/>
      <c r="U348" s="521"/>
      <c r="X348" s="1017"/>
      <c r="Y348" s="527"/>
      <c r="AB348" s="494">
        <f>AB296+AB347</f>
        <v>0</v>
      </c>
      <c r="AC348" s="495">
        <f>AC296+AC347</f>
        <v>0</v>
      </c>
      <c r="AF348" s="494">
        <f>AF296+AF347</f>
        <v>0</v>
      </c>
      <c r="AG348" s="495">
        <f>AG296+AG347</f>
        <v>0</v>
      </c>
      <c r="AO348" s="925"/>
      <c r="AP348" s="925"/>
      <c r="AQ348" s="925"/>
      <c r="AR348" s="925"/>
      <c r="AS348" s="925"/>
      <c r="AT348" s="925"/>
      <c r="AU348" s="925"/>
    </row>
    <row r="349" spans="1:47">
      <c r="AN349" s="54"/>
    </row>
    <row r="350" spans="1:47">
      <c r="AN350" s="26"/>
    </row>
    <row r="351" spans="1:47">
      <c r="AN351" s="26"/>
    </row>
    <row r="352" spans="1:47">
      <c r="AN352" s="26"/>
    </row>
    <row r="353" spans="40:40">
      <c r="AN353" s="26"/>
    </row>
    <row r="354" spans="40:40">
      <c r="AN354" s="26"/>
    </row>
    <row r="355" spans="40:40">
      <c r="AN355" s="26"/>
    </row>
    <row r="356" spans="40:40">
      <c r="AN356" s="26"/>
    </row>
    <row r="357" spans="40:40">
      <c r="AN357" s="26"/>
    </row>
    <row r="358" spans="40:40">
      <c r="AN358" s="18"/>
    </row>
    <row r="359" spans="40:40">
      <c r="AN359" s="18"/>
    </row>
    <row r="360" spans="40:40">
      <c r="AN360" s="54"/>
    </row>
    <row r="361" spans="40:40">
      <c r="AN361" s="54"/>
    </row>
    <row r="362" spans="40:40">
      <c r="AN362" s="54"/>
    </row>
    <row r="363" spans="40:40">
      <c r="AN363" s="54"/>
    </row>
    <row r="364" spans="40:40">
      <c r="AN364" s="54"/>
    </row>
    <row r="365" spans="40:40">
      <c r="AN365" s="54"/>
    </row>
    <row r="366" spans="40:40">
      <c r="AN366" s="54"/>
    </row>
    <row r="367" spans="40:40">
      <c r="AN367" s="54"/>
    </row>
    <row r="368" spans="40:40">
      <c r="AN368" s="54"/>
    </row>
    <row r="369" spans="40:40">
      <c r="AN369" s="54"/>
    </row>
    <row r="370" spans="40:40">
      <c r="AN370" s="54"/>
    </row>
    <row r="371" spans="40:40">
      <c r="AN371" s="54"/>
    </row>
    <row r="372" spans="40:40">
      <c r="AN372" s="54"/>
    </row>
    <row r="373" spans="40:40">
      <c r="AN373" s="54"/>
    </row>
    <row r="374" spans="40:40">
      <c r="AN374" s="54"/>
    </row>
    <row r="375" spans="40:40">
      <c r="AN375" s="54"/>
    </row>
    <row r="376" spans="40:40">
      <c r="AN376" s="54"/>
    </row>
    <row r="377" spans="40:40">
      <c r="AN377" s="54"/>
    </row>
    <row r="378" spans="40:40">
      <c r="AN378" s="54"/>
    </row>
    <row r="379" spans="40:40">
      <c r="AN379" s="54"/>
    </row>
    <row r="380" spans="40:40">
      <c r="AN380" s="54"/>
    </row>
    <row r="381" spans="40:40">
      <c r="AN381" s="54"/>
    </row>
    <row r="382" spans="40:40">
      <c r="AN382" s="54"/>
    </row>
    <row r="383" spans="40:40">
      <c r="AN383" s="54"/>
    </row>
    <row r="384" spans="40:40">
      <c r="AN384" s="54"/>
    </row>
    <row r="385" spans="40:40">
      <c r="AN385" s="54"/>
    </row>
    <row r="386" spans="40:40">
      <c r="AN386" s="54"/>
    </row>
    <row r="387" spans="40:40">
      <c r="AN387" s="54"/>
    </row>
    <row r="388" spans="40:40">
      <c r="AN388" s="54"/>
    </row>
    <row r="389" spans="40:40">
      <c r="AN389" s="54"/>
    </row>
    <row r="390" spans="40:40">
      <c r="AN390" s="54"/>
    </row>
    <row r="391" spans="40:40">
      <c r="AN391" s="54"/>
    </row>
    <row r="392" spans="40:40">
      <c r="AN392" s="54"/>
    </row>
    <row r="393" spans="40:40">
      <c r="AN393" s="54"/>
    </row>
    <row r="394" spans="40:40">
      <c r="AN394" s="54"/>
    </row>
    <row r="395" spans="40:40">
      <c r="AN395" s="54"/>
    </row>
    <row r="396" spans="40:40">
      <c r="AN396" s="54"/>
    </row>
    <row r="397" spans="40:40">
      <c r="AN397" s="54"/>
    </row>
    <row r="398" spans="40:40">
      <c r="AN398" s="54"/>
    </row>
    <row r="399" spans="40:40">
      <c r="AN399" s="54"/>
    </row>
    <row r="400" spans="40:40">
      <c r="AN400" s="54"/>
    </row>
    <row r="401" spans="40:40">
      <c r="AN401" s="54"/>
    </row>
    <row r="402" spans="40:40">
      <c r="AN402" s="54"/>
    </row>
    <row r="403" spans="40:40">
      <c r="AN403" s="54"/>
    </row>
    <row r="404" spans="40:40">
      <c r="AN404" s="54"/>
    </row>
    <row r="405" spans="40:40">
      <c r="AN405" s="54"/>
    </row>
    <row r="406" spans="40:40">
      <c r="AN406" s="54"/>
    </row>
    <row r="407" spans="40:40">
      <c r="AN407" s="54"/>
    </row>
    <row r="408" spans="40:40">
      <c r="AN408" s="54"/>
    </row>
    <row r="409" spans="40:40">
      <c r="AN409" s="54"/>
    </row>
    <row r="410" spans="40:40">
      <c r="AN410" s="54"/>
    </row>
    <row r="411" spans="40:40">
      <c r="AN411" s="54"/>
    </row>
    <row r="412" spans="40:40">
      <c r="AN412" s="54"/>
    </row>
    <row r="413" spans="40:40">
      <c r="AN413" s="54"/>
    </row>
    <row r="414" spans="40:40">
      <c r="AN414" s="54"/>
    </row>
    <row r="415" spans="40:40">
      <c r="AN415" s="54"/>
    </row>
    <row r="416" spans="40:40">
      <c r="AN416" s="54"/>
    </row>
    <row r="417" spans="40:40">
      <c r="AN417" s="54"/>
    </row>
    <row r="418" spans="40:40">
      <c r="AN418" s="54"/>
    </row>
    <row r="419" spans="40:40">
      <c r="AN419" s="54"/>
    </row>
    <row r="420" spans="40:40">
      <c r="AN420" s="54"/>
    </row>
    <row r="421" spans="40:40">
      <c r="AN421" s="54"/>
    </row>
    <row r="422" spans="40:40">
      <c r="AN422" s="54"/>
    </row>
    <row r="423" spans="40:40">
      <c r="AN423" s="54"/>
    </row>
    <row r="424" spans="40:40">
      <c r="AN424" s="54"/>
    </row>
    <row r="425" spans="40:40">
      <c r="AN425" s="54"/>
    </row>
    <row r="426" spans="40:40">
      <c r="AN426" s="54"/>
    </row>
    <row r="427" spans="40:40">
      <c r="AN427" s="54"/>
    </row>
    <row r="428" spans="40:40">
      <c r="AN428" s="54"/>
    </row>
    <row r="429" spans="40:40">
      <c r="AN429" s="54"/>
    </row>
    <row r="430" spans="40:40">
      <c r="AN430" s="54"/>
    </row>
    <row r="431" spans="40:40">
      <c r="AN431" s="54"/>
    </row>
    <row r="432" spans="40:40">
      <c r="AN432" s="54"/>
    </row>
    <row r="433" spans="40:40">
      <c r="AN433" s="54"/>
    </row>
    <row r="434" spans="40:40">
      <c r="AN434" s="54"/>
    </row>
    <row r="435" spans="40:40">
      <c r="AN435" s="54"/>
    </row>
    <row r="436" spans="40:40">
      <c r="AN436" s="54"/>
    </row>
    <row r="437" spans="40:40">
      <c r="AN437" s="54"/>
    </row>
    <row r="438" spans="40:40">
      <c r="AN438" s="54"/>
    </row>
    <row r="439" spans="40:40">
      <c r="AN439" s="54"/>
    </row>
    <row r="440" spans="40:40">
      <c r="AN440" s="54"/>
    </row>
    <row r="441" spans="40:40">
      <c r="AN441" s="54"/>
    </row>
    <row r="442" spans="40:40">
      <c r="AN442" s="54"/>
    </row>
    <row r="443" spans="40:40">
      <c r="AN443" s="54"/>
    </row>
    <row r="444" spans="40:40">
      <c r="AN444" s="54"/>
    </row>
    <row r="445" spans="40:40">
      <c r="AN445" s="54"/>
    </row>
    <row r="446" spans="40:40">
      <c r="AN446" s="54"/>
    </row>
    <row r="447" spans="40:40">
      <c r="AN447" s="54"/>
    </row>
    <row r="448" spans="40:40">
      <c r="AN448" s="54"/>
    </row>
    <row r="449" spans="40:40">
      <c r="AN449" s="54"/>
    </row>
    <row r="450" spans="40:40">
      <c r="AN450" s="54"/>
    </row>
    <row r="451" spans="40:40">
      <c r="AN451" s="54"/>
    </row>
    <row r="452" spans="40:40">
      <c r="AN452" s="54"/>
    </row>
    <row r="453" spans="40:40">
      <c r="AN453" s="54"/>
    </row>
    <row r="454" spans="40:40">
      <c r="AN454" s="54"/>
    </row>
    <row r="455" spans="40:40">
      <c r="AN455" s="54"/>
    </row>
    <row r="456" spans="40:40">
      <c r="AN456" s="54"/>
    </row>
    <row r="457" spans="40:40">
      <c r="AN457" s="54"/>
    </row>
    <row r="458" spans="40:40">
      <c r="AN458" s="54"/>
    </row>
    <row r="459" spans="40:40">
      <c r="AN459" s="54"/>
    </row>
    <row r="460" spans="40:40">
      <c r="AN460" s="54"/>
    </row>
    <row r="461" spans="40:40">
      <c r="AN461" s="54"/>
    </row>
    <row r="462" spans="40:40">
      <c r="AN462" s="54"/>
    </row>
    <row r="463" spans="40:40">
      <c r="AN463" s="54"/>
    </row>
    <row r="464" spans="40:40">
      <c r="AN464" s="3"/>
    </row>
    <row r="465" spans="40:47">
      <c r="AN465" s="3"/>
    </row>
    <row r="466" spans="40:47">
      <c r="AN466" s="3"/>
    </row>
    <row r="467" spans="40:47">
      <c r="AN467" s="3"/>
    </row>
    <row r="468" spans="40:47">
      <c r="AN468" s="22"/>
    </row>
    <row r="469" spans="40:47">
      <c r="AN469" s="190"/>
    </row>
    <row r="470" spans="40:47">
      <c r="AN470" s="190"/>
    </row>
    <row r="471" spans="40:47">
      <c r="AN471" s="190"/>
    </row>
    <row r="472" spans="40:47">
      <c r="AN472" s="190"/>
    </row>
    <row r="473" spans="40:47">
      <c r="AN473" s="3"/>
      <c r="AO473" s="3"/>
      <c r="AP473" s="3"/>
      <c r="AQ473" s="3"/>
      <c r="AR473" s="3"/>
      <c r="AS473" s="3"/>
      <c r="AT473" s="3"/>
      <c r="AU473" s="3"/>
    </row>
    <row r="474" spans="40:47">
      <c r="AN474" s="3"/>
      <c r="AO474" s="3"/>
      <c r="AP474" s="3"/>
      <c r="AQ474" s="3"/>
      <c r="AR474" s="3"/>
      <c r="AS474" s="3"/>
      <c r="AT474" s="3"/>
      <c r="AU474" s="3"/>
    </row>
    <row r="475" spans="40:47">
      <c r="AN475" s="3"/>
      <c r="AO475" s="3"/>
      <c r="AP475" s="3"/>
      <c r="AQ475" s="3"/>
      <c r="AR475" s="3"/>
      <c r="AS475" s="3"/>
      <c r="AT475" s="3"/>
      <c r="AU475" s="3"/>
    </row>
    <row r="476" spans="40:47">
      <c r="AN476" s="3"/>
      <c r="AO476" s="3"/>
      <c r="AP476" s="3"/>
      <c r="AQ476" s="3"/>
      <c r="AR476" s="3"/>
      <c r="AS476" s="3"/>
      <c r="AT476" s="3"/>
      <c r="AU476" s="3"/>
    </row>
    <row r="477" spans="40:47">
      <c r="AN477" s="18"/>
      <c r="AO477" s="18"/>
      <c r="AP477" s="18"/>
      <c r="AQ477" s="18"/>
      <c r="AR477" s="18"/>
      <c r="AS477" s="18"/>
      <c r="AT477" s="18"/>
      <c r="AU477" s="18"/>
    </row>
    <row r="478" spans="40:47">
      <c r="AN478" s="18"/>
      <c r="AO478" s="18"/>
      <c r="AP478" s="18"/>
      <c r="AQ478" s="18"/>
      <c r="AR478" s="18"/>
      <c r="AS478" s="18"/>
      <c r="AT478" s="18"/>
      <c r="AU478" s="18"/>
    </row>
    <row r="479" spans="40:47">
      <c r="AN479" s="18"/>
      <c r="AO479" s="18"/>
      <c r="AP479" s="18"/>
      <c r="AQ479" s="18"/>
      <c r="AR479" s="18"/>
      <c r="AS479" s="18"/>
      <c r="AT479" s="18"/>
      <c r="AU479" s="18"/>
    </row>
    <row r="480" spans="40:47">
      <c r="AN480" s="18"/>
      <c r="AO480" s="18"/>
      <c r="AP480" s="18"/>
      <c r="AQ480" s="18"/>
      <c r="AR480" s="18"/>
      <c r="AS480" s="18"/>
      <c r="AT480" s="18"/>
      <c r="AU480" s="18"/>
    </row>
    <row r="481" spans="40:47">
      <c r="AN481" s="18"/>
      <c r="AO481" s="18"/>
      <c r="AP481" s="18"/>
      <c r="AQ481" s="18"/>
      <c r="AR481" s="18"/>
      <c r="AS481" s="18"/>
      <c r="AT481" s="18"/>
      <c r="AU481" s="18"/>
    </row>
    <row r="482" spans="40:47">
      <c r="AN482" s="18"/>
      <c r="AO482" s="18"/>
      <c r="AP482" s="18"/>
      <c r="AQ482" s="18"/>
      <c r="AR482" s="18"/>
      <c r="AS482" s="18"/>
      <c r="AT482" s="18"/>
      <c r="AU482" s="18"/>
    </row>
    <row r="483" spans="40:47">
      <c r="AN483" s="18"/>
      <c r="AO483" s="18"/>
      <c r="AP483" s="18"/>
      <c r="AQ483" s="18"/>
      <c r="AR483" s="18"/>
      <c r="AS483" s="18"/>
      <c r="AT483" s="18"/>
      <c r="AU483" s="18"/>
    </row>
    <row r="484" spans="40:47">
      <c r="AN484" s="18"/>
      <c r="AO484" s="18"/>
      <c r="AP484" s="18"/>
      <c r="AQ484" s="18"/>
      <c r="AR484" s="18"/>
      <c r="AS484" s="18"/>
      <c r="AT484" s="18"/>
      <c r="AU484" s="18"/>
    </row>
    <row r="485" spans="40:47">
      <c r="AN485" s="18"/>
      <c r="AO485" s="18"/>
      <c r="AP485" s="18"/>
      <c r="AQ485" s="18"/>
      <c r="AR485" s="18"/>
      <c r="AS485" s="18"/>
      <c r="AT485" s="18"/>
      <c r="AU485" s="18"/>
    </row>
    <row r="486" spans="40:47">
      <c r="AN486" s="18"/>
      <c r="AO486" s="18"/>
      <c r="AP486" s="18"/>
      <c r="AQ486" s="18"/>
      <c r="AR486" s="18"/>
      <c r="AS486" s="18"/>
      <c r="AT486" s="18"/>
      <c r="AU486" s="18"/>
    </row>
    <row r="487" spans="40:47">
      <c r="AN487" s="18"/>
      <c r="AO487" s="18"/>
      <c r="AP487" s="18"/>
      <c r="AQ487" s="18"/>
      <c r="AR487" s="18"/>
      <c r="AS487" s="18"/>
      <c r="AT487" s="18"/>
      <c r="AU487" s="18"/>
    </row>
    <row r="488" spans="40:47">
      <c r="AN488" s="18"/>
      <c r="AO488" s="18"/>
      <c r="AP488" s="18"/>
      <c r="AQ488" s="18"/>
      <c r="AR488" s="18"/>
      <c r="AS488" s="18"/>
      <c r="AT488" s="18"/>
      <c r="AU488" s="18"/>
    </row>
    <row r="489" spans="40:47">
      <c r="AN489" s="18"/>
      <c r="AO489" s="18"/>
      <c r="AP489" s="18"/>
      <c r="AQ489" s="18"/>
      <c r="AR489" s="18"/>
      <c r="AS489" s="18"/>
      <c r="AT489" s="18"/>
      <c r="AU489" s="18"/>
    </row>
    <row r="490" spans="40:47">
      <c r="AN490" s="18"/>
      <c r="AO490" s="18"/>
      <c r="AP490" s="18"/>
      <c r="AQ490" s="18"/>
      <c r="AR490" s="18"/>
      <c r="AS490" s="18"/>
      <c r="AT490" s="18"/>
      <c r="AU490" s="18"/>
    </row>
    <row r="491" spans="40:47">
      <c r="AN491" s="18"/>
      <c r="AO491" s="18"/>
      <c r="AP491" s="18"/>
      <c r="AQ491" s="18"/>
      <c r="AR491" s="18"/>
      <c r="AS491" s="18"/>
      <c r="AT491" s="18"/>
      <c r="AU491" s="18"/>
    </row>
    <row r="492" spans="40:47">
      <c r="AN492" s="18"/>
      <c r="AO492" s="18"/>
      <c r="AP492" s="18"/>
      <c r="AQ492" s="18"/>
      <c r="AR492" s="18"/>
      <c r="AS492" s="18"/>
      <c r="AT492" s="18"/>
      <c r="AU492" s="18"/>
    </row>
  </sheetData>
  <sheetProtection algorithmName="SHA-512" hashValue="zTcbecbsRprt+bKyL/Vhty6n8kJrcFHUgR0fUQovuxGq1VlceqWY+rPrBqjZpHH3RJJGefJtHvq9EwBsTbh68Q==" saltValue="x+cnWmJ6KwadnfFmCWiSyg==" spinCount="100000" sheet="1" objects="1" scenarios="1"/>
  <mergeCells count="32">
    <mergeCell ref="A69:A118"/>
    <mergeCell ref="A183:A232"/>
    <mergeCell ref="AB130:AE130"/>
    <mergeCell ref="A130:D131"/>
    <mergeCell ref="AF130:AG130"/>
    <mergeCell ref="X130:AA130"/>
    <mergeCell ref="E131:F131"/>
    <mergeCell ref="A132:A182"/>
    <mergeCell ref="AF244:AG244"/>
    <mergeCell ref="AB244:AE244"/>
    <mergeCell ref="H130:H131"/>
    <mergeCell ref="I130:W130"/>
    <mergeCell ref="A246:A296"/>
    <mergeCell ref="A297:A346"/>
    <mergeCell ref="A244:D245"/>
    <mergeCell ref="H244:H245"/>
    <mergeCell ref="I244:W244"/>
    <mergeCell ref="X244:AA244"/>
    <mergeCell ref="E245:F245"/>
    <mergeCell ref="A18:A68"/>
    <mergeCell ref="AD2:AE3"/>
    <mergeCell ref="AF2:AG2"/>
    <mergeCell ref="AF16:AG16"/>
    <mergeCell ref="H5:I5"/>
    <mergeCell ref="A5:F5"/>
    <mergeCell ref="AB16:AE16"/>
    <mergeCell ref="X16:AA16"/>
    <mergeCell ref="A2:C2"/>
    <mergeCell ref="A16:D17"/>
    <mergeCell ref="H16:H17"/>
    <mergeCell ref="I16:W16"/>
    <mergeCell ref="E17:F17"/>
  </mergeCells>
  <phoneticPr fontId="1"/>
  <conditionalFormatting sqref="B69:B118">
    <cfRule type="cellIs" dxfId="91" priority="3" operator="between">
      <formula>1</formula>
      <formula>50</formula>
    </cfRule>
  </conditionalFormatting>
  <conditionalFormatting sqref="B183:B232">
    <cfRule type="cellIs" dxfId="90" priority="2" operator="between">
      <formula>1</formula>
      <formula>50</formula>
    </cfRule>
  </conditionalFormatting>
  <conditionalFormatting sqref="B297:B346">
    <cfRule type="cellIs" dxfId="89" priority="1" operator="between">
      <formula>1</formula>
      <formula>50</formula>
    </cfRule>
  </conditionalFormatting>
  <dataValidations count="9">
    <dataValidation type="whole" operator="greaterThanOrEqual" allowBlank="1" showInputMessage="1" showErrorMessage="1" error="整数値を入力してください" sqref="AF132:AG181 AF183:AG232 AF18:AG67 AF69:AG118 AF246:AG295 AF297:AG346" xr:uid="{00000000-0002-0000-0700-000000000000}">
      <formula1>0</formula1>
    </dataValidation>
    <dataValidation type="decimal" operator="greaterThanOrEqual" allowBlank="1" showInputMessage="1" showErrorMessage="1" error="数値を入力してください" sqref="V69:V118 Z132:Z181 V18:V67 X18:AE67 X69:AE118 AB132:AE181 I132:W181 I183:W232 AB183:AE232 Z183:Z232 V246:V295 AD246:AD295 X246:AA295 V297:V346 AD297:AD346 X297:AA346" xr:uid="{00000000-0002-0000-0700-000001000000}">
      <formula1>0</formula1>
    </dataValidation>
    <dataValidation type="decimal" operator="greaterThanOrEqual" allowBlank="1" showInputMessage="1" showErrorMessage="1" errorTitle="エラー及び対処方法" error="20t未満の場合は、この欄には入力できません。_x000a_　機械本体重量が20t未満の場合は、_x000a_　　「5-2_建設機械Ⅰ」シートの「B-1 質量20ｔ未満の建設機械の運搬」で入力してください。" sqref="H183:H232 H18:H67 H69:H118 H132:H181" xr:uid="{00000000-0002-0000-0700-000002000000}">
      <formula1>20</formula1>
    </dataValidation>
    <dataValidation allowBlank="1" showErrorMessage="1" promptTitle="会社名の入力" prompt="会社名について入力してください。" sqref="C18:C67 C132:C181 C246:C295" xr:uid="{00000000-0002-0000-0700-000003000000}"/>
    <dataValidation type="list" showErrorMessage="1" promptTitle="会社名の入力" prompt="会社名について入力してください。" sqref="C183:C232 C297:C346 C69:C118" xr:uid="{00000000-0002-0000-0700-000004000000}">
      <formula1>再下請</formula1>
    </dataValidation>
    <dataValidation type="whole" operator="greaterThanOrEqual" allowBlank="1" showInputMessage="1" showErrorMessage="1" error="数値を入力してください" sqref="I18:U67 W18:W67 I69:U118 W69:W118 X132:Y181 AA132:AA181 X183:Y232 AA183:AA232 W246:W295 I246:U295 AE246:AE295 AB246:AC295 W297:W346 I297:U346 AE297:AE346 AB297:AC346" xr:uid="{00000000-0002-0000-0700-000005000000}">
      <formula1>0</formula1>
    </dataValidation>
    <dataValidation type="decimal" operator="greaterThanOrEqual" allowBlank="1" showInputMessage="1" showErrorMessage="1" errorTitle="エラー及び対処方法" error="20t未満の場合は、この欄には入力できません。_x000a_　機械本体重量が20t未満の場合は、_x000a_　　「5-2_建設機械Ⅰ」シートの「B-1 質量20ｔ未満の建設機械の運搬」で入力してください。" sqref="H246:H295 H297:H346" xr:uid="{00000000-0002-0000-0700-000008000000}">
      <formula1>0</formula1>
    </dataValidation>
    <dataValidation type="list" allowBlank="1" showInputMessage="1" sqref="E18:E67 E69:E118 E132:E181 E183:E232 E246:E295 E297:E346" xr:uid="{F93047B4-5570-47CB-B9F7-3D42E1460062}">
      <formula1>運搬機械名</formula1>
    </dataValidation>
    <dataValidation type="list" allowBlank="1" showInputMessage="1" sqref="F18:F67 F69:F118 F132:F181 F183:F232 F246:F295 F297:F346" xr:uid="{5D5D1E54-755B-4A83-A66D-AFCA7EC7E635}">
      <formula1>INDIRECT(E18)</formula1>
    </dataValidation>
  </dataValidations>
  <pageMargins left="0.78" right="0.39" top="0.41" bottom="0.41" header="0" footer="0"/>
  <pageSetup paperSize="9" scale="32" orientation="portrait" horizontalDpi="4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6">
    <pageSetUpPr fitToPage="1"/>
  </sheetPr>
  <dimension ref="A1:FW201"/>
  <sheetViews>
    <sheetView showGridLines="0" zoomScaleNormal="100" workbookViewId="0"/>
  </sheetViews>
  <sheetFormatPr defaultColWidth="10.625" defaultRowHeight="12" customHeight="1"/>
  <cols>
    <col min="1" max="1" width="3.875" style="909" customWidth="1"/>
    <col min="2" max="2" width="3.625" style="71" customWidth="1"/>
    <col min="3" max="3" width="3.5" style="163" customWidth="1"/>
    <col min="4" max="4" width="4.125" style="71" customWidth="1"/>
    <col min="5" max="5" width="2.625" style="71" customWidth="1"/>
    <col min="6" max="6" width="5.875" style="71" customWidth="1"/>
    <col min="7" max="7" width="33.75" style="71" customWidth="1"/>
    <col min="8" max="9" width="2.625" style="71" customWidth="1"/>
    <col min="10" max="10" width="18.625" style="167" customWidth="1"/>
    <col min="11" max="11" width="1.25" style="167" customWidth="1"/>
    <col min="12" max="12" width="1.75" style="71" customWidth="1"/>
    <col min="13" max="13" width="1.625" style="71" customWidth="1"/>
    <col min="14" max="14" width="15.625" style="71" customWidth="1"/>
    <col min="15" max="15" width="1.75" style="71" customWidth="1"/>
    <col min="16" max="17" width="1.625" style="71" customWidth="1"/>
    <col min="18" max="18" width="15.625" style="71" customWidth="1"/>
    <col min="19" max="21" width="1.625" style="71" customWidth="1"/>
    <col min="22" max="22" width="15.625" style="71" customWidth="1"/>
    <col min="23" max="25" width="1.625" style="71" customWidth="1"/>
    <col min="26" max="26" width="15.625" style="71" customWidth="1"/>
    <col min="27" max="29" width="1.625" style="71" customWidth="1"/>
    <col min="30" max="30" width="15.625" style="71" customWidth="1"/>
    <col min="31" max="33" width="1.625" style="71" customWidth="1"/>
    <col min="34" max="34" width="15.625" style="71" customWidth="1"/>
    <col min="35" max="37" width="1.625" style="71" customWidth="1"/>
    <col min="38" max="38" width="15.625" style="71" customWidth="1"/>
    <col min="39" max="41" width="1.625" style="71" customWidth="1"/>
    <col min="42" max="42" width="15.625" style="71" customWidth="1"/>
    <col min="43" max="45" width="1.625" style="71" customWidth="1"/>
    <col min="46" max="46" width="15.625" style="71" customWidth="1"/>
    <col min="47" max="49" width="1.625" style="71" customWidth="1"/>
    <col min="50" max="50" width="15.625" style="71" customWidth="1"/>
    <col min="51" max="53" width="1.625" style="71" customWidth="1"/>
    <col min="54" max="54" width="15.625" style="71" customWidth="1"/>
    <col min="55" max="57" width="1.625" style="71" customWidth="1"/>
    <col min="58" max="58" width="15.625" style="71" customWidth="1"/>
    <col min="59" max="61" width="1.625" style="71" customWidth="1"/>
    <col min="62" max="62" width="15.625" style="71" customWidth="1"/>
    <col min="63" max="65" width="1.625" style="71" customWidth="1"/>
    <col min="66" max="66" width="15.625" style="71" customWidth="1"/>
    <col min="67" max="69" width="1.625" style="71" customWidth="1"/>
    <col min="70" max="70" width="15.625" style="71" customWidth="1"/>
    <col min="71" max="73" width="1.625" style="71" customWidth="1"/>
    <col min="74" max="74" width="15.625" style="71" customWidth="1"/>
    <col min="75" max="77" width="1.625" style="71" customWidth="1"/>
    <col min="78" max="78" width="15.625" style="71" customWidth="1"/>
    <col min="79" max="81" width="1.625" style="71" customWidth="1"/>
    <col min="82" max="82" width="15.625" style="71" customWidth="1"/>
    <col min="83" max="85" width="1.625" style="71" customWidth="1"/>
    <col min="86" max="86" width="15.625" style="71" customWidth="1"/>
    <col min="87" max="89" width="1.625" style="71" customWidth="1"/>
    <col min="90" max="90" width="15.625" style="71" customWidth="1"/>
    <col min="91" max="93" width="1.625" style="71" customWidth="1"/>
    <col min="94" max="94" width="15.625" style="71" customWidth="1"/>
    <col min="95" max="97" width="1.625" style="71" customWidth="1"/>
    <col min="98" max="98" width="15.625" style="71" customWidth="1"/>
    <col min="99" max="101" width="1.625" style="71" customWidth="1"/>
    <col min="102" max="102" width="15.625" style="71" customWidth="1"/>
    <col min="103" max="105" width="1.625" style="71" customWidth="1"/>
    <col min="106" max="106" width="15.625" style="71" customWidth="1"/>
    <col min="107" max="109" width="1.625" style="71" customWidth="1"/>
    <col min="110" max="110" width="15.625" style="71" customWidth="1"/>
    <col min="111" max="113" width="1.625" style="71" customWidth="1"/>
    <col min="114" max="114" width="15.625" style="71" customWidth="1"/>
    <col min="115" max="117" width="1.625" style="71" customWidth="1"/>
    <col min="118" max="118" width="15.625" style="71" customWidth="1"/>
    <col min="119" max="121" width="1.625" style="71" customWidth="1"/>
    <col min="122" max="122" width="15.625" style="71" customWidth="1"/>
    <col min="123" max="125" width="1.625" style="71" customWidth="1"/>
    <col min="126" max="126" width="15.625" style="71" customWidth="1"/>
    <col min="127" max="129" width="1.625" style="71" customWidth="1"/>
    <col min="130" max="130" width="15.625" style="71" customWidth="1"/>
    <col min="131" max="133" width="1.625" style="71" customWidth="1"/>
    <col min="134" max="134" width="15.625" style="71" customWidth="1"/>
    <col min="135" max="135" width="1.625" style="71" customWidth="1"/>
    <col min="136" max="136" width="1.625" style="73" customWidth="1"/>
    <col min="137" max="137" width="3.125" style="71" customWidth="1"/>
    <col min="138" max="139" width="2.125" style="71" customWidth="1"/>
    <col min="140" max="140" width="19.25" style="71" customWidth="1"/>
    <col min="141" max="141" width="25.625" style="71" customWidth="1"/>
    <col min="142" max="143" width="1.625" style="71" customWidth="1"/>
    <col min="144" max="144" width="10.625" style="71" customWidth="1"/>
    <col min="145" max="146" width="2.625" style="73" customWidth="1"/>
    <col min="147" max="152" width="10.625" style="71" customWidth="1"/>
    <col min="153" max="178" width="11.875" style="71" hidden="1" customWidth="1"/>
    <col min="179" max="180" width="10.625" style="71" customWidth="1"/>
    <col min="181" max="16384" width="10.625" style="71"/>
  </cols>
  <sheetData>
    <row r="1" spans="1:179" ht="12" customHeight="1">
      <c r="C1" s="70"/>
      <c r="E1" s="70"/>
      <c r="F1" s="70"/>
      <c r="H1" s="70"/>
      <c r="J1" s="70"/>
      <c r="K1" s="71"/>
      <c r="L1" s="70"/>
      <c r="N1" s="70"/>
      <c r="P1" s="70"/>
      <c r="R1" s="70"/>
      <c r="T1" s="70"/>
      <c r="V1" s="70"/>
      <c r="X1" s="70"/>
      <c r="Z1" s="70"/>
      <c r="AB1" s="70"/>
      <c r="AD1" s="70"/>
      <c r="AF1" s="70"/>
      <c r="AH1" s="70"/>
      <c r="AJ1" s="70"/>
      <c r="AL1" s="70"/>
      <c r="AN1" s="70"/>
      <c r="AP1" s="70"/>
      <c r="AR1" s="70"/>
      <c r="AT1" s="70"/>
      <c r="AV1" s="70"/>
      <c r="AX1" s="70"/>
      <c r="EN1" s="857"/>
      <c r="EO1" s="914"/>
      <c r="EV1" s="857"/>
      <c r="EW1" s="1253"/>
      <c r="EX1" s="1253"/>
      <c r="EY1" s="1253"/>
      <c r="EZ1" s="1253"/>
      <c r="FA1" s="1253"/>
      <c r="FB1" s="1253"/>
      <c r="FC1" s="1253"/>
      <c r="FD1" s="1253"/>
      <c r="FE1" s="1253"/>
      <c r="FF1" s="1253"/>
      <c r="FG1" s="1253"/>
      <c r="FH1" s="1253"/>
      <c r="FI1" s="1253"/>
      <c r="FJ1" s="1253"/>
      <c r="FK1" s="1253"/>
      <c r="FL1" s="1253"/>
      <c r="FM1" s="1253"/>
      <c r="FN1" s="1253"/>
      <c r="FO1" s="1253"/>
      <c r="FP1" s="1253"/>
      <c r="FQ1" s="1253"/>
      <c r="FR1" s="1253"/>
      <c r="FS1" s="1253"/>
      <c r="FT1" s="1253"/>
      <c r="FU1" s="1253"/>
      <c r="FV1" s="1253"/>
      <c r="FW1" s="857"/>
    </row>
    <row r="2" spans="1:179" ht="27" customHeight="1">
      <c r="B2" s="1958" t="s">
        <v>1159</v>
      </c>
      <c r="C2" s="1959"/>
      <c r="D2" s="1960"/>
      <c r="G2" s="72"/>
      <c r="H2" s="72"/>
      <c r="I2" s="72"/>
      <c r="J2" s="1935" t="s">
        <v>182</v>
      </c>
      <c r="K2" s="1936"/>
      <c r="L2" s="1936"/>
      <c r="M2" s="1936"/>
      <c r="N2" s="1936"/>
      <c r="O2" s="1936"/>
      <c r="P2" s="1936"/>
      <c r="Q2" s="1936"/>
      <c r="R2" s="1936"/>
      <c r="S2" s="1936"/>
      <c r="T2" s="1936"/>
      <c r="U2" s="1936"/>
      <c r="V2" s="1936"/>
      <c r="W2" s="1936"/>
      <c r="X2" s="1936"/>
      <c r="Y2" s="1936"/>
      <c r="Z2" s="1936"/>
      <c r="AA2" s="1936"/>
      <c r="AB2" s="1936"/>
      <c r="AC2" s="1936"/>
      <c r="AD2" s="1936"/>
      <c r="AE2" s="1936"/>
      <c r="AF2" s="1936"/>
      <c r="AG2" s="1936"/>
      <c r="AH2" s="1936"/>
      <c r="AI2" s="1936"/>
      <c r="AJ2" s="1936"/>
      <c r="AK2" s="1936"/>
      <c r="AL2" s="1936"/>
      <c r="AM2" s="1936"/>
      <c r="AN2" s="1936"/>
      <c r="AO2" s="1936"/>
      <c r="AP2" s="1936"/>
      <c r="AQ2" s="1936"/>
      <c r="AR2" s="1936"/>
      <c r="AS2" s="1936"/>
      <c r="AT2" s="1936"/>
      <c r="AU2" s="1936"/>
      <c r="AV2" s="189"/>
      <c r="AW2" s="189"/>
      <c r="AX2" s="189"/>
      <c r="AY2" s="189"/>
      <c r="AZ2" s="189"/>
      <c r="BA2" s="189"/>
      <c r="BB2" s="189"/>
      <c r="BC2" s="189"/>
      <c r="BD2" s="189"/>
      <c r="BE2" s="189"/>
      <c r="BF2" s="189"/>
      <c r="BG2" s="189"/>
      <c r="BH2" s="189"/>
      <c r="BI2" s="189"/>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c r="CR2" s="189"/>
      <c r="CS2" s="189"/>
      <c r="CT2" s="189"/>
      <c r="CU2" s="189"/>
      <c r="CV2" s="189"/>
      <c r="CW2" s="189"/>
      <c r="CX2" s="189"/>
      <c r="CY2" s="189"/>
      <c r="CZ2" s="189"/>
      <c r="DA2" s="189"/>
      <c r="DB2" s="189"/>
      <c r="DC2" s="189"/>
      <c r="DD2" s="189"/>
      <c r="DE2" s="189"/>
      <c r="DF2" s="189"/>
      <c r="DG2" s="189"/>
      <c r="DH2" s="189"/>
      <c r="DI2" s="189"/>
      <c r="DJ2" s="189"/>
      <c r="DK2" s="189"/>
      <c r="DL2" s="189"/>
      <c r="DM2" s="189"/>
      <c r="DN2" s="189"/>
      <c r="DO2" s="189"/>
      <c r="DP2" s="189"/>
      <c r="DQ2" s="189"/>
      <c r="DR2" s="189"/>
      <c r="DS2" s="189"/>
      <c r="DT2" s="189"/>
      <c r="DU2" s="189"/>
      <c r="DV2" s="189"/>
      <c r="DW2" s="189"/>
      <c r="DX2" s="189"/>
      <c r="DY2" s="189"/>
      <c r="DZ2" s="189"/>
      <c r="EA2" s="189"/>
    </row>
    <row r="3" spans="1:179" ht="26.25" customHeight="1">
      <c r="B3" s="74"/>
      <c r="C3" s="75"/>
      <c r="D3" s="74"/>
      <c r="G3" s="72"/>
      <c r="H3" s="72"/>
      <c r="I3" s="76"/>
      <c r="J3" s="77" t="s">
        <v>1048</v>
      </c>
      <c r="K3" s="78"/>
      <c r="L3" s="751"/>
      <c r="M3" s="752"/>
      <c r="N3" s="855" t="str">
        <f>IF(J8&lt;&gt;ED10,"自社分の請負金額　内外注費 "&amp;J8&amp;"　千円が下請工事価格合計　"&amp;ED10&amp;"　千円と一致していません。","")</f>
        <v/>
      </c>
      <c r="O3" s="752"/>
      <c r="P3" s="752"/>
      <c r="Q3" s="752"/>
      <c r="R3" s="752"/>
      <c r="S3" s="752"/>
      <c r="T3" s="752"/>
      <c r="U3" s="752"/>
      <c r="V3" s="752"/>
      <c r="W3" s="752"/>
      <c r="X3" s="752"/>
      <c r="Y3" s="752"/>
      <c r="Z3" s="752"/>
      <c r="AA3" s="752"/>
      <c r="AB3" s="752"/>
      <c r="AC3" s="752"/>
      <c r="AD3" s="752"/>
      <c r="AE3" s="752"/>
      <c r="AF3" s="752"/>
      <c r="AG3" s="752"/>
      <c r="AH3" s="752"/>
      <c r="AI3" s="752"/>
      <c r="AJ3" s="752"/>
      <c r="AK3" s="752"/>
      <c r="AL3" s="752"/>
      <c r="AM3" s="752"/>
      <c r="AN3" s="752"/>
      <c r="AO3" s="752"/>
      <c r="AP3" s="752"/>
      <c r="AQ3" s="752"/>
      <c r="AR3" s="752"/>
      <c r="AS3" s="752"/>
      <c r="AT3" s="752"/>
      <c r="AU3" s="752"/>
      <c r="AV3" s="752"/>
      <c r="AW3" s="752"/>
      <c r="AX3" s="752"/>
      <c r="AY3" s="752"/>
      <c r="AZ3" s="752"/>
      <c r="BA3" s="752"/>
      <c r="BB3" s="752"/>
      <c r="BC3" s="752"/>
      <c r="BD3" s="752"/>
      <c r="BE3" s="752"/>
      <c r="BF3" s="752"/>
      <c r="BG3" s="752"/>
      <c r="BH3" s="752"/>
      <c r="BI3" s="752"/>
      <c r="BJ3" s="752"/>
      <c r="BK3" s="752"/>
      <c r="BL3" s="752"/>
      <c r="BM3" s="752"/>
      <c r="BN3" s="752"/>
      <c r="BO3" s="752"/>
      <c r="BP3" s="752"/>
      <c r="BQ3" s="752"/>
      <c r="BR3" s="752"/>
      <c r="BS3" s="752"/>
      <c r="BT3" s="752"/>
      <c r="BU3" s="752"/>
      <c r="BV3" s="752"/>
      <c r="BW3" s="752"/>
      <c r="BX3" s="752"/>
      <c r="BY3" s="752"/>
      <c r="BZ3" s="752"/>
      <c r="CA3" s="752"/>
      <c r="CB3" s="752"/>
      <c r="CC3" s="752"/>
      <c r="CD3" s="752"/>
      <c r="CE3" s="752"/>
      <c r="CF3" s="752"/>
      <c r="CG3" s="752"/>
      <c r="CH3" s="752"/>
      <c r="CI3" s="752"/>
      <c r="CJ3" s="752"/>
      <c r="CK3" s="752"/>
      <c r="CL3" s="752"/>
      <c r="CM3" s="752"/>
      <c r="CN3" s="752"/>
      <c r="CO3" s="752"/>
      <c r="CP3" s="752"/>
      <c r="CQ3" s="752"/>
      <c r="CR3" s="752"/>
      <c r="CS3" s="752"/>
      <c r="CT3" s="752"/>
      <c r="CU3" s="752"/>
      <c r="CV3" s="752"/>
      <c r="CW3" s="752"/>
      <c r="CX3" s="752"/>
      <c r="CY3" s="752"/>
      <c r="CZ3" s="752"/>
      <c r="DA3" s="752"/>
      <c r="DB3" s="752"/>
      <c r="DC3" s="752"/>
      <c r="DD3" s="752"/>
      <c r="DE3" s="752"/>
      <c r="DF3" s="752"/>
      <c r="DG3" s="752"/>
      <c r="DH3" s="752"/>
      <c r="DI3" s="752"/>
      <c r="DJ3" s="752"/>
      <c r="DK3" s="752"/>
      <c r="DL3" s="752"/>
      <c r="DM3" s="752"/>
      <c r="DN3" s="752"/>
      <c r="DO3" s="752"/>
      <c r="DP3" s="752"/>
      <c r="DQ3" s="752"/>
      <c r="DR3" s="752"/>
      <c r="DS3" s="752"/>
      <c r="DT3" s="752"/>
      <c r="DU3" s="752"/>
      <c r="DV3" s="752"/>
      <c r="DW3" s="752"/>
      <c r="DX3" s="753"/>
      <c r="DY3" s="753"/>
      <c r="DZ3" s="753"/>
      <c r="EA3" s="753"/>
      <c r="EB3" s="753"/>
      <c r="EC3" s="753"/>
      <c r="ED3" s="753"/>
      <c r="EI3" s="80"/>
      <c r="EJ3" s="81"/>
      <c r="EK3" s="82"/>
    </row>
    <row r="4" spans="1:179" ht="17.25">
      <c r="B4" s="74"/>
      <c r="C4" s="75"/>
      <c r="D4" s="74"/>
      <c r="G4" s="72"/>
      <c r="H4" s="72"/>
      <c r="I4" s="83"/>
      <c r="J4" s="220" t="str">
        <f>IF('1_一般事項'!$C$8="","",'1_一般事項'!$C$8)</f>
        <v/>
      </c>
      <c r="K4" s="84"/>
      <c r="L4" s="125"/>
      <c r="M4" s="752"/>
      <c r="N4" s="754"/>
      <c r="O4" s="752"/>
      <c r="P4" s="96"/>
      <c r="Q4" s="752"/>
      <c r="R4" s="754"/>
      <c r="S4" s="752"/>
      <c r="T4" s="96"/>
      <c r="U4" s="752"/>
      <c r="V4" s="754"/>
      <c r="W4" s="752"/>
      <c r="X4" s="96"/>
      <c r="Y4" s="752"/>
      <c r="Z4" s="754"/>
      <c r="AA4" s="752"/>
      <c r="AB4" s="96"/>
      <c r="AC4" s="752"/>
      <c r="AD4" s="754"/>
      <c r="AE4" s="752"/>
      <c r="AF4" s="96"/>
      <c r="AG4" s="752"/>
      <c r="AH4" s="754"/>
      <c r="AI4" s="752"/>
      <c r="AJ4" s="96"/>
      <c r="AK4" s="752"/>
      <c r="AL4" s="754"/>
      <c r="AM4" s="752"/>
      <c r="AN4" s="96"/>
      <c r="AO4" s="752"/>
      <c r="AP4" s="754"/>
      <c r="AQ4" s="752"/>
      <c r="AR4" s="96"/>
      <c r="AS4" s="752"/>
      <c r="AT4" s="754"/>
      <c r="AU4" s="752"/>
      <c r="AV4" s="96"/>
      <c r="AW4" s="752"/>
      <c r="AX4" s="754"/>
      <c r="AY4" s="752"/>
      <c r="AZ4" s="96"/>
      <c r="BA4" s="752"/>
      <c r="BB4" s="754"/>
      <c r="BC4" s="752"/>
      <c r="BD4" s="96"/>
      <c r="BE4" s="752"/>
      <c r="BF4" s="754"/>
      <c r="BG4" s="752"/>
      <c r="BH4" s="96"/>
      <c r="BI4" s="752"/>
      <c r="BJ4" s="754"/>
      <c r="BK4" s="752"/>
      <c r="BL4" s="96"/>
      <c r="BM4" s="752"/>
      <c r="BN4" s="754"/>
      <c r="BO4" s="752"/>
      <c r="BP4" s="96"/>
      <c r="BQ4" s="752"/>
      <c r="BR4" s="754"/>
      <c r="BS4" s="752"/>
      <c r="BT4" s="96"/>
      <c r="BU4" s="752"/>
      <c r="BV4" s="754"/>
      <c r="BW4" s="752"/>
      <c r="BX4" s="96"/>
      <c r="BY4" s="752"/>
      <c r="BZ4" s="754"/>
      <c r="CA4" s="752"/>
      <c r="CB4" s="96"/>
      <c r="CC4" s="752"/>
      <c r="CD4" s="754"/>
      <c r="CE4" s="752"/>
      <c r="CF4" s="96"/>
      <c r="CG4" s="752"/>
      <c r="CH4" s="754"/>
      <c r="CI4" s="752"/>
      <c r="CJ4" s="96"/>
      <c r="CK4" s="752"/>
      <c r="CL4" s="754"/>
      <c r="CM4" s="752"/>
      <c r="CN4" s="96"/>
      <c r="CO4" s="752"/>
      <c r="CP4" s="754"/>
      <c r="CQ4" s="752"/>
      <c r="CR4" s="96"/>
      <c r="CS4" s="752"/>
      <c r="CT4" s="754"/>
      <c r="CU4" s="752"/>
      <c r="CV4" s="96"/>
      <c r="CW4" s="752"/>
      <c r="CX4" s="754"/>
      <c r="CY4" s="752"/>
      <c r="CZ4" s="96"/>
      <c r="DA4" s="752"/>
      <c r="DB4" s="754"/>
      <c r="DC4" s="752"/>
      <c r="DD4" s="96"/>
      <c r="DE4" s="752"/>
      <c r="DF4" s="754"/>
      <c r="DG4" s="752"/>
      <c r="DH4" s="96"/>
      <c r="DI4" s="752"/>
      <c r="DJ4" s="754"/>
      <c r="DK4" s="752"/>
      <c r="DL4" s="96"/>
      <c r="DM4" s="752"/>
      <c r="DN4" s="754"/>
      <c r="DO4" s="752"/>
      <c r="DP4" s="96"/>
      <c r="DQ4" s="752"/>
      <c r="DR4" s="754"/>
      <c r="DS4" s="752"/>
      <c r="DT4" s="96"/>
      <c r="DU4" s="752"/>
      <c r="DV4" s="754"/>
      <c r="DW4" s="752"/>
      <c r="DX4" s="96"/>
      <c r="DY4" s="752"/>
      <c r="DZ4" s="754"/>
      <c r="EA4" s="752"/>
      <c r="EB4" s="80"/>
      <c r="EI4" s="80"/>
      <c r="EJ4" s="81"/>
      <c r="EK4" s="82"/>
    </row>
    <row r="5" spans="1:179" ht="24" customHeight="1">
      <c r="B5" s="1956"/>
      <c r="C5" s="1957"/>
      <c r="D5" s="1957"/>
      <c r="E5" s="1957"/>
      <c r="F5" s="1957"/>
      <c r="G5" s="1957"/>
      <c r="H5" s="72"/>
      <c r="I5" s="83"/>
      <c r="J5" s="85" t="s">
        <v>186</v>
      </c>
      <c r="K5" s="86"/>
      <c r="M5" s="87" t="s">
        <v>331</v>
      </c>
      <c r="N5" s="88"/>
      <c r="O5" s="89"/>
      <c r="P5" s="90"/>
      <c r="Q5" s="87" t="s">
        <v>331</v>
      </c>
      <c r="R5" s="88"/>
      <c r="S5" s="89"/>
      <c r="T5" s="90"/>
      <c r="U5" s="87" t="s">
        <v>331</v>
      </c>
      <c r="V5" s="88"/>
      <c r="W5" s="89"/>
      <c r="X5" s="90"/>
      <c r="Y5" s="87" t="s">
        <v>331</v>
      </c>
      <c r="Z5" s="88"/>
      <c r="AA5" s="89"/>
      <c r="AB5" s="90"/>
      <c r="AC5" s="87" t="s">
        <v>331</v>
      </c>
      <c r="AD5" s="88"/>
      <c r="AE5" s="89"/>
      <c r="AF5" s="90"/>
      <c r="AG5" s="87" t="s">
        <v>331</v>
      </c>
      <c r="AH5" s="88"/>
      <c r="AI5" s="89"/>
      <c r="AJ5" s="90"/>
      <c r="AK5" s="87" t="s">
        <v>331</v>
      </c>
      <c r="AL5" s="88"/>
      <c r="AM5" s="89"/>
      <c r="AN5" s="90"/>
      <c r="AO5" s="87" t="s">
        <v>331</v>
      </c>
      <c r="AP5" s="88"/>
      <c r="AQ5" s="89"/>
      <c r="AR5" s="90"/>
      <c r="AS5" s="87" t="s">
        <v>331</v>
      </c>
      <c r="AT5" s="88"/>
      <c r="AU5" s="89"/>
      <c r="AV5" s="90"/>
      <c r="AW5" s="87" t="s">
        <v>331</v>
      </c>
      <c r="AX5" s="88"/>
      <c r="AY5" s="89"/>
      <c r="AZ5" s="90"/>
      <c r="BA5" s="87" t="s">
        <v>331</v>
      </c>
      <c r="BB5" s="88"/>
      <c r="BC5" s="89"/>
      <c r="BD5" s="90"/>
      <c r="BE5" s="87" t="s">
        <v>331</v>
      </c>
      <c r="BF5" s="88"/>
      <c r="BG5" s="89"/>
      <c r="BH5" s="90"/>
      <c r="BI5" s="87" t="s">
        <v>331</v>
      </c>
      <c r="BJ5" s="88"/>
      <c r="BK5" s="89"/>
      <c r="BL5" s="90"/>
      <c r="BM5" s="87" t="s">
        <v>331</v>
      </c>
      <c r="BN5" s="88"/>
      <c r="BO5" s="89"/>
      <c r="BP5" s="90"/>
      <c r="BQ5" s="87" t="s">
        <v>331</v>
      </c>
      <c r="BR5" s="88"/>
      <c r="BS5" s="89"/>
      <c r="BT5" s="90"/>
      <c r="BU5" s="87" t="s">
        <v>331</v>
      </c>
      <c r="BV5" s="88"/>
      <c r="BW5" s="89"/>
      <c r="BX5" s="90"/>
      <c r="BY5" s="87" t="s">
        <v>331</v>
      </c>
      <c r="BZ5" s="88"/>
      <c r="CA5" s="89"/>
      <c r="CB5" s="90"/>
      <c r="CC5" s="87" t="s">
        <v>331</v>
      </c>
      <c r="CD5" s="88"/>
      <c r="CE5" s="89"/>
      <c r="CF5" s="90"/>
      <c r="CG5" s="87" t="s">
        <v>331</v>
      </c>
      <c r="CH5" s="88"/>
      <c r="CI5" s="89"/>
      <c r="CJ5" s="90"/>
      <c r="CK5" s="87" t="s">
        <v>331</v>
      </c>
      <c r="CL5" s="88"/>
      <c r="CM5" s="89"/>
      <c r="CN5" s="90"/>
      <c r="CO5" s="87" t="s">
        <v>331</v>
      </c>
      <c r="CP5" s="88"/>
      <c r="CQ5" s="89"/>
      <c r="CR5" s="90"/>
      <c r="CS5" s="87" t="s">
        <v>331</v>
      </c>
      <c r="CT5" s="88"/>
      <c r="CU5" s="89"/>
      <c r="CV5" s="90"/>
      <c r="CW5" s="87" t="s">
        <v>331</v>
      </c>
      <c r="CX5" s="88"/>
      <c r="CY5" s="89"/>
      <c r="CZ5" s="90"/>
      <c r="DA5" s="87" t="s">
        <v>331</v>
      </c>
      <c r="DB5" s="88"/>
      <c r="DC5" s="89"/>
      <c r="DD5" s="90"/>
      <c r="DE5" s="87" t="s">
        <v>331</v>
      </c>
      <c r="DF5" s="88"/>
      <c r="DG5" s="89"/>
      <c r="DH5" s="90"/>
      <c r="DI5" s="87" t="s">
        <v>331</v>
      </c>
      <c r="DJ5" s="88"/>
      <c r="DK5" s="89"/>
      <c r="DL5" s="90"/>
      <c r="DM5" s="87" t="s">
        <v>331</v>
      </c>
      <c r="DN5" s="88"/>
      <c r="DO5" s="89"/>
      <c r="DP5" s="90"/>
      <c r="DQ5" s="87" t="s">
        <v>331</v>
      </c>
      <c r="DR5" s="88"/>
      <c r="DS5" s="89"/>
      <c r="DT5" s="90"/>
      <c r="DU5" s="87" t="s">
        <v>331</v>
      </c>
      <c r="DV5" s="88"/>
      <c r="DW5" s="89"/>
      <c r="DX5" s="91"/>
      <c r="DY5" s="87" t="s">
        <v>331</v>
      </c>
      <c r="DZ5" s="88"/>
      <c r="EA5" s="88"/>
      <c r="EB5" s="92"/>
      <c r="EC5" s="88"/>
      <c r="ED5" s="88"/>
      <c r="EE5" s="89"/>
      <c r="EJ5"/>
      <c r="EK5"/>
      <c r="EL5"/>
      <c r="EM5"/>
      <c r="EO5" s="93"/>
    </row>
    <row r="6" spans="1:179" ht="24" customHeight="1">
      <c r="B6" s="180"/>
      <c r="D6" s="74"/>
      <c r="G6" s="72"/>
      <c r="H6" s="72"/>
      <c r="I6" s="83"/>
      <c r="J6" s="65"/>
      <c r="K6" s="95"/>
      <c r="L6" s="96"/>
      <c r="M6" s="97"/>
      <c r="N6" s="220" t="str">
        <f>IF('1_一般事項'!C21="","",'1_一般事項'!C21)</f>
        <v/>
      </c>
      <c r="O6" s="98"/>
      <c r="P6" s="96"/>
      <c r="Q6" s="97"/>
      <c r="R6" s="220" t="str">
        <f>IF('1_一般事項'!C22="","",'1_一般事項'!C22)</f>
        <v/>
      </c>
      <c r="S6" s="98"/>
      <c r="T6" s="96"/>
      <c r="U6" s="97"/>
      <c r="V6" s="220" t="str">
        <f>IF('1_一般事項'!C23="","",'1_一般事項'!C23)</f>
        <v/>
      </c>
      <c r="W6" s="98"/>
      <c r="X6" s="96"/>
      <c r="Y6" s="97"/>
      <c r="Z6" s="220" t="str">
        <f>IF('1_一般事項'!C24="","",'1_一般事項'!C24)</f>
        <v/>
      </c>
      <c r="AA6" s="98"/>
      <c r="AB6" s="96"/>
      <c r="AC6" s="97"/>
      <c r="AD6" s="220" t="str">
        <f>IF('1_一般事項'!C25="","",'1_一般事項'!C25)</f>
        <v/>
      </c>
      <c r="AE6" s="98"/>
      <c r="AF6" s="96"/>
      <c r="AG6" s="97"/>
      <c r="AH6" s="220" t="str">
        <f>IF('1_一般事項'!C26="","",'1_一般事項'!C26)</f>
        <v/>
      </c>
      <c r="AI6" s="98"/>
      <c r="AJ6" s="96"/>
      <c r="AK6" s="97"/>
      <c r="AL6" s="220" t="str">
        <f>IF('1_一般事項'!C27="","",'1_一般事項'!C27)</f>
        <v/>
      </c>
      <c r="AM6" s="98"/>
      <c r="AN6" s="96"/>
      <c r="AO6" s="97"/>
      <c r="AP6" s="220" t="str">
        <f>IF('1_一般事項'!C28="","",'1_一般事項'!C28)</f>
        <v/>
      </c>
      <c r="AQ6" s="98"/>
      <c r="AR6" s="96"/>
      <c r="AS6" s="97"/>
      <c r="AT6" s="220" t="str">
        <f>IF('1_一般事項'!C29="","",'1_一般事項'!C29)</f>
        <v/>
      </c>
      <c r="AU6" s="98"/>
      <c r="AV6" s="96"/>
      <c r="AW6" s="97"/>
      <c r="AX6" s="220" t="str">
        <f>IF('1_一般事項'!C30="","",'1_一般事項'!C30)</f>
        <v/>
      </c>
      <c r="AY6" s="98"/>
      <c r="AZ6" s="96"/>
      <c r="BA6" s="97"/>
      <c r="BB6" s="220" t="str">
        <f>IF('1_一般事項'!C31="","",'1_一般事項'!C31)</f>
        <v/>
      </c>
      <c r="BC6" s="98"/>
      <c r="BD6" s="96"/>
      <c r="BE6" s="97"/>
      <c r="BF6" s="220" t="str">
        <f>IF('1_一般事項'!C32="","",'1_一般事項'!C32)</f>
        <v/>
      </c>
      <c r="BG6" s="98"/>
      <c r="BH6" s="96"/>
      <c r="BI6" s="97"/>
      <c r="BJ6" s="220" t="str">
        <f>IF('1_一般事項'!C33="","",'1_一般事項'!C33)</f>
        <v/>
      </c>
      <c r="BK6" s="98"/>
      <c r="BL6" s="96"/>
      <c r="BM6" s="97"/>
      <c r="BN6" s="220" t="str">
        <f>IF('1_一般事項'!C34="","",'1_一般事項'!C34)</f>
        <v/>
      </c>
      <c r="BO6" s="98"/>
      <c r="BP6" s="96"/>
      <c r="BQ6" s="97"/>
      <c r="BR6" s="220" t="str">
        <f>IF('1_一般事項'!C35="","",'1_一般事項'!C35)</f>
        <v/>
      </c>
      <c r="BS6" s="98"/>
      <c r="BT6" s="96"/>
      <c r="BU6" s="97"/>
      <c r="BV6" s="220" t="str">
        <f>IF('1_一般事項'!C36="","",'1_一般事項'!C36)</f>
        <v/>
      </c>
      <c r="BW6" s="98"/>
      <c r="BX6" s="96"/>
      <c r="BY6" s="97"/>
      <c r="BZ6" s="220" t="str">
        <f>IF('1_一般事項'!C37="","",'1_一般事項'!C37)</f>
        <v/>
      </c>
      <c r="CA6" s="98"/>
      <c r="CB6" s="96"/>
      <c r="CC6" s="97"/>
      <c r="CD6" s="220" t="str">
        <f>IF('1_一般事項'!C38="","",'1_一般事項'!C38)</f>
        <v/>
      </c>
      <c r="CE6" s="98"/>
      <c r="CF6" s="96"/>
      <c r="CG6" s="97"/>
      <c r="CH6" s="220" t="str">
        <f>IF('1_一般事項'!C39="","",'1_一般事項'!C39)</f>
        <v/>
      </c>
      <c r="CI6" s="98"/>
      <c r="CJ6" s="96"/>
      <c r="CK6" s="97"/>
      <c r="CL6" s="220" t="str">
        <f>IF('1_一般事項'!C40="","",'1_一般事項'!C40)</f>
        <v/>
      </c>
      <c r="CM6" s="98"/>
      <c r="CN6" s="96"/>
      <c r="CO6" s="97"/>
      <c r="CP6" s="220" t="str">
        <f>IF('1_一般事項'!C41="","",'1_一般事項'!C41)</f>
        <v/>
      </c>
      <c r="CQ6" s="98"/>
      <c r="CR6" s="96"/>
      <c r="CS6" s="97"/>
      <c r="CT6" s="220" t="str">
        <f>IF('1_一般事項'!C42="","",'1_一般事項'!C42)</f>
        <v/>
      </c>
      <c r="CU6" s="98"/>
      <c r="CV6" s="96"/>
      <c r="CW6" s="97"/>
      <c r="CX6" s="220" t="str">
        <f>IF('1_一般事項'!C43="","",'1_一般事項'!C43)</f>
        <v/>
      </c>
      <c r="CY6" s="98"/>
      <c r="CZ6" s="96"/>
      <c r="DA6" s="97"/>
      <c r="DB6" s="220" t="str">
        <f>IF('1_一般事項'!C44="","",'1_一般事項'!C44)</f>
        <v/>
      </c>
      <c r="DC6" s="98"/>
      <c r="DD6" s="96"/>
      <c r="DE6" s="97"/>
      <c r="DF6" s="220" t="str">
        <f>IF('1_一般事項'!C45="","",'1_一般事項'!C45)</f>
        <v/>
      </c>
      <c r="DG6" s="98"/>
      <c r="DH6" s="96"/>
      <c r="DI6" s="97"/>
      <c r="DJ6" s="220" t="str">
        <f>IF('1_一般事項'!C46="","",'1_一般事項'!C46)</f>
        <v/>
      </c>
      <c r="DK6" s="98"/>
      <c r="DL6" s="96"/>
      <c r="DM6" s="97"/>
      <c r="DN6" s="220" t="str">
        <f>IF('1_一般事項'!C47="","",'1_一般事項'!C47)</f>
        <v/>
      </c>
      <c r="DO6" s="98"/>
      <c r="DP6" s="96"/>
      <c r="DQ6" s="97"/>
      <c r="DR6" s="220" t="str">
        <f>IF('1_一般事項'!C48="","",'1_一般事項'!C48)</f>
        <v/>
      </c>
      <c r="DS6" s="98"/>
      <c r="DT6" s="96"/>
      <c r="DU6" s="97"/>
      <c r="DV6" s="220" t="str">
        <f>IF('1_一般事項'!C49="","",'1_一般事項'!C49)</f>
        <v/>
      </c>
      <c r="DW6" s="98"/>
      <c r="DX6" s="96"/>
      <c r="DY6" s="97"/>
      <c r="DZ6" s="220" t="str">
        <f>IF('1_一般事項'!C50="","",'1_一般事項'!C50)</f>
        <v/>
      </c>
      <c r="EA6" s="96"/>
      <c r="EB6" s="92"/>
      <c r="EE6" s="98"/>
      <c r="EJ6"/>
      <c r="EK6"/>
      <c r="EL6"/>
      <c r="EM6"/>
    </row>
    <row r="7" spans="1:179" ht="24" customHeight="1">
      <c r="B7" s="74"/>
      <c r="C7" s="94"/>
      <c r="D7" s="74"/>
      <c r="G7" s="72"/>
      <c r="H7" s="72"/>
      <c r="I7" s="83"/>
      <c r="J7" s="85" t="s">
        <v>154</v>
      </c>
      <c r="K7" s="86"/>
      <c r="L7" s="96"/>
      <c r="M7" s="99"/>
      <c r="N7" s="96"/>
      <c r="O7" s="98"/>
      <c r="P7" s="96"/>
      <c r="Q7" s="99"/>
      <c r="R7" s="96"/>
      <c r="S7" s="98"/>
      <c r="T7" s="96"/>
      <c r="U7" s="99"/>
      <c r="V7" s="96"/>
      <c r="W7" s="98"/>
      <c r="X7" s="96"/>
      <c r="Y7" s="99"/>
      <c r="Z7" s="96"/>
      <c r="AA7" s="98"/>
      <c r="AB7" s="96"/>
      <c r="AC7" s="99"/>
      <c r="AD7" s="96"/>
      <c r="AE7" s="98"/>
      <c r="AF7" s="96"/>
      <c r="AG7" s="99"/>
      <c r="AH7" s="96"/>
      <c r="AI7" s="98"/>
      <c r="AJ7" s="96"/>
      <c r="AK7" s="99"/>
      <c r="AL7" s="96"/>
      <c r="AM7" s="98"/>
      <c r="AN7" s="96"/>
      <c r="AO7" s="99"/>
      <c r="AP7" s="96"/>
      <c r="AQ7" s="98"/>
      <c r="AR7" s="96"/>
      <c r="AS7" s="99"/>
      <c r="AT7" s="96"/>
      <c r="AU7" s="98"/>
      <c r="AV7" s="96"/>
      <c r="AW7" s="99"/>
      <c r="AX7" s="96"/>
      <c r="AY7" s="98"/>
      <c r="AZ7" s="96"/>
      <c r="BA7" s="99"/>
      <c r="BB7" s="96"/>
      <c r="BC7" s="98"/>
      <c r="BD7" s="96"/>
      <c r="BE7" s="99"/>
      <c r="BF7" s="96"/>
      <c r="BG7" s="98"/>
      <c r="BH7" s="96"/>
      <c r="BI7" s="99"/>
      <c r="BJ7" s="96"/>
      <c r="BK7" s="98"/>
      <c r="BL7" s="96"/>
      <c r="BM7" s="99"/>
      <c r="BN7" s="96"/>
      <c r="BO7" s="98"/>
      <c r="BP7" s="96"/>
      <c r="BQ7" s="99"/>
      <c r="BR7" s="96"/>
      <c r="BS7" s="98"/>
      <c r="BT7" s="96"/>
      <c r="BU7" s="99"/>
      <c r="BV7" s="96"/>
      <c r="BW7" s="98"/>
      <c r="BX7" s="96"/>
      <c r="BY7" s="99"/>
      <c r="BZ7" s="96"/>
      <c r="CA7" s="98"/>
      <c r="CB7" s="96"/>
      <c r="CC7" s="99"/>
      <c r="CD7" s="96"/>
      <c r="CE7" s="98"/>
      <c r="CF7" s="96"/>
      <c r="CG7" s="99"/>
      <c r="CH7" s="96"/>
      <c r="CI7" s="98"/>
      <c r="CJ7" s="96"/>
      <c r="CK7" s="99"/>
      <c r="CL7" s="96"/>
      <c r="CM7" s="98"/>
      <c r="CN7" s="96"/>
      <c r="CO7" s="99"/>
      <c r="CP7" s="96"/>
      <c r="CQ7" s="98"/>
      <c r="CR7" s="96"/>
      <c r="CS7" s="99"/>
      <c r="CT7" s="96"/>
      <c r="CU7" s="98"/>
      <c r="CV7" s="96"/>
      <c r="CW7" s="99"/>
      <c r="CX7" s="96"/>
      <c r="CY7" s="98"/>
      <c r="CZ7" s="96"/>
      <c r="DA7" s="99"/>
      <c r="DB7" s="96"/>
      <c r="DC7" s="98"/>
      <c r="DD7" s="96"/>
      <c r="DE7" s="99"/>
      <c r="DF7" s="96"/>
      <c r="DG7" s="98"/>
      <c r="DH7" s="96"/>
      <c r="DI7" s="99"/>
      <c r="DJ7" s="96"/>
      <c r="DK7" s="98"/>
      <c r="DL7" s="96"/>
      <c r="DM7" s="99"/>
      <c r="DN7" s="96"/>
      <c r="DO7" s="98"/>
      <c r="DP7" s="96"/>
      <c r="DQ7" s="99"/>
      <c r="DR7" s="96"/>
      <c r="DS7" s="98"/>
      <c r="DT7" s="96"/>
      <c r="DU7" s="99"/>
      <c r="DV7" s="96"/>
      <c r="DW7" s="98"/>
      <c r="DX7" s="96"/>
      <c r="DY7" s="99"/>
      <c r="DZ7" s="96"/>
      <c r="EA7" s="96"/>
      <c r="EB7" s="92"/>
      <c r="EC7" s="100"/>
      <c r="ED7" s="96"/>
      <c r="EE7" s="98"/>
      <c r="EJ7"/>
      <c r="EK7"/>
      <c r="EL7"/>
      <c r="EM7"/>
    </row>
    <row r="8" spans="1:179" ht="24" customHeight="1">
      <c r="B8" s="74"/>
      <c r="C8" s="75"/>
      <c r="D8" s="74"/>
      <c r="G8" s="72"/>
      <c r="H8" s="72"/>
      <c r="I8" s="83"/>
      <c r="J8" s="65"/>
      <c r="K8" s="95"/>
      <c r="L8" s="101"/>
      <c r="M8" s="102"/>
      <c r="N8" s="103"/>
      <c r="O8" s="104"/>
      <c r="P8" s="101"/>
      <c r="Q8" s="102"/>
      <c r="R8" s="103"/>
      <c r="S8" s="104"/>
      <c r="T8" s="101"/>
      <c r="U8" s="102"/>
      <c r="V8" s="103"/>
      <c r="W8" s="104"/>
      <c r="X8" s="101"/>
      <c r="Y8" s="102"/>
      <c r="Z8" s="103"/>
      <c r="AA8" s="104"/>
      <c r="AB8" s="101"/>
      <c r="AC8" s="102"/>
      <c r="AD8" s="103"/>
      <c r="AE8" s="104"/>
      <c r="AF8" s="101"/>
      <c r="AG8" s="102"/>
      <c r="AH8" s="103"/>
      <c r="AI8" s="104"/>
      <c r="AJ8" s="101"/>
      <c r="AK8" s="102"/>
      <c r="AL8" s="103"/>
      <c r="AM8" s="104"/>
      <c r="AN8" s="101"/>
      <c r="AO8" s="102"/>
      <c r="AP8" s="103"/>
      <c r="AQ8" s="104"/>
      <c r="AR8" s="101"/>
      <c r="AS8" s="102"/>
      <c r="AT8" s="103"/>
      <c r="AU8" s="104"/>
      <c r="AV8" s="101"/>
      <c r="AW8" s="102"/>
      <c r="AX8" s="103"/>
      <c r="AY8" s="104"/>
      <c r="AZ8" s="101"/>
      <c r="BA8" s="102"/>
      <c r="BB8" s="103"/>
      <c r="BC8" s="104"/>
      <c r="BD8" s="101"/>
      <c r="BE8" s="102"/>
      <c r="BF8" s="103"/>
      <c r="BG8" s="104"/>
      <c r="BH8" s="101"/>
      <c r="BI8" s="102"/>
      <c r="BJ8" s="103"/>
      <c r="BK8" s="104"/>
      <c r="BL8" s="101"/>
      <c r="BM8" s="102"/>
      <c r="BN8" s="103"/>
      <c r="BO8" s="104"/>
      <c r="BP8" s="101"/>
      <c r="BQ8" s="102"/>
      <c r="BR8" s="103"/>
      <c r="BS8" s="104"/>
      <c r="BT8" s="101"/>
      <c r="BU8" s="102"/>
      <c r="BV8" s="103"/>
      <c r="BW8" s="104"/>
      <c r="BX8" s="101"/>
      <c r="BY8" s="102"/>
      <c r="BZ8" s="103"/>
      <c r="CA8" s="104"/>
      <c r="CB8" s="101"/>
      <c r="CC8" s="102"/>
      <c r="CD8" s="103"/>
      <c r="CE8" s="104"/>
      <c r="CF8" s="101"/>
      <c r="CG8" s="102"/>
      <c r="CH8" s="103"/>
      <c r="CI8" s="104"/>
      <c r="CJ8" s="101"/>
      <c r="CK8" s="102"/>
      <c r="CL8" s="103"/>
      <c r="CM8" s="104"/>
      <c r="CN8" s="101"/>
      <c r="CO8" s="102"/>
      <c r="CP8" s="103"/>
      <c r="CQ8" s="104"/>
      <c r="CR8" s="101"/>
      <c r="CS8" s="102"/>
      <c r="CT8" s="103"/>
      <c r="CU8" s="104"/>
      <c r="CV8" s="101"/>
      <c r="CW8" s="102"/>
      <c r="CX8" s="103"/>
      <c r="CY8" s="104"/>
      <c r="CZ8" s="101"/>
      <c r="DA8" s="102"/>
      <c r="DB8" s="103"/>
      <c r="DC8" s="104"/>
      <c r="DD8" s="101"/>
      <c r="DE8" s="102"/>
      <c r="DF8" s="103"/>
      <c r="DG8" s="104"/>
      <c r="DH8" s="101"/>
      <c r="DI8" s="102"/>
      <c r="DJ8" s="103"/>
      <c r="DK8" s="104"/>
      <c r="DL8" s="101"/>
      <c r="DM8" s="102"/>
      <c r="DN8" s="103"/>
      <c r="DO8" s="104"/>
      <c r="DP8" s="101"/>
      <c r="DQ8" s="102"/>
      <c r="DR8" s="103"/>
      <c r="DS8" s="104"/>
      <c r="DT8" s="101"/>
      <c r="DU8" s="102"/>
      <c r="DV8" s="103"/>
      <c r="DW8" s="104"/>
      <c r="DX8" s="101"/>
      <c r="DY8" s="102"/>
      <c r="DZ8" s="103"/>
      <c r="EA8" s="105"/>
      <c r="EB8" s="106"/>
      <c r="EC8" s="96"/>
      <c r="ED8" s="103"/>
      <c r="EE8" s="107"/>
      <c r="EJ8"/>
      <c r="EK8"/>
      <c r="EL8"/>
      <c r="EM8"/>
    </row>
    <row r="9" spans="1:179" ht="24" customHeight="1">
      <c r="B9" s="74"/>
      <c r="C9" s="75"/>
      <c r="D9" s="74"/>
      <c r="G9" s="72"/>
      <c r="H9" s="72"/>
      <c r="I9" s="83"/>
      <c r="J9" s="85" t="s">
        <v>332</v>
      </c>
      <c r="K9" s="86"/>
      <c r="L9" s="108"/>
      <c r="M9" s="109" t="s">
        <v>332</v>
      </c>
      <c r="N9" s="110"/>
      <c r="O9" s="111"/>
      <c r="P9" s="108"/>
      <c r="Q9" s="109" t="s">
        <v>332</v>
      </c>
      <c r="R9" s="110"/>
      <c r="S9" s="111"/>
      <c r="T9" s="108"/>
      <c r="U9" s="109" t="s">
        <v>332</v>
      </c>
      <c r="V9" s="110"/>
      <c r="W9" s="111"/>
      <c r="X9" s="108"/>
      <c r="Y9" s="109" t="s">
        <v>332</v>
      </c>
      <c r="Z9" s="110"/>
      <c r="AA9" s="112"/>
      <c r="AB9" s="108"/>
      <c r="AC9" s="109" t="s">
        <v>332</v>
      </c>
      <c r="AD9" s="110"/>
      <c r="AE9" s="112"/>
      <c r="AF9" s="108"/>
      <c r="AG9" s="109" t="s">
        <v>332</v>
      </c>
      <c r="AH9" s="110"/>
      <c r="AI9" s="112"/>
      <c r="AJ9" s="108"/>
      <c r="AK9" s="109" t="s">
        <v>332</v>
      </c>
      <c r="AL9" s="110"/>
      <c r="AM9" s="112"/>
      <c r="AN9" s="108"/>
      <c r="AO9" s="109" t="s">
        <v>332</v>
      </c>
      <c r="AP9" s="110"/>
      <c r="AQ9" s="112"/>
      <c r="AR9" s="108"/>
      <c r="AS9" s="109" t="s">
        <v>332</v>
      </c>
      <c r="AT9" s="110"/>
      <c r="AU9" s="112"/>
      <c r="AV9" s="108"/>
      <c r="AW9" s="109" t="s">
        <v>332</v>
      </c>
      <c r="AX9" s="110"/>
      <c r="AY9" s="112"/>
      <c r="AZ9" s="108"/>
      <c r="BA9" s="109" t="s">
        <v>332</v>
      </c>
      <c r="BB9" s="110"/>
      <c r="BC9" s="112"/>
      <c r="BD9" s="108"/>
      <c r="BE9" s="109" t="s">
        <v>332</v>
      </c>
      <c r="BF9" s="110"/>
      <c r="BG9" s="112"/>
      <c r="BH9" s="108"/>
      <c r="BI9" s="109" t="s">
        <v>332</v>
      </c>
      <c r="BJ9" s="110"/>
      <c r="BK9" s="112"/>
      <c r="BL9" s="108"/>
      <c r="BM9" s="109" t="s">
        <v>332</v>
      </c>
      <c r="BN9" s="110"/>
      <c r="BO9" s="112"/>
      <c r="BP9" s="108"/>
      <c r="BQ9" s="109" t="s">
        <v>332</v>
      </c>
      <c r="BR9" s="110"/>
      <c r="BS9" s="112"/>
      <c r="BT9" s="108"/>
      <c r="BU9" s="109" t="s">
        <v>332</v>
      </c>
      <c r="BV9" s="110"/>
      <c r="BW9" s="112"/>
      <c r="BX9" s="108"/>
      <c r="BY9" s="109" t="s">
        <v>332</v>
      </c>
      <c r="BZ9" s="110"/>
      <c r="CA9" s="112"/>
      <c r="CB9" s="108"/>
      <c r="CC9" s="109" t="s">
        <v>332</v>
      </c>
      <c r="CD9" s="110"/>
      <c r="CE9" s="112"/>
      <c r="CF9" s="108"/>
      <c r="CG9" s="109" t="s">
        <v>332</v>
      </c>
      <c r="CH9" s="110"/>
      <c r="CI9" s="112"/>
      <c r="CJ9" s="108"/>
      <c r="CK9" s="109" t="s">
        <v>332</v>
      </c>
      <c r="CL9" s="110"/>
      <c r="CM9" s="112"/>
      <c r="CN9" s="108"/>
      <c r="CO9" s="109" t="s">
        <v>332</v>
      </c>
      <c r="CP9" s="110"/>
      <c r="CQ9" s="112"/>
      <c r="CR9" s="108"/>
      <c r="CS9" s="109" t="s">
        <v>332</v>
      </c>
      <c r="CT9" s="110"/>
      <c r="CU9" s="112"/>
      <c r="CV9" s="108"/>
      <c r="CW9" s="109" t="s">
        <v>332</v>
      </c>
      <c r="CX9" s="110"/>
      <c r="CY9" s="112"/>
      <c r="CZ9" s="108"/>
      <c r="DA9" s="109" t="s">
        <v>332</v>
      </c>
      <c r="DB9" s="110"/>
      <c r="DC9" s="112"/>
      <c r="DD9" s="108"/>
      <c r="DE9" s="109" t="s">
        <v>332</v>
      </c>
      <c r="DF9" s="110"/>
      <c r="DG9" s="112"/>
      <c r="DH9" s="108"/>
      <c r="DI9" s="109" t="s">
        <v>332</v>
      </c>
      <c r="DJ9" s="110"/>
      <c r="DK9" s="112"/>
      <c r="DL9" s="108"/>
      <c r="DM9" s="109" t="s">
        <v>332</v>
      </c>
      <c r="DN9" s="110"/>
      <c r="DO9" s="112"/>
      <c r="DP9" s="108"/>
      <c r="DQ9" s="109" t="s">
        <v>332</v>
      </c>
      <c r="DR9" s="110"/>
      <c r="DS9" s="112"/>
      <c r="DT9" s="108"/>
      <c r="DU9" s="109" t="s">
        <v>332</v>
      </c>
      <c r="DV9" s="110"/>
      <c r="DW9" s="112"/>
      <c r="DX9" s="113"/>
      <c r="DY9" s="109" t="s">
        <v>332</v>
      </c>
      <c r="DZ9" s="110"/>
      <c r="EA9" s="112"/>
      <c r="EB9" s="113"/>
      <c r="EC9" s="114" t="s">
        <v>296</v>
      </c>
      <c r="ED9" s="115"/>
      <c r="EE9" s="116"/>
      <c r="EJ9"/>
      <c r="EK9"/>
      <c r="EL9"/>
      <c r="EM9"/>
      <c r="EO9" s="72"/>
      <c r="EP9" s="72"/>
    </row>
    <row r="10" spans="1:179" ht="17.25">
      <c r="B10" s="74"/>
      <c r="C10" s="75"/>
      <c r="D10" s="74"/>
      <c r="G10" s="72"/>
      <c r="H10" s="72"/>
      <c r="I10" s="83"/>
      <c r="J10" s="181">
        <f>J6-J8</f>
        <v>0</v>
      </c>
      <c r="K10" s="95"/>
      <c r="L10" s="96"/>
      <c r="M10" s="102"/>
      <c r="N10" s="65"/>
      <c r="O10" s="98"/>
      <c r="P10" s="96"/>
      <c r="Q10" s="102"/>
      <c r="R10" s="65"/>
      <c r="S10" s="98"/>
      <c r="T10" s="96"/>
      <c r="U10" s="102"/>
      <c r="V10" s="65"/>
      <c r="W10" s="98"/>
      <c r="X10" s="96"/>
      <c r="Y10" s="102"/>
      <c r="Z10" s="65"/>
      <c r="AA10" s="98"/>
      <c r="AB10" s="96"/>
      <c r="AC10" s="102"/>
      <c r="AD10" s="65"/>
      <c r="AE10" s="98"/>
      <c r="AF10" s="96"/>
      <c r="AG10" s="102"/>
      <c r="AH10" s="65"/>
      <c r="AI10" s="98"/>
      <c r="AJ10" s="96"/>
      <c r="AK10" s="102"/>
      <c r="AL10" s="65"/>
      <c r="AM10" s="98"/>
      <c r="AN10" s="96"/>
      <c r="AO10" s="102"/>
      <c r="AP10" s="65"/>
      <c r="AQ10" s="98"/>
      <c r="AR10" s="96"/>
      <c r="AS10" s="102"/>
      <c r="AT10" s="65"/>
      <c r="AU10" s="98"/>
      <c r="AV10" s="96"/>
      <c r="AW10" s="102"/>
      <c r="AX10" s="65"/>
      <c r="AY10" s="98"/>
      <c r="AZ10" s="96"/>
      <c r="BA10" s="102"/>
      <c r="BB10" s="65"/>
      <c r="BC10" s="98"/>
      <c r="BD10" s="96"/>
      <c r="BE10" s="102"/>
      <c r="BF10" s="65"/>
      <c r="BG10" s="98"/>
      <c r="BH10" s="96"/>
      <c r="BI10" s="102"/>
      <c r="BJ10" s="65"/>
      <c r="BK10" s="98"/>
      <c r="BL10" s="96"/>
      <c r="BM10" s="102"/>
      <c r="BN10" s="65"/>
      <c r="BO10" s="98"/>
      <c r="BP10" s="96"/>
      <c r="BQ10" s="102"/>
      <c r="BR10" s="65"/>
      <c r="BS10" s="98"/>
      <c r="BT10" s="96"/>
      <c r="BU10" s="102"/>
      <c r="BV10" s="65"/>
      <c r="BW10" s="98"/>
      <c r="BX10" s="96"/>
      <c r="BY10" s="102"/>
      <c r="BZ10" s="65"/>
      <c r="CA10" s="98"/>
      <c r="CB10" s="96"/>
      <c r="CC10" s="102"/>
      <c r="CD10" s="65"/>
      <c r="CE10" s="98"/>
      <c r="CF10" s="96"/>
      <c r="CG10" s="102"/>
      <c r="CH10" s="65"/>
      <c r="CI10" s="98"/>
      <c r="CJ10" s="96"/>
      <c r="CK10" s="102"/>
      <c r="CL10" s="65"/>
      <c r="CM10" s="98"/>
      <c r="CN10" s="96"/>
      <c r="CO10" s="102"/>
      <c r="CP10" s="65"/>
      <c r="CQ10" s="98"/>
      <c r="CR10" s="96"/>
      <c r="CS10" s="102"/>
      <c r="CT10" s="65"/>
      <c r="CU10" s="98"/>
      <c r="CV10" s="96"/>
      <c r="CW10" s="102"/>
      <c r="CX10" s="65"/>
      <c r="CY10" s="98"/>
      <c r="CZ10" s="96"/>
      <c r="DA10" s="102"/>
      <c r="DB10" s="65"/>
      <c r="DC10" s="98"/>
      <c r="DD10" s="96"/>
      <c r="DE10" s="102"/>
      <c r="DF10" s="65"/>
      <c r="DG10" s="98"/>
      <c r="DH10" s="96"/>
      <c r="DI10" s="102"/>
      <c r="DJ10" s="65"/>
      <c r="DK10" s="98"/>
      <c r="DL10" s="96"/>
      <c r="DM10" s="102"/>
      <c r="DN10" s="65"/>
      <c r="DO10" s="98"/>
      <c r="DP10" s="96"/>
      <c r="DQ10" s="102"/>
      <c r="DR10" s="65"/>
      <c r="DS10" s="98"/>
      <c r="DT10" s="96"/>
      <c r="DU10" s="102"/>
      <c r="DV10" s="65"/>
      <c r="DW10" s="98"/>
      <c r="DX10" s="96"/>
      <c r="DY10" s="102"/>
      <c r="DZ10" s="65"/>
      <c r="EA10" s="98"/>
      <c r="EB10" s="92"/>
      <c r="EC10" s="96"/>
      <c r="ED10" s="117">
        <f>SUM(N10:DZ10)</f>
        <v>0</v>
      </c>
      <c r="EE10" s="98"/>
      <c r="EO10" s="118"/>
      <c r="EP10" s="118"/>
    </row>
    <row r="11" spans="1:179" s="120" customFormat="1" ht="26.25" customHeight="1">
      <c r="A11" s="910"/>
      <c r="B11" s="119"/>
      <c r="C11" s="119"/>
      <c r="D11" s="119"/>
      <c r="G11" s="121"/>
      <c r="H11" s="121"/>
      <c r="I11" s="122"/>
      <c r="J11" s="123" t="s">
        <v>333</v>
      </c>
      <c r="K11" s="124"/>
      <c r="L11" s="101"/>
      <c r="M11" s="125"/>
      <c r="N11" s="123" t="s">
        <v>333</v>
      </c>
      <c r="O11" s="104"/>
      <c r="P11" s="101"/>
      <c r="Q11" s="125"/>
      <c r="R11" s="123" t="s">
        <v>333</v>
      </c>
      <c r="S11" s="104"/>
      <c r="T11" s="101"/>
      <c r="U11" s="125"/>
      <c r="V11" s="123" t="s">
        <v>333</v>
      </c>
      <c r="W11" s="104"/>
      <c r="X11" s="101"/>
      <c r="Y11" s="125"/>
      <c r="Z11" s="123" t="s">
        <v>333</v>
      </c>
      <c r="AA11" s="104"/>
      <c r="AB11" s="101"/>
      <c r="AC11" s="125"/>
      <c r="AD11" s="123" t="s">
        <v>333</v>
      </c>
      <c r="AE11" s="104"/>
      <c r="AF11" s="101"/>
      <c r="AG11" s="125"/>
      <c r="AH11" s="123" t="s">
        <v>333</v>
      </c>
      <c r="AI11" s="104"/>
      <c r="AJ11" s="101"/>
      <c r="AK11" s="125"/>
      <c r="AL11" s="123" t="s">
        <v>333</v>
      </c>
      <c r="AM11" s="104"/>
      <c r="AN11" s="101"/>
      <c r="AO11" s="125"/>
      <c r="AP11" s="123" t="s">
        <v>333</v>
      </c>
      <c r="AQ11" s="104"/>
      <c r="AR11" s="101"/>
      <c r="AS11" s="125"/>
      <c r="AT11" s="123" t="s">
        <v>333</v>
      </c>
      <c r="AU11" s="104"/>
      <c r="AV11" s="101"/>
      <c r="AW11" s="125"/>
      <c r="AX11" s="123" t="s">
        <v>333</v>
      </c>
      <c r="AY11" s="104"/>
      <c r="AZ11" s="101"/>
      <c r="BA11" s="125"/>
      <c r="BB11" s="123" t="s">
        <v>333</v>
      </c>
      <c r="BC11" s="104"/>
      <c r="BD11" s="101"/>
      <c r="BE11" s="125"/>
      <c r="BF11" s="123" t="s">
        <v>333</v>
      </c>
      <c r="BG11" s="104"/>
      <c r="BH11" s="101"/>
      <c r="BI11" s="125"/>
      <c r="BJ11" s="123" t="s">
        <v>333</v>
      </c>
      <c r="BK11" s="104"/>
      <c r="BL11" s="101"/>
      <c r="BM11" s="125"/>
      <c r="BN11" s="123" t="s">
        <v>333</v>
      </c>
      <c r="BO11" s="104"/>
      <c r="BP11" s="101"/>
      <c r="BQ11" s="125"/>
      <c r="BR11" s="123" t="s">
        <v>333</v>
      </c>
      <c r="BS11" s="104"/>
      <c r="BT11" s="101"/>
      <c r="BU11" s="125"/>
      <c r="BV11" s="123" t="s">
        <v>333</v>
      </c>
      <c r="BW11" s="104"/>
      <c r="BX11" s="101"/>
      <c r="BY11" s="125"/>
      <c r="BZ11" s="123" t="s">
        <v>333</v>
      </c>
      <c r="CA11" s="104"/>
      <c r="CB11" s="101"/>
      <c r="CC11" s="125"/>
      <c r="CD11" s="123" t="s">
        <v>333</v>
      </c>
      <c r="CE11" s="104"/>
      <c r="CF11" s="101"/>
      <c r="CG11" s="125"/>
      <c r="CH11" s="123" t="s">
        <v>333</v>
      </c>
      <c r="CI11" s="104"/>
      <c r="CJ11" s="101"/>
      <c r="CK11" s="125"/>
      <c r="CL11" s="123" t="s">
        <v>333</v>
      </c>
      <c r="CM11" s="104"/>
      <c r="CN11" s="101"/>
      <c r="CO11" s="125"/>
      <c r="CP11" s="123" t="s">
        <v>333</v>
      </c>
      <c r="CQ11" s="104"/>
      <c r="CR11" s="101"/>
      <c r="CS11" s="125"/>
      <c r="CT11" s="123" t="s">
        <v>333</v>
      </c>
      <c r="CU11" s="104"/>
      <c r="CV11" s="101"/>
      <c r="CW11" s="125"/>
      <c r="CX11" s="123" t="s">
        <v>333</v>
      </c>
      <c r="CY11" s="104"/>
      <c r="CZ11" s="101"/>
      <c r="DA11" s="125"/>
      <c r="DB11" s="123" t="s">
        <v>333</v>
      </c>
      <c r="DC11" s="104"/>
      <c r="DD11" s="101"/>
      <c r="DE11" s="125"/>
      <c r="DF11" s="123" t="s">
        <v>333</v>
      </c>
      <c r="DG11" s="104"/>
      <c r="DH11" s="101"/>
      <c r="DI11" s="125"/>
      <c r="DJ11" s="123" t="s">
        <v>333</v>
      </c>
      <c r="DK11" s="104"/>
      <c r="DL11" s="101"/>
      <c r="DM11" s="125"/>
      <c r="DN11" s="123" t="s">
        <v>333</v>
      </c>
      <c r="DO11" s="104"/>
      <c r="DP11" s="101"/>
      <c r="DQ11" s="125"/>
      <c r="DR11" s="123" t="s">
        <v>333</v>
      </c>
      <c r="DS11" s="104"/>
      <c r="DT11" s="101"/>
      <c r="DU11" s="125"/>
      <c r="DV11" s="123" t="s">
        <v>333</v>
      </c>
      <c r="DW11" s="104"/>
      <c r="DX11" s="101"/>
      <c r="DY11" s="125"/>
      <c r="DZ11" s="123" t="s">
        <v>333</v>
      </c>
      <c r="EA11" s="105"/>
      <c r="EB11" s="106"/>
      <c r="EC11" s="126"/>
      <c r="ED11" s="123" t="s">
        <v>333</v>
      </c>
      <c r="EE11" s="107"/>
      <c r="EF11" s="127"/>
      <c r="EO11" s="128"/>
      <c r="EP11" s="128"/>
    </row>
    <row r="12" spans="1:179" ht="10.5" customHeight="1">
      <c r="B12" s="74"/>
      <c r="C12" s="75"/>
      <c r="D12" s="74"/>
      <c r="G12" s="72"/>
      <c r="H12" s="72"/>
      <c r="I12" s="1346"/>
      <c r="J12" s="752"/>
      <c r="K12" s="1347"/>
      <c r="L12" s="79"/>
      <c r="M12" s="125"/>
      <c r="N12" s="123"/>
      <c r="O12" s="129"/>
      <c r="P12" s="79"/>
      <c r="Q12" s="125"/>
      <c r="R12" s="123"/>
      <c r="S12" s="129"/>
      <c r="T12" s="79"/>
      <c r="U12" s="125"/>
      <c r="V12" s="123"/>
      <c r="W12" s="129"/>
      <c r="X12" s="79"/>
      <c r="Y12" s="125"/>
      <c r="Z12" s="123"/>
      <c r="AA12" s="98"/>
      <c r="AB12" s="79"/>
      <c r="AC12" s="125"/>
      <c r="AD12" s="123"/>
      <c r="AE12" s="98"/>
      <c r="AF12" s="79"/>
      <c r="AG12" s="125"/>
      <c r="AH12" s="123"/>
      <c r="AI12" s="98"/>
      <c r="AJ12" s="79"/>
      <c r="AK12" s="125"/>
      <c r="AL12" s="123"/>
      <c r="AM12" s="98"/>
      <c r="AN12" s="79"/>
      <c r="AO12" s="125"/>
      <c r="AP12" s="123"/>
      <c r="AQ12" s="98"/>
      <c r="AR12" s="79"/>
      <c r="AS12" s="125"/>
      <c r="AT12" s="123"/>
      <c r="AU12" s="98"/>
      <c r="AV12" s="79"/>
      <c r="AW12" s="125"/>
      <c r="AX12" s="123"/>
      <c r="AY12" s="98"/>
      <c r="AZ12" s="79"/>
      <c r="BA12" s="125"/>
      <c r="BB12" s="123"/>
      <c r="BC12" s="98"/>
      <c r="BD12" s="79"/>
      <c r="BE12" s="125"/>
      <c r="BF12" s="123"/>
      <c r="BG12" s="98"/>
      <c r="BH12" s="79"/>
      <c r="BI12" s="125"/>
      <c r="BJ12" s="123"/>
      <c r="BK12" s="98"/>
      <c r="BL12" s="79"/>
      <c r="BM12" s="125"/>
      <c r="BN12" s="123"/>
      <c r="BO12" s="98"/>
      <c r="BP12" s="79"/>
      <c r="BQ12" s="125"/>
      <c r="BR12" s="123"/>
      <c r="BS12" s="98"/>
      <c r="BT12" s="79"/>
      <c r="BU12" s="125"/>
      <c r="BV12" s="123"/>
      <c r="BW12" s="98"/>
      <c r="BX12" s="79"/>
      <c r="BY12" s="125"/>
      <c r="BZ12" s="123"/>
      <c r="CA12" s="98"/>
      <c r="CB12" s="79"/>
      <c r="CC12" s="125"/>
      <c r="CD12" s="123"/>
      <c r="CE12" s="98"/>
      <c r="CF12" s="79"/>
      <c r="CG12" s="125"/>
      <c r="CH12" s="123"/>
      <c r="CI12" s="98"/>
      <c r="CJ12" s="79"/>
      <c r="CK12" s="125"/>
      <c r="CL12" s="123"/>
      <c r="CM12" s="98"/>
      <c r="CN12" s="79"/>
      <c r="CO12" s="125"/>
      <c r="CP12" s="123"/>
      <c r="CQ12" s="98"/>
      <c r="CR12" s="79"/>
      <c r="CS12" s="125"/>
      <c r="CT12" s="123"/>
      <c r="CU12" s="98"/>
      <c r="CV12" s="79"/>
      <c r="CW12" s="125"/>
      <c r="CX12" s="123"/>
      <c r="CY12" s="98"/>
      <c r="CZ12" s="79"/>
      <c r="DA12" s="125"/>
      <c r="DB12" s="123"/>
      <c r="DC12" s="98"/>
      <c r="DD12" s="79"/>
      <c r="DE12" s="125"/>
      <c r="DF12" s="123"/>
      <c r="DG12" s="98"/>
      <c r="DH12" s="79"/>
      <c r="DI12" s="125"/>
      <c r="DJ12" s="123"/>
      <c r="DK12" s="98"/>
      <c r="DL12" s="79"/>
      <c r="DM12" s="125"/>
      <c r="DN12" s="123"/>
      <c r="DO12" s="98"/>
      <c r="DP12" s="79"/>
      <c r="DQ12" s="125"/>
      <c r="DR12" s="123"/>
      <c r="DS12" s="98"/>
      <c r="DT12" s="79"/>
      <c r="DU12" s="125"/>
      <c r="DV12" s="123"/>
      <c r="DW12" s="98"/>
      <c r="DY12" s="125"/>
      <c r="DZ12" s="123"/>
      <c r="EA12" s="98"/>
      <c r="EC12" s="126"/>
      <c r="ED12" s="123"/>
      <c r="EE12" s="130"/>
      <c r="EN12" s="131"/>
      <c r="EO12" s="131"/>
    </row>
    <row r="13" spans="1:179" ht="18.75" customHeight="1">
      <c r="A13" s="911"/>
      <c r="B13" s="1943" t="s">
        <v>652</v>
      </c>
      <c r="C13" s="1944"/>
      <c r="D13" s="1944"/>
      <c r="E13" s="1944"/>
      <c r="F13" s="1944"/>
      <c r="G13" s="1945"/>
      <c r="H13" s="1868" t="s">
        <v>1459</v>
      </c>
      <c r="I13" s="1869"/>
      <c r="J13" s="1869"/>
      <c r="K13" s="1869"/>
      <c r="L13" s="1870"/>
      <c r="M13" s="132"/>
      <c r="N13" s="133"/>
      <c r="O13" s="134"/>
      <c r="Q13" s="132"/>
      <c r="R13" s="133"/>
      <c r="S13" s="134"/>
      <c r="T13" s="135"/>
      <c r="U13" s="132"/>
      <c r="V13" s="133"/>
      <c r="W13" s="134"/>
      <c r="X13" s="135"/>
      <c r="Y13" s="132"/>
      <c r="Z13" s="133"/>
      <c r="AA13" s="134"/>
      <c r="AB13" s="136"/>
      <c r="AC13" s="132"/>
      <c r="AD13" s="133"/>
      <c r="AE13" s="134"/>
      <c r="AF13" s="136"/>
      <c r="AG13" s="132"/>
      <c r="AH13" s="133"/>
      <c r="AI13" s="134"/>
      <c r="AJ13" s="136"/>
      <c r="AK13" s="132"/>
      <c r="AL13" s="133"/>
      <c r="AM13" s="134"/>
      <c r="AN13" s="136"/>
      <c r="AO13" s="132"/>
      <c r="AP13" s="133"/>
      <c r="AQ13" s="134"/>
      <c r="AR13" s="136"/>
      <c r="AS13" s="132"/>
      <c r="AT13" s="133"/>
      <c r="AU13" s="134"/>
      <c r="AV13" s="136"/>
      <c r="AW13" s="132"/>
      <c r="AX13" s="133"/>
      <c r="AY13" s="134"/>
      <c r="AZ13" s="136"/>
      <c r="BA13" s="132"/>
      <c r="BB13" s="133"/>
      <c r="BC13" s="134"/>
      <c r="BD13" s="136"/>
      <c r="BE13" s="132"/>
      <c r="BF13" s="133"/>
      <c r="BG13" s="134"/>
      <c r="BH13" s="136"/>
      <c r="BI13" s="132"/>
      <c r="BJ13" s="133"/>
      <c r="BK13" s="134"/>
      <c r="BL13" s="136"/>
      <c r="BM13" s="132"/>
      <c r="BN13" s="133"/>
      <c r="BO13" s="134"/>
      <c r="BP13" s="136"/>
      <c r="BQ13" s="132"/>
      <c r="BR13" s="133"/>
      <c r="BS13" s="134"/>
      <c r="BT13" s="136"/>
      <c r="BU13" s="132"/>
      <c r="BV13" s="133"/>
      <c r="BW13" s="134"/>
      <c r="BX13" s="136"/>
      <c r="BY13" s="132"/>
      <c r="BZ13" s="133"/>
      <c r="CA13" s="134"/>
      <c r="CB13" s="136"/>
      <c r="CC13" s="132"/>
      <c r="CD13" s="133"/>
      <c r="CE13" s="134"/>
      <c r="CF13" s="136"/>
      <c r="CG13" s="132"/>
      <c r="CH13" s="133"/>
      <c r="CI13" s="134"/>
      <c r="CJ13" s="136"/>
      <c r="CK13" s="132"/>
      <c r="CL13" s="133"/>
      <c r="CM13" s="134"/>
      <c r="CN13" s="136"/>
      <c r="CO13" s="132"/>
      <c r="CP13" s="133"/>
      <c r="CQ13" s="134"/>
      <c r="CR13" s="136"/>
      <c r="CS13" s="132"/>
      <c r="CT13" s="133"/>
      <c r="CU13" s="134"/>
      <c r="CV13" s="136"/>
      <c r="CW13" s="132"/>
      <c r="CX13" s="133"/>
      <c r="CY13" s="134"/>
      <c r="CZ13" s="136"/>
      <c r="DA13" s="132"/>
      <c r="DB13" s="133"/>
      <c r="DC13" s="134"/>
      <c r="DD13" s="136"/>
      <c r="DE13" s="132"/>
      <c r="DF13" s="133"/>
      <c r="DG13" s="134"/>
      <c r="DH13" s="136"/>
      <c r="DI13" s="132"/>
      <c r="DJ13" s="133"/>
      <c r="DK13" s="134"/>
      <c r="DL13" s="136"/>
      <c r="DM13" s="132"/>
      <c r="DN13" s="133"/>
      <c r="DO13" s="134"/>
      <c r="DP13" s="136"/>
      <c r="DQ13" s="132"/>
      <c r="DR13" s="133"/>
      <c r="DS13" s="134"/>
      <c r="DT13" s="136"/>
      <c r="DU13" s="132"/>
      <c r="DV13" s="133"/>
      <c r="DW13" s="134"/>
      <c r="DY13" s="132"/>
      <c r="DZ13" s="133"/>
      <c r="EA13" s="134"/>
      <c r="EC13" s="137"/>
      <c r="ED13" s="138"/>
      <c r="EE13" s="134"/>
      <c r="EF13" s="139"/>
      <c r="EN13" s="131"/>
      <c r="EO13" s="131"/>
    </row>
    <row r="14" spans="1:179" ht="18" customHeight="1" thickBot="1">
      <c r="B14" s="386"/>
      <c r="C14" s="392"/>
      <c r="D14" s="393"/>
      <c r="E14" s="393"/>
      <c r="F14" s="393"/>
      <c r="G14" s="393"/>
      <c r="J14" s="439" t="s">
        <v>291</v>
      </c>
      <c r="K14" s="140"/>
      <c r="M14" s="141"/>
      <c r="N14" s="382" t="s">
        <v>1161</v>
      </c>
      <c r="O14" s="136"/>
      <c r="Q14" s="142"/>
      <c r="R14" s="142"/>
      <c r="S14" s="142"/>
      <c r="T14" s="142"/>
      <c r="U14" s="142"/>
      <c r="W14" s="142"/>
      <c r="X14" s="142"/>
      <c r="Y14" s="142"/>
      <c r="Z14" s="142"/>
      <c r="AA14" s="136"/>
      <c r="AC14" s="136"/>
      <c r="AD14" s="136"/>
      <c r="AE14" s="136"/>
      <c r="AG14" s="136"/>
      <c r="AH14" s="136"/>
      <c r="AI14" s="136"/>
      <c r="AK14" s="136"/>
      <c r="AL14" s="136"/>
      <c r="AM14" s="136"/>
      <c r="AO14" s="136"/>
      <c r="AP14" s="136"/>
      <c r="AQ14" s="136"/>
      <c r="AS14" s="136"/>
      <c r="AT14" s="136"/>
      <c r="AU14" s="136"/>
      <c r="AW14" s="136"/>
      <c r="AX14" s="136"/>
      <c r="AY14" s="136"/>
      <c r="BA14" s="136"/>
      <c r="BB14" s="136"/>
      <c r="BC14" s="136"/>
      <c r="BE14" s="136"/>
      <c r="BF14" s="136"/>
      <c r="BG14" s="136"/>
      <c r="BI14" s="136"/>
      <c r="BJ14" s="136"/>
      <c r="BK14" s="136"/>
      <c r="BM14" s="136"/>
      <c r="BN14" s="136"/>
      <c r="BO14" s="136"/>
      <c r="BQ14" s="136"/>
      <c r="BR14" s="136"/>
      <c r="BS14" s="136"/>
      <c r="BU14" s="136"/>
      <c r="BV14" s="136"/>
      <c r="BW14" s="136"/>
      <c r="BY14" s="136"/>
      <c r="BZ14" s="136"/>
      <c r="CA14" s="136"/>
      <c r="CC14" s="136"/>
      <c r="CD14" s="136"/>
      <c r="CE14" s="136"/>
      <c r="CG14" s="136"/>
      <c r="CH14" s="136"/>
      <c r="CI14" s="136"/>
      <c r="CK14" s="136"/>
      <c r="CL14" s="136"/>
      <c r="CM14" s="136"/>
      <c r="CO14" s="136"/>
      <c r="CP14" s="136"/>
      <c r="CQ14" s="136"/>
      <c r="CS14" s="136"/>
      <c r="CT14" s="136"/>
      <c r="CU14" s="136"/>
      <c r="CW14" s="136"/>
      <c r="CX14" s="136"/>
      <c r="CY14" s="136"/>
      <c r="DA14" s="136"/>
      <c r="DB14" s="136"/>
      <c r="DC14" s="136"/>
      <c r="DE14" s="136"/>
      <c r="DF14" s="136"/>
      <c r="DG14" s="136"/>
      <c r="DI14" s="136"/>
      <c r="DJ14" s="136"/>
      <c r="DK14" s="136"/>
      <c r="DM14" s="136"/>
      <c r="DN14" s="136"/>
      <c r="DO14" s="136"/>
      <c r="DQ14" s="136"/>
      <c r="DR14" s="136"/>
      <c r="DS14" s="136"/>
      <c r="DU14" s="136"/>
      <c r="DV14" s="136"/>
      <c r="DW14" s="136"/>
      <c r="EB14" s="143"/>
      <c r="EG14" s="167"/>
      <c r="EH14" s="167"/>
      <c r="EI14" s="81"/>
      <c r="EJ14" s="81"/>
      <c r="EK14" s="82"/>
      <c r="EL14" s="167"/>
      <c r="EM14" s="167"/>
      <c r="EN14" s="131"/>
      <c r="EO14" s="131"/>
      <c r="EP14" s="71"/>
    </row>
    <row r="15" spans="1:179" ht="22.5" customHeight="1" thickTop="1">
      <c r="B15" s="386"/>
      <c r="C15" s="392"/>
      <c r="D15" s="393"/>
      <c r="E15" s="393"/>
      <c r="F15" s="393"/>
      <c r="G15" s="393"/>
      <c r="H15" s="1969">
        <f>'1_一般事項'!C9</f>
        <v>1</v>
      </c>
      <c r="I15" s="1970"/>
      <c r="J15" s="1973" t="s">
        <v>170</v>
      </c>
      <c r="K15" s="1974"/>
      <c r="L15" s="1980" t="str">
        <f>H15+1&amp;"次下請負業者"</f>
        <v>2次下請負業者</v>
      </c>
      <c r="M15" s="1981"/>
      <c r="N15" s="1981"/>
      <c r="O15" s="1981"/>
      <c r="P15" s="1981"/>
      <c r="Q15" s="1981"/>
      <c r="R15" s="1981"/>
      <c r="S15" s="1981"/>
      <c r="T15" s="1981"/>
      <c r="U15" s="1981"/>
      <c r="V15" s="1981"/>
      <c r="W15" s="1981"/>
      <c r="X15" s="1981"/>
      <c r="Y15" s="1981"/>
      <c r="Z15" s="1981"/>
      <c r="AA15" s="1981"/>
      <c r="AB15" s="1981"/>
      <c r="AC15" s="1981"/>
      <c r="AD15" s="1981"/>
      <c r="AE15" s="1981"/>
      <c r="AF15" s="1981"/>
      <c r="AG15" s="1981"/>
      <c r="AH15" s="1981"/>
      <c r="AI15" s="1981"/>
      <c r="AJ15" s="1981"/>
      <c r="AK15" s="1981"/>
      <c r="AL15" s="1981"/>
      <c r="AM15" s="1981"/>
      <c r="AN15" s="1981"/>
      <c r="AO15" s="1981"/>
      <c r="AP15" s="1981"/>
      <c r="AQ15" s="1981"/>
      <c r="AR15" s="1981"/>
      <c r="AS15" s="1981"/>
      <c r="AT15" s="1981"/>
      <c r="AU15" s="1981"/>
      <c r="AV15" s="1981"/>
      <c r="AW15" s="1981"/>
      <c r="AX15" s="1981"/>
      <c r="AY15" s="1981"/>
      <c r="AZ15" s="1981"/>
      <c r="BA15" s="1981"/>
      <c r="BB15" s="1981"/>
      <c r="BC15" s="1981"/>
      <c r="BD15" s="1981"/>
      <c r="BE15" s="1981"/>
      <c r="BF15" s="1981"/>
      <c r="BG15" s="1981"/>
      <c r="BH15" s="1981"/>
      <c r="BI15" s="1981"/>
      <c r="BJ15" s="1981"/>
      <c r="BK15" s="1981"/>
      <c r="BL15" s="1981"/>
      <c r="BM15" s="1981"/>
      <c r="BN15" s="1981"/>
      <c r="BO15" s="1981"/>
      <c r="BP15" s="1981"/>
      <c r="BQ15" s="1981"/>
      <c r="BR15" s="1981"/>
      <c r="BS15" s="1981"/>
      <c r="BT15" s="1981"/>
      <c r="BU15" s="1981"/>
      <c r="BV15" s="1981"/>
      <c r="BW15" s="1981"/>
      <c r="BX15" s="1981"/>
      <c r="BY15" s="1981"/>
      <c r="BZ15" s="1981"/>
      <c r="CA15" s="1981"/>
      <c r="CB15" s="1981"/>
      <c r="CC15" s="1981"/>
      <c r="CD15" s="1981"/>
      <c r="CE15" s="1981"/>
      <c r="CF15" s="1981"/>
      <c r="CG15" s="1981"/>
      <c r="CH15" s="1981"/>
      <c r="CI15" s="1981"/>
      <c r="CJ15" s="1981"/>
      <c r="CK15" s="1981"/>
      <c r="CL15" s="1981"/>
      <c r="CM15" s="1981"/>
      <c r="CN15" s="1981"/>
      <c r="CO15" s="1981"/>
      <c r="CP15" s="1981"/>
      <c r="CQ15" s="1981"/>
      <c r="CR15" s="1981"/>
      <c r="CS15" s="1981"/>
      <c r="CT15" s="1981"/>
      <c r="CU15" s="1981"/>
      <c r="CV15" s="1981"/>
      <c r="CW15" s="1981"/>
      <c r="CX15" s="1981"/>
      <c r="CY15" s="1981"/>
      <c r="CZ15" s="1981"/>
      <c r="DA15" s="1981"/>
      <c r="DB15" s="1981"/>
      <c r="DC15" s="1981"/>
      <c r="DD15" s="1981"/>
      <c r="DE15" s="1981"/>
      <c r="DF15" s="1981"/>
      <c r="DG15" s="1981"/>
      <c r="DH15" s="1981"/>
      <c r="DI15" s="1981"/>
      <c r="DJ15" s="1981"/>
      <c r="DK15" s="1981"/>
      <c r="DL15" s="1981"/>
      <c r="DM15" s="1981"/>
      <c r="DN15" s="1981"/>
      <c r="DO15" s="1981"/>
      <c r="DP15" s="1981"/>
      <c r="DQ15" s="1981"/>
      <c r="DR15" s="1981"/>
      <c r="DS15" s="1981"/>
      <c r="DT15" s="1981"/>
      <c r="DU15" s="1981"/>
      <c r="DV15" s="1981"/>
      <c r="DW15" s="1981"/>
      <c r="DX15" s="1981"/>
      <c r="DY15" s="1981"/>
      <c r="DZ15" s="1981"/>
      <c r="EA15" s="1982"/>
      <c r="EB15" s="2080" t="s">
        <v>295</v>
      </c>
      <c r="EC15" s="2081"/>
      <c r="ED15" s="2081"/>
      <c r="EE15" s="2082"/>
      <c r="EG15" s="167"/>
      <c r="EH15" s="167"/>
      <c r="EI15" s="81"/>
      <c r="EJ15" s="81"/>
      <c r="EK15" s="82"/>
      <c r="EL15" s="167"/>
      <c r="EM15" s="167"/>
      <c r="EN15" s="131"/>
      <c r="EO15" s="131"/>
      <c r="EP15" s="71"/>
    </row>
    <row r="16" spans="1:179" ht="22.5" customHeight="1" thickBot="1">
      <c r="B16" s="386"/>
      <c r="C16" s="392"/>
      <c r="D16" s="393"/>
      <c r="E16" s="393"/>
      <c r="F16" s="393"/>
      <c r="G16" s="393"/>
      <c r="H16" s="1971"/>
      <c r="I16" s="1972"/>
      <c r="J16" s="1975"/>
      <c r="K16" s="1976"/>
      <c r="L16" s="1992">
        <v>1</v>
      </c>
      <c r="M16" s="1978"/>
      <c r="N16" s="1978"/>
      <c r="O16" s="1978"/>
      <c r="P16" s="1977">
        <v>2</v>
      </c>
      <c r="Q16" s="1978"/>
      <c r="R16" s="1978"/>
      <c r="S16" s="1979"/>
      <c r="T16" s="1977">
        <v>3</v>
      </c>
      <c r="U16" s="1978"/>
      <c r="V16" s="1978"/>
      <c r="W16" s="1979"/>
      <c r="X16" s="1977">
        <v>4</v>
      </c>
      <c r="Y16" s="1978"/>
      <c r="Z16" s="1978"/>
      <c r="AA16" s="1979"/>
      <c r="AB16" s="1977">
        <v>5</v>
      </c>
      <c r="AC16" s="1978"/>
      <c r="AD16" s="1978"/>
      <c r="AE16" s="1979"/>
      <c r="AF16" s="1977">
        <v>6</v>
      </c>
      <c r="AG16" s="1978"/>
      <c r="AH16" s="1978"/>
      <c r="AI16" s="1979"/>
      <c r="AJ16" s="1977">
        <v>7</v>
      </c>
      <c r="AK16" s="1978"/>
      <c r="AL16" s="1978"/>
      <c r="AM16" s="1979"/>
      <c r="AN16" s="1977">
        <v>8</v>
      </c>
      <c r="AO16" s="1978"/>
      <c r="AP16" s="1978"/>
      <c r="AQ16" s="1979"/>
      <c r="AR16" s="1977">
        <v>9</v>
      </c>
      <c r="AS16" s="1978"/>
      <c r="AT16" s="1978"/>
      <c r="AU16" s="1979"/>
      <c r="AV16" s="1977">
        <v>10</v>
      </c>
      <c r="AW16" s="1978"/>
      <c r="AX16" s="1978"/>
      <c r="AY16" s="1979"/>
      <c r="AZ16" s="1977">
        <v>11</v>
      </c>
      <c r="BA16" s="1978"/>
      <c r="BB16" s="1978"/>
      <c r="BC16" s="1979"/>
      <c r="BD16" s="1977">
        <v>12</v>
      </c>
      <c r="BE16" s="1978"/>
      <c r="BF16" s="1978"/>
      <c r="BG16" s="1979"/>
      <c r="BH16" s="1977">
        <v>13</v>
      </c>
      <c r="BI16" s="1978"/>
      <c r="BJ16" s="1978"/>
      <c r="BK16" s="1979"/>
      <c r="BL16" s="1977">
        <v>14</v>
      </c>
      <c r="BM16" s="1978"/>
      <c r="BN16" s="1978"/>
      <c r="BO16" s="1979"/>
      <c r="BP16" s="1977">
        <v>15</v>
      </c>
      <c r="BQ16" s="1978"/>
      <c r="BR16" s="1978"/>
      <c r="BS16" s="1979"/>
      <c r="BT16" s="1977">
        <v>16</v>
      </c>
      <c r="BU16" s="1978"/>
      <c r="BV16" s="1978"/>
      <c r="BW16" s="1979"/>
      <c r="BX16" s="1977">
        <v>17</v>
      </c>
      <c r="BY16" s="1978"/>
      <c r="BZ16" s="1978"/>
      <c r="CA16" s="1979"/>
      <c r="CB16" s="1977">
        <v>18</v>
      </c>
      <c r="CC16" s="1978"/>
      <c r="CD16" s="1978"/>
      <c r="CE16" s="1979"/>
      <c r="CF16" s="1977">
        <v>19</v>
      </c>
      <c r="CG16" s="1978"/>
      <c r="CH16" s="1978"/>
      <c r="CI16" s="1979"/>
      <c r="CJ16" s="1977">
        <v>20</v>
      </c>
      <c r="CK16" s="1978"/>
      <c r="CL16" s="1978"/>
      <c r="CM16" s="1979"/>
      <c r="CN16" s="1977">
        <v>21</v>
      </c>
      <c r="CO16" s="1978"/>
      <c r="CP16" s="1978"/>
      <c r="CQ16" s="1979"/>
      <c r="CR16" s="1977">
        <v>22</v>
      </c>
      <c r="CS16" s="1978"/>
      <c r="CT16" s="1978"/>
      <c r="CU16" s="1979"/>
      <c r="CV16" s="1977">
        <v>23</v>
      </c>
      <c r="CW16" s="1978"/>
      <c r="CX16" s="1978"/>
      <c r="CY16" s="1979"/>
      <c r="CZ16" s="1977">
        <v>24</v>
      </c>
      <c r="DA16" s="1978"/>
      <c r="DB16" s="1978"/>
      <c r="DC16" s="1979"/>
      <c r="DD16" s="1977">
        <v>25</v>
      </c>
      <c r="DE16" s="1978"/>
      <c r="DF16" s="1978"/>
      <c r="DG16" s="1979"/>
      <c r="DH16" s="1977">
        <v>26</v>
      </c>
      <c r="DI16" s="1978"/>
      <c r="DJ16" s="1978"/>
      <c r="DK16" s="1979"/>
      <c r="DL16" s="1977">
        <v>27</v>
      </c>
      <c r="DM16" s="1978"/>
      <c r="DN16" s="1978"/>
      <c r="DO16" s="1979"/>
      <c r="DP16" s="1977">
        <v>28</v>
      </c>
      <c r="DQ16" s="1978"/>
      <c r="DR16" s="1978"/>
      <c r="DS16" s="1979"/>
      <c r="DT16" s="1977">
        <v>29</v>
      </c>
      <c r="DU16" s="1978"/>
      <c r="DV16" s="1978"/>
      <c r="DW16" s="1979"/>
      <c r="DX16" s="1977">
        <v>30</v>
      </c>
      <c r="DY16" s="1978"/>
      <c r="DZ16" s="1978"/>
      <c r="EA16" s="1978"/>
      <c r="EB16" s="2083"/>
      <c r="EC16" s="2084"/>
      <c r="ED16" s="2084"/>
      <c r="EE16" s="2085"/>
      <c r="EG16" s="167"/>
      <c r="EH16" s="167"/>
      <c r="EI16" s="81"/>
      <c r="EJ16" s="81"/>
      <c r="EK16" s="82"/>
      <c r="EL16" s="167"/>
      <c r="EM16" s="167"/>
      <c r="EN16" s="131"/>
      <c r="EO16" s="131"/>
      <c r="EP16" s="71"/>
    </row>
    <row r="17" spans="1:178" ht="9" customHeight="1">
      <c r="B17" s="394"/>
      <c r="C17" s="395"/>
      <c r="D17" s="396"/>
      <c r="E17" s="396"/>
      <c r="F17" s="396"/>
      <c r="G17" s="1961" t="s">
        <v>183</v>
      </c>
      <c r="H17" s="1963" t="s">
        <v>1049</v>
      </c>
      <c r="I17" s="1964"/>
      <c r="J17" s="1964"/>
      <c r="K17" s="1965"/>
      <c r="L17" s="1938" t="str">
        <f>IF(N6="","",N6)</f>
        <v/>
      </c>
      <c r="M17" s="1938"/>
      <c r="N17" s="1938"/>
      <c r="O17" s="1938"/>
      <c r="P17" s="1937" t="str">
        <f>IF(R6="","",R6)</f>
        <v/>
      </c>
      <c r="Q17" s="1938"/>
      <c r="R17" s="1938"/>
      <c r="S17" s="1939"/>
      <c r="T17" s="1937" t="str">
        <f>IF(V6="","",V6)</f>
        <v/>
      </c>
      <c r="U17" s="1938"/>
      <c r="V17" s="1938"/>
      <c r="W17" s="1939"/>
      <c r="X17" s="1937" t="str">
        <f>IF(Z6="","",Z6)</f>
        <v/>
      </c>
      <c r="Y17" s="1938"/>
      <c r="Z17" s="1938"/>
      <c r="AA17" s="1939"/>
      <c r="AB17" s="1937" t="str">
        <f>IF(AD6="","",AD6)</f>
        <v/>
      </c>
      <c r="AC17" s="1938"/>
      <c r="AD17" s="1938"/>
      <c r="AE17" s="1939"/>
      <c r="AF17" s="1937" t="str">
        <f>IF(AH6="","",AH6)</f>
        <v/>
      </c>
      <c r="AG17" s="1938"/>
      <c r="AH17" s="1938"/>
      <c r="AI17" s="1939"/>
      <c r="AJ17" s="1937" t="str">
        <f>IF(AL6="","",AL6)</f>
        <v/>
      </c>
      <c r="AK17" s="1938"/>
      <c r="AL17" s="1938"/>
      <c r="AM17" s="1939"/>
      <c r="AN17" s="1937" t="str">
        <f>IF(AP6="","",AP6)</f>
        <v/>
      </c>
      <c r="AO17" s="1938"/>
      <c r="AP17" s="1938"/>
      <c r="AQ17" s="1939"/>
      <c r="AR17" s="1937" t="str">
        <f>IF(AT6="","",AT6)</f>
        <v/>
      </c>
      <c r="AS17" s="1938"/>
      <c r="AT17" s="1938"/>
      <c r="AU17" s="1939"/>
      <c r="AV17" s="1937" t="str">
        <f>IF(AX6="","",AX6)</f>
        <v/>
      </c>
      <c r="AW17" s="1938"/>
      <c r="AX17" s="1938"/>
      <c r="AY17" s="1939"/>
      <c r="AZ17" s="1937" t="str">
        <f>IF(BB6="","",BB6)</f>
        <v/>
      </c>
      <c r="BA17" s="1938"/>
      <c r="BB17" s="1938"/>
      <c r="BC17" s="1939"/>
      <c r="BD17" s="1937" t="str">
        <f>IF(BF6="","",BF6)</f>
        <v/>
      </c>
      <c r="BE17" s="1938"/>
      <c r="BF17" s="1938"/>
      <c r="BG17" s="1939"/>
      <c r="BH17" s="1937" t="str">
        <f>IF(BJ6="","",BJ6)</f>
        <v/>
      </c>
      <c r="BI17" s="1938"/>
      <c r="BJ17" s="1938"/>
      <c r="BK17" s="1939"/>
      <c r="BL17" s="1937" t="str">
        <f>IF(BN6="","",BN6)</f>
        <v/>
      </c>
      <c r="BM17" s="1938"/>
      <c r="BN17" s="1938"/>
      <c r="BO17" s="1939"/>
      <c r="BP17" s="1937" t="str">
        <f>IF(BR6="","",BR6)</f>
        <v/>
      </c>
      <c r="BQ17" s="1938"/>
      <c r="BR17" s="1938"/>
      <c r="BS17" s="1939"/>
      <c r="BT17" s="1937" t="str">
        <f>IF(BV6="","",BV6)</f>
        <v/>
      </c>
      <c r="BU17" s="1938"/>
      <c r="BV17" s="1938"/>
      <c r="BW17" s="1939"/>
      <c r="BX17" s="1937" t="str">
        <f>IF(BZ6="","",BZ6)</f>
        <v/>
      </c>
      <c r="BY17" s="1938"/>
      <c r="BZ17" s="1938"/>
      <c r="CA17" s="1939"/>
      <c r="CB17" s="1937" t="str">
        <f>IF(CD6="","",CD6)</f>
        <v/>
      </c>
      <c r="CC17" s="1938"/>
      <c r="CD17" s="1938"/>
      <c r="CE17" s="1939"/>
      <c r="CF17" s="1937" t="str">
        <f>IF(CH6="","",CH6)</f>
        <v/>
      </c>
      <c r="CG17" s="1938"/>
      <c r="CH17" s="1938"/>
      <c r="CI17" s="1939"/>
      <c r="CJ17" s="1937" t="str">
        <f>IF(CL6="","",CL6)</f>
        <v/>
      </c>
      <c r="CK17" s="1938"/>
      <c r="CL17" s="1938"/>
      <c r="CM17" s="1939"/>
      <c r="CN17" s="1937" t="str">
        <f>IF(CP6="","",CP6)</f>
        <v/>
      </c>
      <c r="CO17" s="1938"/>
      <c r="CP17" s="1938"/>
      <c r="CQ17" s="1939"/>
      <c r="CR17" s="1937" t="str">
        <f>IF(CT6="","",CT6)</f>
        <v/>
      </c>
      <c r="CS17" s="1938"/>
      <c r="CT17" s="1938"/>
      <c r="CU17" s="1939"/>
      <c r="CV17" s="1937" t="str">
        <f>IF(CX6="","",CX6)</f>
        <v/>
      </c>
      <c r="CW17" s="1938"/>
      <c r="CX17" s="1938"/>
      <c r="CY17" s="1939"/>
      <c r="CZ17" s="1937" t="str">
        <f>IF(DB6="","",DB6)</f>
        <v/>
      </c>
      <c r="DA17" s="1938"/>
      <c r="DB17" s="1938"/>
      <c r="DC17" s="1939"/>
      <c r="DD17" s="1937" t="str">
        <f>IF(DF6="","",DF6)</f>
        <v/>
      </c>
      <c r="DE17" s="1938"/>
      <c r="DF17" s="1938"/>
      <c r="DG17" s="1939"/>
      <c r="DH17" s="1937" t="str">
        <f>IF(DJ6="","",DJ6)</f>
        <v/>
      </c>
      <c r="DI17" s="1938"/>
      <c r="DJ17" s="1938"/>
      <c r="DK17" s="1939"/>
      <c r="DL17" s="1937" t="str">
        <f>IF(DN6="","",DN6)</f>
        <v/>
      </c>
      <c r="DM17" s="1938"/>
      <c r="DN17" s="1938"/>
      <c r="DO17" s="1939"/>
      <c r="DP17" s="1937" t="str">
        <f>IF(DR6="","",DR6)</f>
        <v/>
      </c>
      <c r="DQ17" s="1938"/>
      <c r="DR17" s="1938"/>
      <c r="DS17" s="1939"/>
      <c r="DT17" s="1937" t="str">
        <f>IF(DV6="","",DV6)</f>
        <v/>
      </c>
      <c r="DU17" s="1938"/>
      <c r="DV17" s="1938"/>
      <c r="DW17" s="1939"/>
      <c r="DX17" s="1937" t="str">
        <f>IF(DZ6="","",DZ6)</f>
        <v/>
      </c>
      <c r="DY17" s="1938"/>
      <c r="DZ17" s="1938"/>
      <c r="EA17" s="1938"/>
      <c r="EB17" s="2083"/>
      <c r="EC17" s="2084"/>
      <c r="ED17" s="2084"/>
      <c r="EE17" s="2085"/>
      <c r="EG17" s="167"/>
      <c r="EH17" s="167"/>
      <c r="EI17" s="81"/>
      <c r="EJ17" s="81"/>
      <c r="EK17" s="82"/>
      <c r="EL17" s="167"/>
      <c r="EM17" s="167"/>
      <c r="EN17" s="131"/>
      <c r="EO17" s="131"/>
      <c r="EP17" s="71"/>
    </row>
    <row r="18" spans="1:178" ht="9" customHeight="1">
      <c r="B18" s="397"/>
      <c r="C18" s="398"/>
      <c r="D18" s="399"/>
      <c r="E18" s="399"/>
      <c r="F18" s="399"/>
      <c r="G18" s="1962"/>
      <c r="H18" s="1966"/>
      <c r="I18" s="1967"/>
      <c r="J18" s="1967"/>
      <c r="K18" s="1968"/>
      <c r="L18" s="1941"/>
      <c r="M18" s="1941"/>
      <c r="N18" s="1941"/>
      <c r="O18" s="1941"/>
      <c r="P18" s="1940"/>
      <c r="Q18" s="1941"/>
      <c r="R18" s="1941"/>
      <c r="S18" s="1942"/>
      <c r="T18" s="1940"/>
      <c r="U18" s="1941"/>
      <c r="V18" s="1941"/>
      <c r="W18" s="1942"/>
      <c r="X18" s="1940"/>
      <c r="Y18" s="1941"/>
      <c r="Z18" s="1941"/>
      <c r="AA18" s="1942"/>
      <c r="AB18" s="1940"/>
      <c r="AC18" s="1941"/>
      <c r="AD18" s="1941"/>
      <c r="AE18" s="1942"/>
      <c r="AF18" s="1940"/>
      <c r="AG18" s="1941"/>
      <c r="AH18" s="1941"/>
      <c r="AI18" s="1942"/>
      <c r="AJ18" s="1940"/>
      <c r="AK18" s="1941"/>
      <c r="AL18" s="1941"/>
      <c r="AM18" s="1942"/>
      <c r="AN18" s="1940"/>
      <c r="AO18" s="1941"/>
      <c r="AP18" s="1941"/>
      <c r="AQ18" s="1942"/>
      <c r="AR18" s="1940"/>
      <c r="AS18" s="1941"/>
      <c r="AT18" s="1941"/>
      <c r="AU18" s="1942"/>
      <c r="AV18" s="1940"/>
      <c r="AW18" s="1941"/>
      <c r="AX18" s="1941"/>
      <c r="AY18" s="1942"/>
      <c r="AZ18" s="1940"/>
      <c r="BA18" s="1941"/>
      <c r="BB18" s="1941"/>
      <c r="BC18" s="1942"/>
      <c r="BD18" s="1940"/>
      <c r="BE18" s="1941"/>
      <c r="BF18" s="1941"/>
      <c r="BG18" s="1942"/>
      <c r="BH18" s="1940"/>
      <c r="BI18" s="1941"/>
      <c r="BJ18" s="1941"/>
      <c r="BK18" s="1942"/>
      <c r="BL18" s="1940"/>
      <c r="BM18" s="1941"/>
      <c r="BN18" s="1941"/>
      <c r="BO18" s="1942"/>
      <c r="BP18" s="1940"/>
      <c r="BQ18" s="1941"/>
      <c r="BR18" s="1941"/>
      <c r="BS18" s="1942"/>
      <c r="BT18" s="1940"/>
      <c r="BU18" s="1941"/>
      <c r="BV18" s="1941"/>
      <c r="BW18" s="1942"/>
      <c r="BX18" s="1940"/>
      <c r="BY18" s="1941"/>
      <c r="BZ18" s="1941"/>
      <c r="CA18" s="1942"/>
      <c r="CB18" s="1940"/>
      <c r="CC18" s="1941"/>
      <c r="CD18" s="1941"/>
      <c r="CE18" s="1942"/>
      <c r="CF18" s="1940"/>
      <c r="CG18" s="1941"/>
      <c r="CH18" s="1941"/>
      <c r="CI18" s="1942"/>
      <c r="CJ18" s="1940"/>
      <c r="CK18" s="1941"/>
      <c r="CL18" s="1941"/>
      <c r="CM18" s="1942"/>
      <c r="CN18" s="1940"/>
      <c r="CO18" s="1941"/>
      <c r="CP18" s="1941"/>
      <c r="CQ18" s="1942"/>
      <c r="CR18" s="1940"/>
      <c r="CS18" s="1941"/>
      <c r="CT18" s="1941"/>
      <c r="CU18" s="1942"/>
      <c r="CV18" s="1940"/>
      <c r="CW18" s="1941"/>
      <c r="CX18" s="1941"/>
      <c r="CY18" s="1942"/>
      <c r="CZ18" s="1940"/>
      <c r="DA18" s="1941"/>
      <c r="DB18" s="1941"/>
      <c r="DC18" s="1942"/>
      <c r="DD18" s="1940"/>
      <c r="DE18" s="1941"/>
      <c r="DF18" s="1941"/>
      <c r="DG18" s="1942"/>
      <c r="DH18" s="1940"/>
      <c r="DI18" s="1941"/>
      <c r="DJ18" s="1941"/>
      <c r="DK18" s="1942"/>
      <c r="DL18" s="1940"/>
      <c r="DM18" s="1941"/>
      <c r="DN18" s="1941"/>
      <c r="DO18" s="1942"/>
      <c r="DP18" s="1940"/>
      <c r="DQ18" s="1941"/>
      <c r="DR18" s="1941"/>
      <c r="DS18" s="1942"/>
      <c r="DT18" s="1940"/>
      <c r="DU18" s="1941"/>
      <c r="DV18" s="1941"/>
      <c r="DW18" s="1942"/>
      <c r="DX18" s="1940"/>
      <c r="DY18" s="1941"/>
      <c r="DZ18" s="1941"/>
      <c r="EA18" s="1941"/>
      <c r="EB18" s="2083"/>
      <c r="EC18" s="2084"/>
      <c r="ED18" s="2084"/>
      <c r="EE18" s="2085"/>
      <c r="EI18" s="81"/>
      <c r="EJ18" s="81"/>
      <c r="EK18" s="80"/>
      <c r="EN18" s="131"/>
      <c r="EO18" s="145"/>
      <c r="EP18" s="71"/>
    </row>
    <row r="19" spans="1:178" ht="9" customHeight="1">
      <c r="B19" s="1952" t="s">
        <v>181</v>
      </c>
      <c r="C19" s="1953"/>
      <c r="D19" s="399"/>
      <c r="E19" s="399"/>
      <c r="F19" s="399"/>
      <c r="G19" s="1962" t="s">
        <v>184</v>
      </c>
      <c r="H19" s="1984"/>
      <c r="I19" s="1947"/>
      <c r="J19" s="1947"/>
      <c r="K19" s="1985"/>
      <c r="L19" s="1983"/>
      <c r="M19" s="1947"/>
      <c r="N19" s="1947"/>
      <c r="O19" s="1947"/>
      <c r="P19" s="1946"/>
      <c r="Q19" s="1947"/>
      <c r="R19" s="1947"/>
      <c r="S19" s="1948"/>
      <c r="T19" s="1946"/>
      <c r="U19" s="1947"/>
      <c r="V19" s="1947"/>
      <c r="W19" s="1948"/>
      <c r="X19" s="1946"/>
      <c r="Y19" s="1947"/>
      <c r="Z19" s="1947"/>
      <c r="AA19" s="1948"/>
      <c r="AB19" s="1946"/>
      <c r="AC19" s="1947"/>
      <c r="AD19" s="1947"/>
      <c r="AE19" s="1948"/>
      <c r="AF19" s="1946"/>
      <c r="AG19" s="1947"/>
      <c r="AH19" s="1947"/>
      <c r="AI19" s="1948"/>
      <c r="AJ19" s="1946"/>
      <c r="AK19" s="1947"/>
      <c r="AL19" s="1947"/>
      <c r="AM19" s="1948"/>
      <c r="AN19" s="1946"/>
      <c r="AO19" s="1947"/>
      <c r="AP19" s="1947"/>
      <c r="AQ19" s="1948"/>
      <c r="AR19" s="1946"/>
      <c r="AS19" s="1947"/>
      <c r="AT19" s="1947"/>
      <c r="AU19" s="1948"/>
      <c r="AV19" s="1946"/>
      <c r="AW19" s="1947"/>
      <c r="AX19" s="1947"/>
      <c r="AY19" s="1948"/>
      <c r="AZ19" s="1946"/>
      <c r="BA19" s="1947"/>
      <c r="BB19" s="1947"/>
      <c r="BC19" s="1948"/>
      <c r="BD19" s="1946"/>
      <c r="BE19" s="1947"/>
      <c r="BF19" s="1947"/>
      <c r="BG19" s="1948"/>
      <c r="BH19" s="1946"/>
      <c r="BI19" s="1947"/>
      <c r="BJ19" s="1947"/>
      <c r="BK19" s="1948"/>
      <c r="BL19" s="1946"/>
      <c r="BM19" s="1947"/>
      <c r="BN19" s="1947"/>
      <c r="BO19" s="1948"/>
      <c r="BP19" s="1946"/>
      <c r="BQ19" s="1947"/>
      <c r="BR19" s="1947"/>
      <c r="BS19" s="1948"/>
      <c r="BT19" s="1946"/>
      <c r="BU19" s="1947"/>
      <c r="BV19" s="1947"/>
      <c r="BW19" s="1948"/>
      <c r="BX19" s="1946"/>
      <c r="BY19" s="1947"/>
      <c r="BZ19" s="1947"/>
      <c r="CA19" s="1948"/>
      <c r="CB19" s="1946"/>
      <c r="CC19" s="1947"/>
      <c r="CD19" s="1947"/>
      <c r="CE19" s="1948"/>
      <c r="CF19" s="1946"/>
      <c r="CG19" s="1947"/>
      <c r="CH19" s="1947"/>
      <c r="CI19" s="1948"/>
      <c r="CJ19" s="1946"/>
      <c r="CK19" s="1947"/>
      <c r="CL19" s="1947"/>
      <c r="CM19" s="1948"/>
      <c r="CN19" s="1946"/>
      <c r="CO19" s="1947"/>
      <c r="CP19" s="1947"/>
      <c r="CQ19" s="1948"/>
      <c r="CR19" s="1946"/>
      <c r="CS19" s="1947"/>
      <c r="CT19" s="1947"/>
      <c r="CU19" s="1948"/>
      <c r="CV19" s="1946"/>
      <c r="CW19" s="1947"/>
      <c r="CX19" s="1947"/>
      <c r="CY19" s="1948"/>
      <c r="CZ19" s="1946"/>
      <c r="DA19" s="1947"/>
      <c r="DB19" s="1947"/>
      <c r="DC19" s="1948"/>
      <c r="DD19" s="1946"/>
      <c r="DE19" s="1947"/>
      <c r="DF19" s="1947"/>
      <c r="DG19" s="1948"/>
      <c r="DH19" s="1946"/>
      <c r="DI19" s="1947"/>
      <c r="DJ19" s="1947"/>
      <c r="DK19" s="1948"/>
      <c r="DL19" s="1946"/>
      <c r="DM19" s="1947"/>
      <c r="DN19" s="1947"/>
      <c r="DO19" s="1948"/>
      <c r="DP19" s="1946"/>
      <c r="DQ19" s="1947"/>
      <c r="DR19" s="1947"/>
      <c r="DS19" s="1948"/>
      <c r="DT19" s="1946"/>
      <c r="DU19" s="1947"/>
      <c r="DV19" s="1947"/>
      <c r="DW19" s="1948"/>
      <c r="DX19" s="1946"/>
      <c r="DY19" s="1947"/>
      <c r="DZ19" s="1947"/>
      <c r="EA19" s="1947"/>
      <c r="EB19" s="2083"/>
      <c r="EC19" s="2084"/>
      <c r="ED19" s="2084"/>
      <c r="EE19" s="2085"/>
      <c r="EN19" s="145"/>
      <c r="EO19" s="145"/>
      <c r="EP19" s="71"/>
      <c r="EW19" s="851" t="s">
        <v>1100</v>
      </c>
      <c r="EX19" s="851"/>
      <c r="EY19" s="851"/>
      <c r="EZ19" s="851"/>
      <c r="FA19" s="851"/>
      <c r="FB19" s="851"/>
      <c r="FC19" s="851"/>
      <c r="FD19" s="851"/>
      <c r="FE19" s="851"/>
      <c r="FF19" s="851"/>
      <c r="FG19" s="851"/>
      <c r="FH19" s="851"/>
      <c r="FI19" s="851"/>
      <c r="FJ19" s="851"/>
      <c r="FK19" s="851"/>
      <c r="FL19" s="851"/>
      <c r="FM19" s="851"/>
      <c r="FN19" s="851"/>
      <c r="FO19" s="851"/>
      <c r="FP19" s="851"/>
      <c r="FQ19" s="851"/>
      <c r="FR19" s="851"/>
      <c r="FS19" s="851"/>
      <c r="FT19" s="851"/>
      <c r="FU19" s="851"/>
      <c r="FV19" s="851"/>
    </row>
    <row r="20" spans="1:178" ht="24.95" customHeight="1">
      <c r="B20" s="1954"/>
      <c r="C20" s="1955"/>
      <c r="D20" s="400"/>
      <c r="E20" s="400"/>
      <c r="F20" s="400"/>
      <c r="G20" s="1993"/>
      <c r="H20" s="1986"/>
      <c r="I20" s="1950"/>
      <c r="J20" s="1950"/>
      <c r="K20" s="1987"/>
      <c r="L20" s="1950"/>
      <c r="M20" s="1950"/>
      <c r="N20" s="1950"/>
      <c r="O20" s="1950"/>
      <c r="P20" s="1949"/>
      <c r="Q20" s="1950"/>
      <c r="R20" s="1950"/>
      <c r="S20" s="1951"/>
      <c r="T20" s="1949"/>
      <c r="U20" s="1950"/>
      <c r="V20" s="1950"/>
      <c r="W20" s="1951"/>
      <c r="X20" s="1949"/>
      <c r="Y20" s="1950"/>
      <c r="Z20" s="1950"/>
      <c r="AA20" s="1951"/>
      <c r="AB20" s="1949"/>
      <c r="AC20" s="1950"/>
      <c r="AD20" s="1950"/>
      <c r="AE20" s="1951"/>
      <c r="AF20" s="1949"/>
      <c r="AG20" s="1950"/>
      <c r="AH20" s="1950"/>
      <c r="AI20" s="1951"/>
      <c r="AJ20" s="1949"/>
      <c r="AK20" s="1950"/>
      <c r="AL20" s="1950"/>
      <c r="AM20" s="1951"/>
      <c r="AN20" s="1949"/>
      <c r="AO20" s="1950"/>
      <c r="AP20" s="1950"/>
      <c r="AQ20" s="1951"/>
      <c r="AR20" s="1949"/>
      <c r="AS20" s="1950"/>
      <c r="AT20" s="1950"/>
      <c r="AU20" s="1951"/>
      <c r="AV20" s="1949"/>
      <c r="AW20" s="1950"/>
      <c r="AX20" s="1950"/>
      <c r="AY20" s="1951"/>
      <c r="AZ20" s="1949"/>
      <c r="BA20" s="1950"/>
      <c r="BB20" s="1950"/>
      <c r="BC20" s="1951"/>
      <c r="BD20" s="1949"/>
      <c r="BE20" s="1950"/>
      <c r="BF20" s="1950"/>
      <c r="BG20" s="1951"/>
      <c r="BH20" s="1949"/>
      <c r="BI20" s="1950"/>
      <c r="BJ20" s="1950"/>
      <c r="BK20" s="1951"/>
      <c r="BL20" s="1949"/>
      <c r="BM20" s="1950"/>
      <c r="BN20" s="1950"/>
      <c r="BO20" s="1951"/>
      <c r="BP20" s="1949"/>
      <c r="BQ20" s="1950"/>
      <c r="BR20" s="1950"/>
      <c r="BS20" s="1951"/>
      <c r="BT20" s="1949"/>
      <c r="BU20" s="1950"/>
      <c r="BV20" s="1950"/>
      <c r="BW20" s="1951"/>
      <c r="BX20" s="1949"/>
      <c r="BY20" s="1950"/>
      <c r="BZ20" s="1950"/>
      <c r="CA20" s="1951"/>
      <c r="CB20" s="1949"/>
      <c r="CC20" s="1950"/>
      <c r="CD20" s="1950"/>
      <c r="CE20" s="1951"/>
      <c r="CF20" s="1949"/>
      <c r="CG20" s="1950"/>
      <c r="CH20" s="1950"/>
      <c r="CI20" s="1951"/>
      <c r="CJ20" s="1949"/>
      <c r="CK20" s="1950"/>
      <c r="CL20" s="1950"/>
      <c r="CM20" s="1951"/>
      <c r="CN20" s="1949"/>
      <c r="CO20" s="1950"/>
      <c r="CP20" s="1950"/>
      <c r="CQ20" s="1951"/>
      <c r="CR20" s="1949"/>
      <c r="CS20" s="1950"/>
      <c r="CT20" s="1950"/>
      <c r="CU20" s="1951"/>
      <c r="CV20" s="1949"/>
      <c r="CW20" s="1950"/>
      <c r="CX20" s="1950"/>
      <c r="CY20" s="1951"/>
      <c r="CZ20" s="1949"/>
      <c r="DA20" s="1950"/>
      <c r="DB20" s="1950"/>
      <c r="DC20" s="1951"/>
      <c r="DD20" s="1949"/>
      <c r="DE20" s="1950"/>
      <c r="DF20" s="1950"/>
      <c r="DG20" s="1951"/>
      <c r="DH20" s="1949"/>
      <c r="DI20" s="1950"/>
      <c r="DJ20" s="1950"/>
      <c r="DK20" s="1951"/>
      <c r="DL20" s="1949"/>
      <c r="DM20" s="1950"/>
      <c r="DN20" s="1950"/>
      <c r="DO20" s="1951"/>
      <c r="DP20" s="1949"/>
      <c r="DQ20" s="1950"/>
      <c r="DR20" s="1950"/>
      <c r="DS20" s="1951"/>
      <c r="DT20" s="1949"/>
      <c r="DU20" s="1950"/>
      <c r="DV20" s="1950"/>
      <c r="DW20" s="1951"/>
      <c r="DX20" s="1949"/>
      <c r="DY20" s="1950"/>
      <c r="DZ20" s="1950"/>
      <c r="EA20" s="1950"/>
      <c r="EB20" s="2086"/>
      <c r="EC20" s="2087"/>
      <c r="ED20" s="2087"/>
      <c r="EE20" s="2088"/>
      <c r="EG20" s="367" t="s">
        <v>654</v>
      </c>
      <c r="EH20" s="376"/>
      <c r="EI20" s="1005"/>
      <c r="EJ20" s="376" t="s">
        <v>1415</v>
      </c>
      <c r="EK20" s="1005"/>
      <c r="EL20" s="1006"/>
      <c r="EN20" s="145"/>
      <c r="EO20" s="145"/>
      <c r="EP20" s="71"/>
      <c r="EW20" s="1067" t="s">
        <v>1101</v>
      </c>
      <c r="EX20" s="1067" t="s">
        <v>1407</v>
      </c>
      <c r="EY20" s="1067" t="s">
        <v>1102</v>
      </c>
      <c r="EZ20" s="1067" t="s">
        <v>1103</v>
      </c>
      <c r="FA20" s="1067" t="s">
        <v>1104</v>
      </c>
      <c r="FB20" s="1067" t="s">
        <v>1105</v>
      </c>
      <c r="FC20" s="1067" t="s">
        <v>1106</v>
      </c>
      <c r="FD20" s="1067" t="s">
        <v>1107</v>
      </c>
      <c r="FE20" s="1067" t="s">
        <v>1108</v>
      </c>
      <c r="FF20" s="1067" t="s">
        <v>1109</v>
      </c>
      <c r="FG20" s="1067" t="s">
        <v>1387</v>
      </c>
      <c r="FH20" s="1067" t="s">
        <v>1110</v>
      </c>
      <c r="FI20" s="1067" t="s">
        <v>1111</v>
      </c>
      <c r="FJ20" s="1067" t="s">
        <v>1112</v>
      </c>
      <c r="FK20" s="1067" t="s">
        <v>1113</v>
      </c>
      <c r="FL20" s="1067" t="s">
        <v>1609</v>
      </c>
      <c r="FM20" s="1067" t="s">
        <v>1114</v>
      </c>
      <c r="FN20" s="1067" t="s">
        <v>1124</v>
      </c>
      <c r="FO20" s="1067" t="s">
        <v>1115</v>
      </c>
      <c r="FP20" s="1067" t="s">
        <v>1116</v>
      </c>
      <c r="FQ20" s="1067" t="s">
        <v>1117</v>
      </c>
      <c r="FR20" s="1067" t="s">
        <v>1118</v>
      </c>
      <c r="FS20" s="1067" t="s">
        <v>1119</v>
      </c>
      <c r="FT20" s="1067" t="s">
        <v>1123</v>
      </c>
      <c r="FU20" s="1067" t="s">
        <v>1120</v>
      </c>
      <c r="FV20" s="1067" t="s">
        <v>1121</v>
      </c>
    </row>
    <row r="21" spans="1:178" ht="20.100000000000001" customHeight="1">
      <c r="A21" s="909">
        <v>1</v>
      </c>
      <c r="B21" s="401" t="s">
        <v>640</v>
      </c>
      <c r="C21" s="1888" t="s">
        <v>642</v>
      </c>
      <c r="D21" s="1888"/>
      <c r="E21" s="1888"/>
      <c r="F21" s="1888"/>
      <c r="G21" s="1889"/>
      <c r="H21" s="1848">
        <f>SUMIF($EW$21:$EW$189,"○",H$21:H$189)</f>
        <v>0</v>
      </c>
      <c r="I21" s="1828"/>
      <c r="J21" s="1828"/>
      <c r="K21" s="1849"/>
      <c r="L21" s="1828">
        <f>SUMIF($EW$21:$EW$189,"○",L$21:L$189)</f>
        <v>0</v>
      </c>
      <c r="M21" s="1828"/>
      <c r="N21" s="1828"/>
      <c r="O21" s="1828"/>
      <c r="P21" s="1827">
        <f>SUMIF($EW$21:$EW$189,"○",P$21:P$189)</f>
        <v>0</v>
      </c>
      <c r="Q21" s="1828"/>
      <c r="R21" s="1828"/>
      <c r="S21" s="1829"/>
      <c r="T21" s="1827">
        <f>SUMIF($EW$21:$EW$189,"○",T$21:T$189)</f>
        <v>0</v>
      </c>
      <c r="U21" s="1828"/>
      <c r="V21" s="1828"/>
      <c r="W21" s="1829"/>
      <c r="X21" s="1827">
        <f>SUMIF($EW$21:$EW$189,"○",X$21:X$189)</f>
        <v>0</v>
      </c>
      <c r="Y21" s="1828"/>
      <c r="Z21" s="1828"/>
      <c r="AA21" s="1829"/>
      <c r="AB21" s="1827">
        <f>SUMIF($EW$21:$EW$189,"○",AB$21:AB$189)</f>
        <v>0</v>
      </c>
      <c r="AC21" s="1828"/>
      <c r="AD21" s="1828"/>
      <c r="AE21" s="1829"/>
      <c r="AF21" s="1827">
        <f>SUMIF($EW$21:$EW$189,"○",AF$21:AF$189)</f>
        <v>0</v>
      </c>
      <c r="AG21" s="1828"/>
      <c r="AH21" s="1828"/>
      <c r="AI21" s="1829"/>
      <c r="AJ21" s="1827">
        <f>SUMIF($EW$21:$EW$189,"○",AJ$21:AJ$189)</f>
        <v>0</v>
      </c>
      <c r="AK21" s="1828"/>
      <c r="AL21" s="1828"/>
      <c r="AM21" s="1829"/>
      <c r="AN21" s="1827">
        <f>SUMIF($EW$21:$EW$189,"○",AN$21:AN$189)</f>
        <v>0</v>
      </c>
      <c r="AO21" s="1828"/>
      <c r="AP21" s="1828"/>
      <c r="AQ21" s="1829"/>
      <c r="AR21" s="1827">
        <f>SUMIF($EW$21:$EW$189,"○",AR$21:AR$189)</f>
        <v>0</v>
      </c>
      <c r="AS21" s="1828"/>
      <c r="AT21" s="1828"/>
      <c r="AU21" s="1829"/>
      <c r="AV21" s="1827">
        <f>SUMIF($EW$21:$EW$189,"○",AV$21:AV$189)</f>
        <v>0</v>
      </c>
      <c r="AW21" s="1828"/>
      <c r="AX21" s="1828"/>
      <c r="AY21" s="1829"/>
      <c r="AZ21" s="1827">
        <f>SUMIF($EW$21:$EW$189,"○",AZ$21:AZ$189)</f>
        <v>0</v>
      </c>
      <c r="BA21" s="1828"/>
      <c r="BB21" s="1828"/>
      <c r="BC21" s="1829"/>
      <c r="BD21" s="1827">
        <f>SUMIF($EW$21:$EW$189,"○",BD$21:BD$189)</f>
        <v>0</v>
      </c>
      <c r="BE21" s="1828"/>
      <c r="BF21" s="1828"/>
      <c r="BG21" s="1829"/>
      <c r="BH21" s="1827">
        <f>SUMIF($EW$21:$EW$189,"○",BH$21:BH$189)</f>
        <v>0</v>
      </c>
      <c r="BI21" s="1828"/>
      <c r="BJ21" s="1828"/>
      <c r="BK21" s="1829"/>
      <c r="BL21" s="1827">
        <f>SUMIF($EW$21:$EW$189,"○",BL$21:BL$189)</f>
        <v>0</v>
      </c>
      <c r="BM21" s="1828"/>
      <c r="BN21" s="1828"/>
      <c r="BO21" s="1829"/>
      <c r="BP21" s="1827">
        <f>SUMIF($EW$21:$EW$189,"○",BP$21:BP$189)</f>
        <v>0</v>
      </c>
      <c r="BQ21" s="1828"/>
      <c r="BR21" s="1828"/>
      <c r="BS21" s="1829"/>
      <c r="BT21" s="1827">
        <f>SUMIF($EW$21:$EW$189,"○",BT$21:BT$189)</f>
        <v>0</v>
      </c>
      <c r="BU21" s="1828"/>
      <c r="BV21" s="1828"/>
      <c r="BW21" s="1829"/>
      <c r="BX21" s="1827">
        <f>SUMIF($EW$21:$EW$189,"○",BX$21:BX$189)</f>
        <v>0</v>
      </c>
      <c r="BY21" s="1828"/>
      <c r="BZ21" s="1828"/>
      <c r="CA21" s="1829"/>
      <c r="CB21" s="1827">
        <f>SUMIF($EW$21:$EW$189,"○",CB$21:CB$189)</f>
        <v>0</v>
      </c>
      <c r="CC21" s="1828"/>
      <c r="CD21" s="1828"/>
      <c r="CE21" s="1829"/>
      <c r="CF21" s="1827">
        <f>SUMIF($EW$21:$EW$189,"○",CF$21:CF$189)</f>
        <v>0</v>
      </c>
      <c r="CG21" s="1828"/>
      <c r="CH21" s="1828"/>
      <c r="CI21" s="1829"/>
      <c r="CJ21" s="1827">
        <f>SUMIF($EW$21:$EW$189,"○",CJ$21:CJ$189)</f>
        <v>0</v>
      </c>
      <c r="CK21" s="1828"/>
      <c r="CL21" s="1828"/>
      <c r="CM21" s="1829"/>
      <c r="CN21" s="1827">
        <f>SUMIF($EW$21:$EW$189,"○",CN$21:CN$189)</f>
        <v>0</v>
      </c>
      <c r="CO21" s="1828"/>
      <c r="CP21" s="1828"/>
      <c r="CQ21" s="1829"/>
      <c r="CR21" s="1827">
        <f>SUMIF($EW$21:$EW$189,"○",CR$21:CR$189)</f>
        <v>0</v>
      </c>
      <c r="CS21" s="1828"/>
      <c r="CT21" s="1828"/>
      <c r="CU21" s="1829"/>
      <c r="CV21" s="1827">
        <f>SUMIF($EW$21:$EW$189,"○",CV$21:CV$189)</f>
        <v>0</v>
      </c>
      <c r="CW21" s="1828"/>
      <c r="CX21" s="1828"/>
      <c r="CY21" s="1829"/>
      <c r="CZ21" s="1827">
        <f>SUMIF($EW$21:$EW$189,"○",CZ$21:CZ$189)</f>
        <v>0</v>
      </c>
      <c r="DA21" s="1828"/>
      <c r="DB21" s="1828"/>
      <c r="DC21" s="1829"/>
      <c r="DD21" s="1827">
        <f>SUMIF($EW$21:$EW$189,"○",DD$21:DD$189)</f>
        <v>0</v>
      </c>
      <c r="DE21" s="1828"/>
      <c r="DF21" s="1828"/>
      <c r="DG21" s="1829"/>
      <c r="DH21" s="1827">
        <f>SUMIF($EW$21:$EW$189,"○",DH$21:DH$189)</f>
        <v>0</v>
      </c>
      <c r="DI21" s="1828"/>
      <c r="DJ21" s="1828"/>
      <c r="DK21" s="1829"/>
      <c r="DL21" s="1827">
        <f>SUMIF($EW$21:$EW$189,"○",DL$21:DL$189)</f>
        <v>0</v>
      </c>
      <c r="DM21" s="1828"/>
      <c r="DN21" s="1828"/>
      <c r="DO21" s="1829"/>
      <c r="DP21" s="1827">
        <f>SUMIF($EW$21:$EW$189,"○",DP$21:DP$189)</f>
        <v>0</v>
      </c>
      <c r="DQ21" s="1828"/>
      <c r="DR21" s="1828"/>
      <c r="DS21" s="1829"/>
      <c r="DT21" s="1827">
        <f>SUMIF($EW$21:$EW$189,"○",DT$21:DT$189)</f>
        <v>0</v>
      </c>
      <c r="DU21" s="1828"/>
      <c r="DV21" s="1828"/>
      <c r="DW21" s="1829"/>
      <c r="DX21" s="1827">
        <f>SUMIF($EW$21:$EW$189,"○",DX$21:DX$189)</f>
        <v>0</v>
      </c>
      <c r="DY21" s="1828"/>
      <c r="DZ21" s="1828"/>
      <c r="EA21" s="1828"/>
      <c r="EB21" s="2024">
        <f t="shared" ref="EB21:EB23" si="0">SUM(H21:EA21)</f>
        <v>0</v>
      </c>
      <c r="EC21" s="2025"/>
      <c r="ED21" s="2025"/>
      <c r="EE21" s="2026"/>
      <c r="EG21" s="1007"/>
      <c r="EH21" s="1008"/>
      <c r="EI21" s="1008"/>
      <c r="EJ21" s="360" t="s">
        <v>1416</v>
      </c>
      <c r="EK21" s="361"/>
      <c r="EL21" s="146"/>
      <c r="EM21" s="80"/>
      <c r="EO21" s="118"/>
      <c r="EP21" s="118"/>
      <c r="EW21" s="852"/>
      <c r="EX21" s="852"/>
      <c r="EY21" s="852"/>
      <c r="EZ21" s="852"/>
      <c r="FA21" s="852"/>
      <c r="FB21" s="852"/>
      <c r="FC21" s="852"/>
      <c r="FD21" s="852"/>
      <c r="FE21" s="852"/>
      <c r="FF21" s="852"/>
      <c r="FG21" s="852"/>
      <c r="FH21" s="852"/>
      <c r="FI21" s="852"/>
      <c r="FJ21" s="852"/>
      <c r="FK21" s="852"/>
      <c r="FL21" s="852"/>
      <c r="FM21" s="852"/>
      <c r="FN21" s="852"/>
      <c r="FO21" s="852"/>
      <c r="FP21" s="852"/>
      <c r="FQ21" s="852"/>
      <c r="FR21" s="852"/>
      <c r="FS21" s="852"/>
      <c r="FT21" s="853" t="s">
        <v>1122</v>
      </c>
      <c r="FU21" s="852"/>
      <c r="FV21" s="852"/>
    </row>
    <row r="22" spans="1:178" ht="20.100000000000001" customHeight="1">
      <c r="A22" s="909">
        <v>2</v>
      </c>
      <c r="B22" s="402"/>
      <c r="C22" s="403" t="s">
        <v>1050</v>
      </c>
      <c r="D22" s="1888" t="s">
        <v>613</v>
      </c>
      <c r="E22" s="1888"/>
      <c r="F22" s="1888"/>
      <c r="G22" s="1888"/>
      <c r="H22" s="1844"/>
      <c r="I22" s="1833"/>
      <c r="J22" s="1833"/>
      <c r="K22" s="1845"/>
      <c r="L22" s="1833"/>
      <c r="M22" s="1833"/>
      <c r="N22" s="1833"/>
      <c r="O22" s="1833"/>
      <c r="P22" s="1832"/>
      <c r="Q22" s="1833"/>
      <c r="R22" s="1833"/>
      <c r="S22" s="1837"/>
      <c r="T22" s="1832"/>
      <c r="U22" s="1833"/>
      <c r="V22" s="1833"/>
      <c r="W22" s="1837"/>
      <c r="X22" s="1832"/>
      <c r="Y22" s="1833"/>
      <c r="Z22" s="1833"/>
      <c r="AA22" s="1837"/>
      <c r="AB22" s="1832"/>
      <c r="AC22" s="1833"/>
      <c r="AD22" s="1833"/>
      <c r="AE22" s="1837"/>
      <c r="AF22" s="1832"/>
      <c r="AG22" s="1833"/>
      <c r="AH22" s="1833"/>
      <c r="AI22" s="1837"/>
      <c r="AJ22" s="1832"/>
      <c r="AK22" s="1833"/>
      <c r="AL22" s="1833"/>
      <c r="AM22" s="1837"/>
      <c r="AN22" s="1832"/>
      <c r="AO22" s="1833"/>
      <c r="AP22" s="1833"/>
      <c r="AQ22" s="1837"/>
      <c r="AR22" s="1832"/>
      <c r="AS22" s="1833"/>
      <c r="AT22" s="1833"/>
      <c r="AU22" s="1837"/>
      <c r="AV22" s="1832"/>
      <c r="AW22" s="1833"/>
      <c r="AX22" s="1833"/>
      <c r="AY22" s="1837"/>
      <c r="AZ22" s="1832"/>
      <c r="BA22" s="1833"/>
      <c r="BB22" s="1833"/>
      <c r="BC22" s="1837"/>
      <c r="BD22" s="1832"/>
      <c r="BE22" s="1833"/>
      <c r="BF22" s="1833"/>
      <c r="BG22" s="1837"/>
      <c r="BH22" s="1832"/>
      <c r="BI22" s="1833"/>
      <c r="BJ22" s="1833"/>
      <c r="BK22" s="1837"/>
      <c r="BL22" s="1832"/>
      <c r="BM22" s="1833"/>
      <c r="BN22" s="1833"/>
      <c r="BO22" s="1837"/>
      <c r="BP22" s="1832"/>
      <c r="BQ22" s="1833"/>
      <c r="BR22" s="1833"/>
      <c r="BS22" s="1837"/>
      <c r="BT22" s="1832"/>
      <c r="BU22" s="1833"/>
      <c r="BV22" s="1833"/>
      <c r="BW22" s="1837"/>
      <c r="BX22" s="1832"/>
      <c r="BY22" s="1833"/>
      <c r="BZ22" s="1833"/>
      <c r="CA22" s="1837"/>
      <c r="CB22" s="1832"/>
      <c r="CC22" s="1833"/>
      <c r="CD22" s="1833"/>
      <c r="CE22" s="1837"/>
      <c r="CF22" s="1832"/>
      <c r="CG22" s="1833"/>
      <c r="CH22" s="1833"/>
      <c r="CI22" s="1837"/>
      <c r="CJ22" s="1832"/>
      <c r="CK22" s="1833"/>
      <c r="CL22" s="1833"/>
      <c r="CM22" s="1837"/>
      <c r="CN22" s="1832"/>
      <c r="CO22" s="1833"/>
      <c r="CP22" s="1833"/>
      <c r="CQ22" s="1837"/>
      <c r="CR22" s="1832"/>
      <c r="CS22" s="1833"/>
      <c r="CT22" s="1833"/>
      <c r="CU22" s="1837"/>
      <c r="CV22" s="1832"/>
      <c r="CW22" s="1833"/>
      <c r="CX22" s="1833"/>
      <c r="CY22" s="1837"/>
      <c r="CZ22" s="1832"/>
      <c r="DA22" s="1833"/>
      <c r="DB22" s="1833"/>
      <c r="DC22" s="1837"/>
      <c r="DD22" s="1832"/>
      <c r="DE22" s="1833"/>
      <c r="DF22" s="1833"/>
      <c r="DG22" s="1837"/>
      <c r="DH22" s="1832"/>
      <c r="DI22" s="1833"/>
      <c r="DJ22" s="1833"/>
      <c r="DK22" s="1837"/>
      <c r="DL22" s="1832"/>
      <c r="DM22" s="1833"/>
      <c r="DN22" s="1833"/>
      <c r="DO22" s="1837"/>
      <c r="DP22" s="1832"/>
      <c r="DQ22" s="1833"/>
      <c r="DR22" s="1833"/>
      <c r="DS22" s="1837"/>
      <c r="DT22" s="1832"/>
      <c r="DU22" s="1833"/>
      <c r="DV22" s="1833"/>
      <c r="DW22" s="1837"/>
      <c r="DX22" s="1832"/>
      <c r="DY22" s="1833"/>
      <c r="DZ22" s="1833"/>
      <c r="EA22" s="1833"/>
      <c r="EB22" s="1846">
        <f t="shared" si="0"/>
        <v>0</v>
      </c>
      <c r="EC22" s="1828"/>
      <c r="ED22" s="1828"/>
      <c r="EE22" s="1847"/>
      <c r="EG22" s="91"/>
      <c r="EH22" s="2104" t="str">
        <f>"記入前に以下の「2_社員等従業員給料等～4_労務管理費」調査票を完成させてから、下請外注各社（"&amp;N15&amp;"次下請負者）の金額を6_工事費に入力して下さい。"</f>
        <v>記入前に以下の「2_社員等従業員給料等～4_労務管理費」調査票を完成させてから、下請外注各社（次下請負者）の金額を6_工事費に入力して下さい。</v>
      </c>
      <c r="EI22" s="2105"/>
      <c r="EJ22" s="2105"/>
      <c r="EK22" s="2105"/>
      <c r="EL22" s="1009"/>
      <c r="EM22" s="148"/>
      <c r="EO22" s="118"/>
      <c r="EP22" s="118"/>
      <c r="EW22" s="853" t="s">
        <v>1122</v>
      </c>
      <c r="EX22" s="853"/>
      <c r="EY22" s="853"/>
      <c r="EZ22" s="853"/>
      <c r="FA22" s="853"/>
      <c r="FB22" s="853"/>
      <c r="FC22" s="853"/>
      <c r="FD22" s="853"/>
      <c r="FE22" s="853"/>
      <c r="FF22" s="853"/>
      <c r="FG22" s="853"/>
      <c r="FH22" s="853"/>
      <c r="FI22" s="853"/>
      <c r="FJ22" s="853"/>
      <c r="FK22" s="853"/>
      <c r="FL22" s="853"/>
      <c r="FM22" s="853"/>
      <c r="FN22" s="853"/>
      <c r="FO22" s="853"/>
      <c r="FP22" s="853"/>
      <c r="FQ22" s="853"/>
      <c r="FR22" s="853"/>
      <c r="FS22" s="853"/>
      <c r="FT22" s="853"/>
      <c r="FU22" s="853"/>
      <c r="FV22" s="853"/>
    </row>
    <row r="23" spans="1:178" ht="20.100000000000001" customHeight="1">
      <c r="A23" s="909">
        <v>3</v>
      </c>
      <c r="B23" s="402"/>
      <c r="C23" s="403" t="s">
        <v>1413</v>
      </c>
      <c r="D23" s="1000" t="s">
        <v>1409</v>
      </c>
      <c r="E23" s="1000"/>
      <c r="F23" s="1000"/>
      <c r="G23" s="1000"/>
      <c r="H23" s="1848">
        <f>SUMIF($EX$21:$EX$189,"○",H$21:H$189)</f>
        <v>0</v>
      </c>
      <c r="I23" s="1828"/>
      <c r="J23" s="1828"/>
      <c r="K23" s="1849"/>
      <c r="L23" s="1828">
        <f>SUMIF($EX$21:$EX$189,"○",L$21:L$189)</f>
        <v>0</v>
      </c>
      <c r="M23" s="1828"/>
      <c r="N23" s="1828"/>
      <c r="O23" s="1828"/>
      <c r="P23" s="1827">
        <f>SUMIF($EX$21:$EX$189,"○",P$21:P$189)</f>
        <v>0</v>
      </c>
      <c r="Q23" s="1828"/>
      <c r="R23" s="1828"/>
      <c r="S23" s="1829"/>
      <c r="T23" s="1827">
        <f>SUMIF($EX$21:$EX$189,"○",T$21:T$189)</f>
        <v>0</v>
      </c>
      <c r="U23" s="1828"/>
      <c r="V23" s="1828"/>
      <c r="W23" s="1829"/>
      <c r="X23" s="1827">
        <f>SUMIF($EX$21:$EX$189,"○",X$21:X$189)</f>
        <v>0</v>
      </c>
      <c r="Y23" s="1828"/>
      <c r="Z23" s="1828"/>
      <c r="AA23" s="1829"/>
      <c r="AB23" s="1827">
        <f>SUMIF($EX$21:$EX$189,"○",AB$21:AB$189)</f>
        <v>0</v>
      </c>
      <c r="AC23" s="1828"/>
      <c r="AD23" s="1828"/>
      <c r="AE23" s="1829"/>
      <c r="AF23" s="1827">
        <f>SUMIF($EX$21:$EX$189,"○",AF$21:AF$189)</f>
        <v>0</v>
      </c>
      <c r="AG23" s="1828"/>
      <c r="AH23" s="1828"/>
      <c r="AI23" s="1829"/>
      <c r="AJ23" s="1827">
        <f>SUMIF($EX$21:$EX$189,"○",AJ$21:AJ$189)</f>
        <v>0</v>
      </c>
      <c r="AK23" s="1828"/>
      <c r="AL23" s="1828"/>
      <c r="AM23" s="1829"/>
      <c r="AN23" s="1827">
        <f>SUMIF($EX$21:$EX$189,"○",AN$21:AN$189)</f>
        <v>0</v>
      </c>
      <c r="AO23" s="1828"/>
      <c r="AP23" s="1828"/>
      <c r="AQ23" s="1829"/>
      <c r="AR23" s="1827">
        <f>SUMIF($EX$21:$EX$189,"○",AR$21:AR$189)</f>
        <v>0</v>
      </c>
      <c r="AS23" s="1828"/>
      <c r="AT23" s="1828"/>
      <c r="AU23" s="1829"/>
      <c r="AV23" s="1827">
        <f>SUMIF($EX$21:$EX$189,"○",AV$21:AV$189)</f>
        <v>0</v>
      </c>
      <c r="AW23" s="1828"/>
      <c r="AX23" s="1828"/>
      <c r="AY23" s="1829"/>
      <c r="AZ23" s="1827">
        <f>SUMIF($EX$21:$EX$189,"○",AZ$21:AZ$189)</f>
        <v>0</v>
      </c>
      <c r="BA23" s="1828"/>
      <c r="BB23" s="1828"/>
      <c r="BC23" s="1829"/>
      <c r="BD23" s="1827">
        <f>SUMIF($EX$21:$EX$189,"○",BD$21:BD$189)</f>
        <v>0</v>
      </c>
      <c r="BE23" s="1828"/>
      <c r="BF23" s="1828"/>
      <c r="BG23" s="1829"/>
      <c r="BH23" s="1827">
        <f>SUMIF($EX$21:$EX$189,"○",BH$21:BH$189)</f>
        <v>0</v>
      </c>
      <c r="BI23" s="1828"/>
      <c r="BJ23" s="1828"/>
      <c r="BK23" s="1829"/>
      <c r="BL23" s="1827">
        <f>SUMIF($EX$21:$EX$189,"○",BL$21:BL$189)</f>
        <v>0</v>
      </c>
      <c r="BM23" s="1828"/>
      <c r="BN23" s="1828"/>
      <c r="BO23" s="1829"/>
      <c r="BP23" s="1827">
        <f>SUMIF($EX$21:$EX$189,"○",BP$21:BP$189)</f>
        <v>0</v>
      </c>
      <c r="BQ23" s="1828"/>
      <c r="BR23" s="1828"/>
      <c r="BS23" s="1829"/>
      <c r="BT23" s="1827">
        <f>SUMIF($EX$21:$EX$189,"○",BT$21:BT$189)</f>
        <v>0</v>
      </c>
      <c r="BU23" s="1828"/>
      <c r="BV23" s="1828"/>
      <c r="BW23" s="1829"/>
      <c r="BX23" s="1827">
        <f>SUMIF($EX$21:$EX$189,"○",BX$21:BX$189)</f>
        <v>0</v>
      </c>
      <c r="BY23" s="1828"/>
      <c r="BZ23" s="1828"/>
      <c r="CA23" s="1829"/>
      <c r="CB23" s="1827">
        <f>SUMIF($EX$21:$EX$189,"○",CB$21:CB$189)</f>
        <v>0</v>
      </c>
      <c r="CC23" s="1828"/>
      <c r="CD23" s="1828"/>
      <c r="CE23" s="1829"/>
      <c r="CF23" s="1827">
        <f>SUMIF($EX$21:$EX$189,"○",CF$21:CF$189)</f>
        <v>0</v>
      </c>
      <c r="CG23" s="1828"/>
      <c r="CH23" s="1828"/>
      <c r="CI23" s="1829"/>
      <c r="CJ23" s="1827">
        <f>SUMIF($EX$21:$EX$189,"○",CJ$21:CJ$189)</f>
        <v>0</v>
      </c>
      <c r="CK23" s="1828"/>
      <c r="CL23" s="1828"/>
      <c r="CM23" s="1829"/>
      <c r="CN23" s="1827">
        <f>SUMIF($EX$21:$EX$189,"○",CN$21:CN$189)</f>
        <v>0</v>
      </c>
      <c r="CO23" s="1828"/>
      <c r="CP23" s="1828"/>
      <c r="CQ23" s="1829"/>
      <c r="CR23" s="1827">
        <f>SUMIF($EX$21:$EX$189,"○",CR$21:CR$189)</f>
        <v>0</v>
      </c>
      <c r="CS23" s="1828"/>
      <c r="CT23" s="1828"/>
      <c r="CU23" s="1829"/>
      <c r="CV23" s="1827">
        <f>SUMIF($EX$21:$EX$189,"○",CV$21:CV$189)</f>
        <v>0</v>
      </c>
      <c r="CW23" s="1828"/>
      <c r="CX23" s="1828"/>
      <c r="CY23" s="1829"/>
      <c r="CZ23" s="1827">
        <f>SUMIF($EX$21:$EX$189,"○",CZ$21:CZ$189)</f>
        <v>0</v>
      </c>
      <c r="DA23" s="1828"/>
      <c r="DB23" s="1828"/>
      <c r="DC23" s="1829"/>
      <c r="DD23" s="1827">
        <f>SUMIF($EX$21:$EX$189,"○",DD$21:DD$189)</f>
        <v>0</v>
      </c>
      <c r="DE23" s="1828"/>
      <c r="DF23" s="1828"/>
      <c r="DG23" s="1829"/>
      <c r="DH23" s="1827">
        <f>SUMIF($EX$21:$EX$189,"○",DH$21:DH$189)</f>
        <v>0</v>
      </c>
      <c r="DI23" s="1828"/>
      <c r="DJ23" s="1828"/>
      <c r="DK23" s="1829"/>
      <c r="DL23" s="1827">
        <f>SUMIF($EX$21:$EX$189,"○",DL$21:DL$189)</f>
        <v>0</v>
      </c>
      <c r="DM23" s="1828"/>
      <c r="DN23" s="1828"/>
      <c r="DO23" s="1829"/>
      <c r="DP23" s="1827">
        <f>SUMIF($EX$21:$EX$189,"○",DP$21:DP$189)</f>
        <v>0</v>
      </c>
      <c r="DQ23" s="1828"/>
      <c r="DR23" s="1828"/>
      <c r="DS23" s="1829"/>
      <c r="DT23" s="1827">
        <f>SUMIF($EX$21:$EX$189,"○",DT$21:DT$189)</f>
        <v>0</v>
      </c>
      <c r="DU23" s="1828"/>
      <c r="DV23" s="1828"/>
      <c r="DW23" s="1829"/>
      <c r="DX23" s="1827">
        <f>SUMIF($EX$21:$EX$189,"○",DX$21:DX$189)</f>
        <v>0</v>
      </c>
      <c r="DY23" s="1828"/>
      <c r="DZ23" s="1828"/>
      <c r="EA23" s="1828"/>
      <c r="EB23" s="2024">
        <f t="shared" si="0"/>
        <v>0</v>
      </c>
      <c r="EC23" s="2025"/>
      <c r="ED23" s="2025"/>
      <c r="EE23" s="2026"/>
      <c r="EG23" s="97"/>
      <c r="EH23" s="2105"/>
      <c r="EI23" s="2105"/>
      <c r="EJ23" s="2105"/>
      <c r="EK23" s="2105"/>
      <c r="EL23" s="149"/>
      <c r="EM23" s="148"/>
      <c r="EO23" s="118"/>
      <c r="EP23" s="118"/>
      <c r="EQ23" s="857"/>
      <c r="EW23" s="853" t="s">
        <v>1414</v>
      </c>
      <c r="EX23" s="853"/>
      <c r="EY23" s="853"/>
      <c r="EZ23" s="853"/>
      <c r="FA23" s="853"/>
      <c r="FB23" s="853"/>
      <c r="FC23" s="853"/>
      <c r="FD23" s="853"/>
      <c r="FE23" s="853"/>
      <c r="FF23" s="853"/>
      <c r="FG23" s="853"/>
      <c r="FH23" s="853"/>
      <c r="FI23" s="853"/>
      <c r="FJ23" s="853"/>
      <c r="FK23" s="853"/>
      <c r="FL23" s="853"/>
      <c r="FM23" s="853"/>
      <c r="FN23" s="853"/>
      <c r="FO23" s="853"/>
      <c r="FP23" s="853"/>
      <c r="FQ23" s="853"/>
      <c r="FR23" s="853"/>
      <c r="FS23" s="853"/>
      <c r="FT23" s="853"/>
      <c r="FU23" s="853"/>
      <c r="FV23" s="853"/>
    </row>
    <row r="24" spans="1:178" ht="20.25" customHeight="1">
      <c r="A24" s="984"/>
      <c r="B24" s="90"/>
      <c r="C24" s="985"/>
      <c r="D24" s="1002" t="s">
        <v>619</v>
      </c>
      <c r="E24" s="1002" t="s">
        <v>1410</v>
      </c>
      <c r="F24" s="1002"/>
      <c r="G24" s="1003"/>
      <c r="H24" s="1909"/>
      <c r="I24" s="1852"/>
      <c r="J24" s="1852"/>
      <c r="K24" s="1910"/>
      <c r="L24" s="1852"/>
      <c r="M24" s="1852"/>
      <c r="N24" s="1852"/>
      <c r="O24" s="1852"/>
      <c r="P24" s="1858"/>
      <c r="Q24" s="1852"/>
      <c r="R24" s="1852"/>
      <c r="S24" s="1859"/>
      <c r="T24" s="1858"/>
      <c r="U24" s="1852"/>
      <c r="V24" s="1852"/>
      <c r="W24" s="1859"/>
      <c r="X24" s="1858"/>
      <c r="Y24" s="1852"/>
      <c r="Z24" s="1852"/>
      <c r="AA24" s="1859"/>
      <c r="AB24" s="1858"/>
      <c r="AC24" s="1852"/>
      <c r="AD24" s="1852"/>
      <c r="AE24" s="1859"/>
      <c r="AF24" s="1858"/>
      <c r="AG24" s="1852"/>
      <c r="AH24" s="1852"/>
      <c r="AI24" s="1859"/>
      <c r="AJ24" s="1858"/>
      <c r="AK24" s="1852"/>
      <c r="AL24" s="1852"/>
      <c r="AM24" s="1859"/>
      <c r="AN24" s="1858"/>
      <c r="AO24" s="1852"/>
      <c r="AP24" s="1852"/>
      <c r="AQ24" s="1859"/>
      <c r="AR24" s="1858"/>
      <c r="AS24" s="1852"/>
      <c r="AT24" s="1852"/>
      <c r="AU24" s="1859"/>
      <c r="AV24" s="1858"/>
      <c r="AW24" s="1852"/>
      <c r="AX24" s="1852"/>
      <c r="AY24" s="1859"/>
      <c r="AZ24" s="1858"/>
      <c r="BA24" s="1852"/>
      <c r="BB24" s="1852"/>
      <c r="BC24" s="1859"/>
      <c r="BD24" s="1858"/>
      <c r="BE24" s="1852"/>
      <c r="BF24" s="1852"/>
      <c r="BG24" s="1859"/>
      <c r="BH24" s="1858"/>
      <c r="BI24" s="1852"/>
      <c r="BJ24" s="1852"/>
      <c r="BK24" s="1859"/>
      <c r="BL24" s="1858"/>
      <c r="BM24" s="1852"/>
      <c r="BN24" s="1852"/>
      <c r="BO24" s="1859"/>
      <c r="BP24" s="1858"/>
      <c r="BQ24" s="1852"/>
      <c r="BR24" s="1852"/>
      <c r="BS24" s="1859"/>
      <c r="BT24" s="1858"/>
      <c r="BU24" s="1852"/>
      <c r="BV24" s="1852"/>
      <c r="BW24" s="1859"/>
      <c r="BX24" s="1858"/>
      <c r="BY24" s="1852"/>
      <c r="BZ24" s="1852"/>
      <c r="CA24" s="1859"/>
      <c r="CB24" s="1858"/>
      <c r="CC24" s="1852"/>
      <c r="CD24" s="1852"/>
      <c r="CE24" s="1859"/>
      <c r="CF24" s="1858"/>
      <c r="CG24" s="1852"/>
      <c r="CH24" s="1852"/>
      <c r="CI24" s="1859"/>
      <c r="CJ24" s="1858"/>
      <c r="CK24" s="1852"/>
      <c r="CL24" s="1852"/>
      <c r="CM24" s="1859"/>
      <c r="CN24" s="1858"/>
      <c r="CO24" s="1852"/>
      <c r="CP24" s="1852"/>
      <c r="CQ24" s="1859"/>
      <c r="CR24" s="1858"/>
      <c r="CS24" s="1852"/>
      <c r="CT24" s="1852"/>
      <c r="CU24" s="1859"/>
      <c r="CV24" s="1858"/>
      <c r="CW24" s="1852"/>
      <c r="CX24" s="1852"/>
      <c r="CY24" s="1859"/>
      <c r="CZ24" s="1858"/>
      <c r="DA24" s="1852"/>
      <c r="DB24" s="1852"/>
      <c r="DC24" s="1859"/>
      <c r="DD24" s="1858"/>
      <c r="DE24" s="1852"/>
      <c r="DF24" s="1852"/>
      <c r="DG24" s="1859"/>
      <c r="DH24" s="1858"/>
      <c r="DI24" s="1852"/>
      <c r="DJ24" s="1852"/>
      <c r="DK24" s="1859"/>
      <c r="DL24" s="1858"/>
      <c r="DM24" s="1852"/>
      <c r="DN24" s="1852"/>
      <c r="DO24" s="1859"/>
      <c r="DP24" s="1858"/>
      <c r="DQ24" s="1852"/>
      <c r="DR24" s="1852"/>
      <c r="DS24" s="1859"/>
      <c r="DT24" s="1858"/>
      <c r="DU24" s="1852"/>
      <c r="DV24" s="1852"/>
      <c r="DW24" s="1859"/>
      <c r="DX24" s="1858"/>
      <c r="DY24" s="1852"/>
      <c r="DZ24" s="1852"/>
      <c r="EA24" s="1852"/>
      <c r="EB24" s="2014">
        <f t="shared" ref="EB24" si="1">SUM(H24:EA24)</f>
        <v>0</v>
      </c>
      <c r="EC24" s="1866"/>
      <c r="ED24" s="1866"/>
      <c r="EE24" s="2015"/>
      <c r="EG24" s="97"/>
      <c r="EH24" s="2105"/>
      <c r="EI24" s="2105"/>
      <c r="EJ24" s="2105"/>
      <c r="EK24" s="2105"/>
      <c r="EL24" s="149"/>
      <c r="EW24" s="983"/>
      <c r="EX24" s="853" t="s">
        <v>1408</v>
      </c>
      <c r="EY24" s="983"/>
      <c r="EZ24" s="983"/>
      <c r="FA24" s="983"/>
      <c r="FB24" s="983"/>
      <c r="FC24" s="983"/>
      <c r="FD24" s="983"/>
      <c r="FE24" s="983"/>
      <c r="FF24" s="983"/>
      <c r="FG24" s="983"/>
      <c r="FH24" s="983"/>
      <c r="FI24" s="983"/>
      <c r="FJ24" s="983"/>
      <c r="FK24" s="983"/>
      <c r="FL24" s="983"/>
      <c r="FM24" s="983"/>
      <c r="FN24" s="983"/>
      <c r="FO24" s="983"/>
      <c r="FP24" s="983"/>
      <c r="FQ24" s="983"/>
      <c r="FR24" s="983"/>
      <c r="FS24" s="983"/>
      <c r="FT24" s="983"/>
      <c r="FU24" s="983"/>
      <c r="FV24" s="983"/>
    </row>
    <row r="25" spans="1:178" ht="20.100000000000001" customHeight="1">
      <c r="B25" s="402"/>
      <c r="C25" s="436"/>
      <c r="D25" s="425" t="s">
        <v>621</v>
      </c>
      <c r="E25" s="1001" t="s">
        <v>1411</v>
      </c>
      <c r="F25" s="1001"/>
      <c r="G25" s="1001"/>
      <c r="H25" s="1988"/>
      <c r="I25" s="1842"/>
      <c r="J25" s="1842"/>
      <c r="K25" s="1989"/>
      <c r="L25" s="2106"/>
      <c r="M25" s="1890"/>
      <c r="N25" s="1890"/>
      <c r="O25" s="1841"/>
      <c r="P25" s="1890"/>
      <c r="Q25" s="1890"/>
      <c r="R25" s="1890"/>
      <c r="S25" s="1890"/>
      <c r="T25" s="1890"/>
      <c r="U25" s="1890"/>
      <c r="V25" s="1890"/>
      <c r="W25" s="1890"/>
      <c r="X25" s="1890"/>
      <c r="Y25" s="1890"/>
      <c r="Z25" s="1890"/>
      <c r="AA25" s="1890"/>
      <c r="AB25" s="1890"/>
      <c r="AC25" s="1890"/>
      <c r="AD25" s="1890"/>
      <c r="AE25" s="1890"/>
      <c r="AF25" s="1890"/>
      <c r="AG25" s="1890"/>
      <c r="AH25" s="1890"/>
      <c r="AI25" s="1890"/>
      <c r="AJ25" s="1890"/>
      <c r="AK25" s="1890"/>
      <c r="AL25" s="1890"/>
      <c r="AM25" s="1890"/>
      <c r="AN25" s="1890"/>
      <c r="AO25" s="1890"/>
      <c r="AP25" s="1890"/>
      <c r="AQ25" s="1890"/>
      <c r="AR25" s="1890"/>
      <c r="AS25" s="1890"/>
      <c r="AT25" s="1890"/>
      <c r="AU25" s="1890"/>
      <c r="AV25" s="1890"/>
      <c r="AW25" s="1890"/>
      <c r="AX25" s="1890"/>
      <c r="AY25" s="1890"/>
      <c r="AZ25" s="1890"/>
      <c r="BA25" s="1890"/>
      <c r="BB25" s="1890"/>
      <c r="BC25" s="1890"/>
      <c r="BD25" s="1890"/>
      <c r="BE25" s="1890"/>
      <c r="BF25" s="1890"/>
      <c r="BG25" s="1890"/>
      <c r="BH25" s="1890"/>
      <c r="BI25" s="1890"/>
      <c r="BJ25" s="1890"/>
      <c r="BK25" s="1890"/>
      <c r="BL25" s="1890"/>
      <c r="BM25" s="1890"/>
      <c r="BN25" s="1890"/>
      <c r="BO25" s="1890"/>
      <c r="BP25" s="1890"/>
      <c r="BQ25" s="1890"/>
      <c r="BR25" s="1890"/>
      <c r="BS25" s="1890"/>
      <c r="BT25" s="1890"/>
      <c r="BU25" s="1890"/>
      <c r="BV25" s="1890"/>
      <c r="BW25" s="1890"/>
      <c r="BX25" s="1890"/>
      <c r="BY25" s="1890"/>
      <c r="BZ25" s="1890"/>
      <c r="CA25" s="1890"/>
      <c r="CB25" s="1890"/>
      <c r="CC25" s="1890"/>
      <c r="CD25" s="1890"/>
      <c r="CE25" s="1890"/>
      <c r="CF25" s="1890"/>
      <c r="CG25" s="1890"/>
      <c r="CH25" s="1890"/>
      <c r="CI25" s="1890"/>
      <c r="CJ25" s="1890"/>
      <c r="CK25" s="1890"/>
      <c r="CL25" s="1890"/>
      <c r="CM25" s="1890"/>
      <c r="CN25" s="1890"/>
      <c r="CO25" s="1890"/>
      <c r="CP25" s="1890"/>
      <c r="CQ25" s="1890"/>
      <c r="CR25" s="1890"/>
      <c r="CS25" s="1890"/>
      <c r="CT25" s="1890"/>
      <c r="CU25" s="1890"/>
      <c r="CV25" s="1890"/>
      <c r="CW25" s="1890"/>
      <c r="CX25" s="1890"/>
      <c r="CY25" s="1890"/>
      <c r="CZ25" s="1890"/>
      <c r="DA25" s="1890"/>
      <c r="DB25" s="1890"/>
      <c r="DC25" s="1890"/>
      <c r="DD25" s="1890"/>
      <c r="DE25" s="1890"/>
      <c r="DF25" s="1890"/>
      <c r="DG25" s="1890"/>
      <c r="DH25" s="1890"/>
      <c r="DI25" s="1890"/>
      <c r="DJ25" s="1890"/>
      <c r="DK25" s="1890"/>
      <c r="DL25" s="1890"/>
      <c r="DM25" s="1890"/>
      <c r="DN25" s="1890"/>
      <c r="DO25" s="1890"/>
      <c r="DP25" s="1890"/>
      <c r="DQ25" s="1890"/>
      <c r="DR25" s="1890"/>
      <c r="DS25" s="1890"/>
      <c r="DT25" s="1890"/>
      <c r="DU25" s="1890"/>
      <c r="DV25" s="1890"/>
      <c r="DW25" s="1890"/>
      <c r="DX25" s="1890"/>
      <c r="DY25" s="1890"/>
      <c r="DZ25" s="1890"/>
      <c r="EA25" s="1890"/>
      <c r="EB25" s="2018">
        <f t="shared" ref="EB25:EB26" si="2">SUM(H25:EA25)</f>
        <v>0</v>
      </c>
      <c r="EC25" s="2019"/>
      <c r="ED25" s="2019"/>
      <c r="EE25" s="2020"/>
      <c r="EG25" s="97"/>
      <c r="EH25" s="2105"/>
      <c r="EI25" s="2105"/>
      <c r="EJ25" s="2105"/>
      <c r="EK25" s="2105"/>
      <c r="EL25" s="149"/>
      <c r="EO25" s="118"/>
      <c r="EP25" s="118"/>
      <c r="EW25" s="853"/>
      <c r="EX25" s="853" t="s">
        <v>1408</v>
      </c>
      <c r="EY25" s="853"/>
      <c r="EZ25" s="853"/>
      <c r="FA25" s="853"/>
      <c r="FB25" s="853"/>
      <c r="FC25" s="853"/>
      <c r="FD25" s="853"/>
      <c r="FE25" s="853"/>
      <c r="FF25" s="853"/>
      <c r="FG25" s="853"/>
      <c r="FH25" s="853"/>
      <c r="FI25" s="853"/>
      <c r="FJ25" s="853"/>
      <c r="FK25" s="853"/>
      <c r="FL25" s="853"/>
      <c r="FM25" s="853"/>
      <c r="FN25" s="853"/>
      <c r="FO25" s="853"/>
      <c r="FP25" s="853"/>
      <c r="FQ25" s="853"/>
      <c r="FR25" s="853"/>
      <c r="FS25" s="853"/>
      <c r="FT25" s="853"/>
      <c r="FU25" s="853"/>
      <c r="FV25" s="853"/>
    </row>
    <row r="26" spans="1:178" ht="20.25" customHeight="1">
      <c r="A26" s="984"/>
      <c r="B26" s="90"/>
      <c r="C26" s="986"/>
      <c r="D26" s="982" t="s">
        <v>624</v>
      </c>
      <c r="E26" s="982" t="s">
        <v>1412</v>
      </c>
      <c r="F26" s="982"/>
      <c r="G26" s="1004"/>
      <c r="H26" s="1999"/>
      <c r="I26" s="1854"/>
      <c r="J26" s="1854"/>
      <c r="K26" s="2000"/>
      <c r="L26" s="2005"/>
      <c r="M26" s="1891"/>
      <c r="N26" s="1891"/>
      <c r="O26" s="1853"/>
      <c r="P26" s="1891"/>
      <c r="Q26" s="1891"/>
      <c r="R26" s="1891"/>
      <c r="S26" s="1891"/>
      <c r="T26" s="1891"/>
      <c r="U26" s="1891"/>
      <c r="V26" s="1891"/>
      <c r="W26" s="1891"/>
      <c r="X26" s="1891"/>
      <c r="Y26" s="1891"/>
      <c r="Z26" s="1891"/>
      <c r="AA26" s="1891"/>
      <c r="AB26" s="1891"/>
      <c r="AC26" s="1891"/>
      <c r="AD26" s="1891"/>
      <c r="AE26" s="1891"/>
      <c r="AF26" s="1891"/>
      <c r="AG26" s="1891"/>
      <c r="AH26" s="1891"/>
      <c r="AI26" s="1891"/>
      <c r="AJ26" s="1891"/>
      <c r="AK26" s="1891"/>
      <c r="AL26" s="1891"/>
      <c r="AM26" s="1891"/>
      <c r="AN26" s="1891"/>
      <c r="AO26" s="1891"/>
      <c r="AP26" s="1891"/>
      <c r="AQ26" s="1891"/>
      <c r="AR26" s="1891"/>
      <c r="AS26" s="1891"/>
      <c r="AT26" s="1891"/>
      <c r="AU26" s="1891"/>
      <c r="AV26" s="1891"/>
      <c r="AW26" s="1891"/>
      <c r="AX26" s="1891"/>
      <c r="AY26" s="1891"/>
      <c r="AZ26" s="1891"/>
      <c r="BA26" s="1891"/>
      <c r="BB26" s="1891"/>
      <c r="BC26" s="1891"/>
      <c r="BD26" s="1891"/>
      <c r="BE26" s="1891"/>
      <c r="BF26" s="1891"/>
      <c r="BG26" s="1891"/>
      <c r="BH26" s="1891"/>
      <c r="BI26" s="1891"/>
      <c r="BJ26" s="1891"/>
      <c r="BK26" s="1891"/>
      <c r="BL26" s="1891"/>
      <c r="BM26" s="1891"/>
      <c r="BN26" s="1891"/>
      <c r="BO26" s="1891"/>
      <c r="BP26" s="1891"/>
      <c r="BQ26" s="1891"/>
      <c r="BR26" s="1891"/>
      <c r="BS26" s="1891"/>
      <c r="BT26" s="1891"/>
      <c r="BU26" s="1891"/>
      <c r="BV26" s="1891"/>
      <c r="BW26" s="1891"/>
      <c r="BX26" s="1891"/>
      <c r="BY26" s="1891"/>
      <c r="BZ26" s="1891"/>
      <c r="CA26" s="1891"/>
      <c r="CB26" s="1891"/>
      <c r="CC26" s="1891"/>
      <c r="CD26" s="1891"/>
      <c r="CE26" s="1891"/>
      <c r="CF26" s="1891"/>
      <c r="CG26" s="1891"/>
      <c r="CH26" s="1891"/>
      <c r="CI26" s="1891"/>
      <c r="CJ26" s="1891"/>
      <c r="CK26" s="1891"/>
      <c r="CL26" s="1891"/>
      <c r="CM26" s="1891"/>
      <c r="CN26" s="1891"/>
      <c r="CO26" s="1891"/>
      <c r="CP26" s="1891"/>
      <c r="CQ26" s="1891"/>
      <c r="CR26" s="1891"/>
      <c r="CS26" s="1891"/>
      <c r="CT26" s="1891"/>
      <c r="CU26" s="1891"/>
      <c r="CV26" s="1891"/>
      <c r="CW26" s="1891"/>
      <c r="CX26" s="1891"/>
      <c r="CY26" s="1891"/>
      <c r="CZ26" s="1891"/>
      <c r="DA26" s="1891"/>
      <c r="DB26" s="1891"/>
      <c r="DC26" s="1891"/>
      <c r="DD26" s="1891"/>
      <c r="DE26" s="1891"/>
      <c r="DF26" s="1891"/>
      <c r="DG26" s="1891"/>
      <c r="DH26" s="1891"/>
      <c r="DI26" s="1891"/>
      <c r="DJ26" s="1891"/>
      <c r="DK26" s="1891"/>
      <c r="DL26" s="1891"/>
      <c r="DM26" s="1891"/>
      <c r="DN26" s="1891"/>
      <c r="DO26" s="1891"/>
      <c r="DP26" s="1891"/>
      <c r="DQ26" s="1891"/>
      <c r="DR26" s="1891"/>
      <c r="DS26" s="1891"/>
      <c r="DT26" s="1891"/>
      <c r="DU26" s="1891"/>
      <c r="DV26" s="1891"/>
      <c r="DW26" s="1891"/>
      <c r="DX26" s="1891"/>
      <c r="DY26" s="1891"/>
      <c r="DZ26" s="1891"/>
      <c r="EA26" s="1891"/>
      <c r="EB26" s="2016">
        <f t="shared" si="2"/>
        <v>0</v>
      </c>
      <c r="EC26" s="1835"/>
      <c r="ED26" s="1835"/>
      <c r="EE26" s="2017"/>
      <c r="EG26" s="97"/>
      <c r="EH26" s="161"/>
      <c r="EI26" s="362"/>
      <c r="EJ26" s="363" t="s">
        <v>1417</v>
      </c>
      <c r="EK26" s="384"/>
      <c r="EL26" s="1009"/>
      <c r="EW26" s="983"/>
      <c r="EX26" s="853" t="s">
        <v>1408</v>
      </c>
      <c r="EY26" s="983"/>
      <c r="EZ26" s="983"/>
      <c r="FA26" s="983"/>
      <c r="FB26" s="983"/>
      <c r="FC26" s="983"/>
      <c r="FD26" s="983"/>
      <c r="FE26" s="983"/>
      <c r="FF26" s="983"/>
      <c r="FG26" s="983"/>
      <c r="FH26" s="983"/>
      <c r="FI26" s="983"/>
      <c r="FJ26" s="983"/>
      <c r="FK26" s="983"/>
      <c r="FL26" s="983"/>
      <c r="FM26" s="983"/>
      <c r="FN26" s="983"/>
      <c r="FO26" s="983"/>
      <c r="FP26" s="983"/>
      <c r="FQ26" s="983"/>
      <c r="FR26" s="983"/>
      <c r="FS26" s="983"/>
      <c r="FT26" s="983"/>
      <c r="FU26" s="983"/>
      <c r="FV26" s="983"/>
    </row>
    <row r="27" spans="1:178" ht="20.25" customHeight="1">
      <c r="A27" s="909">
        <v>4</v>
      </c>
      <c r="B27" s="402"/>
      <c r="C27" s="404" t="s">
        <v>1</v>
      </c>
      <c r="D27" s="979" t="s">
        <v>193</v>
      </c>
      <c r="E27" s="979"/>
      <c r="F27" s="979"/>
      <c r="G27" s="979"/>
      <c r="H27" s="1844"/>
      <c r="I27" s="1833"/>
      <c r="J27" s="1833"/>
      <c r="K27" s="1845"/>
      <c r="L27" s="1833"/>
      <c r="M27" s="1833"/>
      <c r="N27" s="1833"/>
      <c r="O27" s="1833"/>
      <c r="P27" s="1832"/>
      <c r="Q27" s="1833"/>
      <c r="R27" s="1833"/>
      <c r="S27" s="1837"/>
      <c r="T27" s="1832"/>
      <c r="U27" s="1833"/>
      <c r="V27" s="1833"/>
      <c r="W27" s="1837"/>
      <c r="X27" s="1832"/>
      <c r="Y27" s="1833"/>
      <c r="Z27" s="1833"/>
      <c r="AA27" s="1837"/>
      <c r="AB27" s="1832"/>
      <c r="AC27" s="1833"/>
      <c r="AD27" s="1833"/>
      <c r="AE27" s="1837"/>
      <c r="AF27" s="1832"/>
      <c r="AG27" s="1833"/>
      <c r="AH27" s="1833"/>
      <c r="AI27" s="1837"/>
      <c r="AJ27" s="1832"/>
      <c r="AK27" s="1833"/>
      <c r="AL27" s="1833"/>
      <c r="AM27" s="1837"/>
      <c r="AN27" s="1832"/>
      <c r="AO27" s="1833"/>
      <c r="AP27" s="1833"/>
      <c r="AQ27" s="1837"/>
      <c r="AR27" s="1832"/>
      <c r="AS27" s="1833"/>
      <c r="AT27" s="1833"/>
      <c r="AU27" s="1837"/>
      <c r="AV27" s="1832"/>
      <c r="AW27" s="1833"/>
      <c r="AX27" s="1833"/>
      <c r="AY27" s="1837"/>
      <c r="AZ27" s="1832"/>
      <c r="BA27" s="1833"/>
      <c r="BB27" s="1833"/>
      <c r="BC27" s="1837"/>
      <c r="BD27" s="1832"/>
      <c r="BE27" s="1833"/>
      <c r="BF27" s="1833"/>
      <c r="BG27" s="1837"/>
      <c r="BH27" s="1832"/>
      <c r="BI27" s="1833"/>
      <c r="BJ27" s="1833"/>
      <c r="BK27" s="1837"/>
      <c r="BL27" s="1832"/>
      <c r="BM27" s="1833"/>
      <c r="BN27" s="1833"/>
      <c r="BO27" s="1837"/>
      <c r="BP27" s="1832"/>
      <c r="BQ27" s="1833"/>
      <c r="BR27" s="1833"/>
      <c r="BS27" s="1837"/>
      <c r="BT27" s="1832"/>
      <c r="BU27" s="1833"/>
      <c r="BV27" s="1833"/>
      <c r="BW27" s="1837"/>
      <c r="BX27" s="1832"/>
      <c r="BY27" s="1833"/>
      <c r="BZ27" s="1833"/>
      <c r="CA27" s="1837"/>
      <c r="CB27" s="1832"/>
      <c r="CC27" s="1833"/>
      <c r="CD27" s="1833"/>
      <c r="CE27" s="1837"/>
      <c r="CF27" s="1832"/>
      <c r="CG27" s="1833"/>
      <c r="CH27" s="1833"/>
      <c r="CI27" s="1837"/>
      <c r="CJ27" s="1832"/>
      <c r="CK27" s="1833"/>
      <c r="CL27" s="1833"/>
      <c r="CM27" s="1837"/>
      <c r="CN27" s="1832"/>
      <c r="CO27" s="1833"/>
      <c r="CP27" s="1833"/>
      <c r="CQ27" s="1837"/>
      <c r="CR27" s="1832"/>
      <c r="CS27" s="1833"/>
      <c r="CT27" s="1833"/>
      <c r="CU27" s="1837"/>
      <c r="CV27" s="1832"/>
      <c r="CW27" s="1833"/>
      <c r="CX27" s="1833"/>
      <c r="CY27" s="1837"/>
      <c r="CZ27" s="1832"/>
      <c r="DA27" s="1833"/>
      <c r="DB27" s="1833"/>
      <c r="DC27" s="1837"/>
      <c r="DD27" s="1832"/>
      <c r="DE27" s="1833"/>
      <c r="DF27" s="1833"/>
      <c r="DG27" s="1837"/>
      <c r="DH27" s="1832"/>
      <c r="DI27" s="1833"/>
      <c r="DJ27" s="1833"/>
      <c r="DK27" s="1837"/>
      <c r="DL27" s="1832"/>
      <c r="DM27" s="1833"/>
      <c r="DN27" s="1833"/>
      <c r="DO27" s="1837"/>
      <c r="DP27" s="1832"/>
      <c r="DQ27" s="1833"/>
      <c r="DR27" s="1833"/>
      <c r="DS27" s="1837"/>
      <c r="DT27" s="1832"/>
      <c r="DU27" s="1833"/>
      <c r="DV27" s="1833"/>
      <c r="DW27" s="1837"/>
      <c r="DX27" s="1832"/>
      <c r="DY27" s="1833"/>
      <c r="DZ27" s="1833"/>
      <c r="EA27" s="1833"/>
      <c r="EB27" s="1846">
        <f t="shared" ref="EB27:EB33" si="3">SUM(H27:EA27)</f>
        <v>0</v>
      </c>
      <c r="EC27" s="1828"/>
      <c r="ED27" s="1828"/>
      <c r="EE27" s="1847"/>
      <c r="EG27" s="97"/>
      <c r="EH27" s="161"/>
      <c r="EI27" s="362"/>
      <c r="EJ27" s="364" t="s">
        <v>1418</v>
      </c>
      <c r="EK27" s="1010"/>
      <c r="EL27" s="1009"/>
      <c r="EM27" s="148"/>
      <c r="EO27" s="118"/>
      <c r="EP27" s="118"/>
      <c r="EW27" s="853" t="s">
        <v>1122</v>
      </c>
      <c r="EX27" s="853"/>
      <c r="EY27" s="853"/>
      <c r="EZ27" s="853"/>
      <c r="FA27" s="853"/>
      <c r="FB27" s="853"/>
      <c r="FC27" s="853"/>
      <c r="FD27" s="853"/>
      <c r="FE27" s="853"/>
      <c r="FF27" s="853"/>
      <c r="FG27" s="853"/>
      <c r="FH27" s="853"/>
      <c r="FI27" s="853"/>
      <c r="FJ27" s="853"/>
      <c r="FK27" s="853"/>
      <c r="FL27" s="853"/>
      <c r="FM27" s="853"/>
      <c r="FN27" s="853"/>
      <c r="FO27" s="853"/>
      <c r="FP27" s="853"/>
      <c r="FQ27" s="853"/>
      <c r="FR27" s="853"/>
      <c r="FS27" s="853"/>
      <c r="FT27" s="853"/>
      <c r="FU27" s="853"/>
      <c r="FV27" s="853"/>
    </row>
    <row r="28" spans="1:178" ht="20.25" customHeight="1">
      <c r="A28" s="909">
        <v>5</v>
      </c>
      <c r="B28" s="402"/>
      <c r="C28" s="405" t="s">
        <v>2</v>
      </c>
      <c r="D28" s="1917" t="s">
        <v>404</v>
      </c>
      <c r="E28" s="2003"/>
      <c r="F28" s="2003"/>
      <c r="G28" s="2004"/>
      <c r="H28" s="1844"/>
      <c r="I28" s="1833"/>
      <c r="J28" s="1833"/>
      <c r="K28" s="1845"/>
      <c r="L28" s="1833"/>
      <c r="M28" s="1833"/>
      <c r="N28" s="1833"/>
      <c r="O28" s="1833"/>
      <c r="P28" s="1832"/>
      <c r="Q28" s="1833"/>
      <c r="R28" s="1833"/>
      <c r="S28" s="1837"/>
      <c r="T28" s="1832"/>
      <c r="U28" s="1833"/>
      <c r="V28" s="1833"/>
      <c r="W28" s="1837"/>
      <c r="X28" s="1832"/>
      <c r="Y28" s="1833"/>
      <c r="Z28" s="1833"/>
      <c r="AA28" s="1837"/>
      <c r="AB28" s="1832"/>
      <c r="AC28" s="1833"/>
      <c r="AD28" s="1833"/>
      <c r="AE28" s="1837"/>
      <c r="AF28" s="1832"/>
      <c r="AG28" s="1833"/>
      <c r="AH28" s="1833"/>
      <c r="AI28" s="1837"/>
      <c r="AJ28" s="1832"/>
      <c r="AK28" s="1833"/>
      <c r="AL28" s="1833"/>
      <c r="AM28" s="1837"/>
      <c r="AN28" s="1832"/>
      <c r="AO28" s="1833"/>
      <c r="AP28" s="1833"/>
      <c r="AQ28" s="1837"/>
      <c r="AR28" s="1832"/>
      <c r="AS28" s="1833"/>
      <c r="AT28" s="1833"/>
      <c r="AU28" s="1837"/>
      <c r="AV28" s="1832"/>
      <c r="AW28" s="1833"/>
      <c r="AX28" s="1833"/>
      <c r="AY28" s="1837"/>
      <c r="AZ28" s="1832"/>
      <c r="BA28" s="1833"/>
      <c r="BB28" s="1833"/>
      <c r="BC28" s="1837"/>
      <c r="BD28" s="1832"/>
      <c r="BE28" s="1833"/>
      <c r="BF28" s="1833"/>
      <c r="BG28" s="1837"/>
      <c r="BH28" s="1832"/>
      <c r="BI28" s="1833"/>
      <c r="BJ28" s="1833"/>
      <c r="BK28" s="1837"/>
      <c r="BL28" s="1832"/>
      <c r="BM28" s="1833"/>
      <c r="BN28" s="1833"/>
      <c r="BO28" s="1837"/>
      <c r="BP28" s="1832"/>
      <c r="BQ28" s="1833"/>
      <c r="BR28" s="1833"/>
      <c r="BS28" s="1837"/>
      <c r="BT28" s="1832"/>
      <c r="BU28" s="1833"/>
      <c r="BV28" s="1833"/>
      <c r="BW28" s="1837"/>
      <c r="BX28" s="1832"/>
      <c r="BY28" s="1833"/>
      <c r="BZ28" s="1833"/>
      <c r="CA28" s="1837"/>
      <c r="CB28" s="1832"/>
      <c r="CC28" s="1833"/>
      <c r="CD28" s="1833"/>
      <c r="CE28" s="1837"/>
      <c r="CF28" s="1832"/>
      <c r="CG28" s="1833"/>
      <c r="CH28" s="1833"/>
      <c r="CI28" s="1837"/>
      <c r="CJ28" s="1832"/>
      <c r="CK28" s="1833"/>
      <c r="CL28" s="1833"/>
      <c r="CM28" s="1837"/>
      <c r="CN28" s="1832"/>
      <c r="CO28" s="1833"/>
      <c r="CP28" s="1833"/>
      <c r="CQ28" s="1837"/>
      <c r="CR28" s="1832"/>
      <c r="CS28" s="1833"/>
      <c r="CT28" s="1833"/>
      <c r="CU28" s="1837"/>
      <c r="CV28" s="1832"/>
      <c r="CW28" s="1833"/>
      <c r="CX28" s="1833"/>
      <c r="CY28" s="1837"/>
      <c r="CZ28" s="1832"/>
      <c r="DA28" s="1833"/>
      <c r="DB28" s="1833"/>
      <c r="DC28" s="1837"/>
      <c r="DD28" s="1832"/>
      <c r="DE28" s="1833"/>
      <c r="DF28" s="1833"/>
      <c r="DG28" s="1837"/>
      <c r="DH28" s="1832"/>
      <c r="DI28" s="1833"/>
      <c r="DJ28" s="1833"/>
      <c r="DK28" s="1837"/>
      <c r="DL28" s="1832"/>
      <c r="DM28" s="1833"/>
      <c r="DN28" s="1833"/>
      <c r="DO28" s="1837"/>
      <c r="DP28" s="1832"/>
      <c r="DQ28" s="1833"/>
      <c r="DR28" s="1833"/>
      <c r="DS28" s="1837"/>
      <c r="DT28" s="1832"/>
      <c r="DU28" s="1833"/>
      <c r="DV28" s="1833"/>
      <c r="DW28" s="1837"/>
      <c r="DX28" s="1832"/>
      <c r="DY28" s="1833"/>
      <c r="DZ28" s="1833"/>
      <c r="EA28" s="1833"/>
      <c r="EB28" s="1846">
        <f t="shared" si="3"/>
        <v>0</v>
      </c>
      <c r="EC28" s="1828"/>
      <c r="ED28" s="1828"/>
      <c r="EE28" s="1847"/>
      <c r="EG28" s="97"/>
      <c r="EH28" s="161"/>
      <c r="EI28" s="362"/>
      <c r="EJ28" s="364" t="s">
        <v>1419</v>
      </c>
      <c r="EK28" s="385"/>
      <c r="EL28" s="130"/>
      <c r="EM28" s="148"/>
      <c r="EO28" s="118"/>
      <c r="EP28" s="118"/>
      <c r="EQ28" s="857"/>
      <c r="EW28" s="853" t="s">
        <v>1122</v>
      </c>
      <c r="EX28" s="853"/>
      <c r="EY28" s="853"/>
      <c r="EZ28" s="853"/>
      <c r="FA28" s="853"/>
      <c r="FB28" s="853"/>
      <c r="FC28" s="853"/>
      <c r="FD28" s="853"/>
      <c r="FE28" s="853"/>
      <c r="FF28" s="853"/>
      <c r="FG28" s="853"/>
      <c r="FH28" s="853"/>
      <c r="FI28" s="853"/>
      <c r="FJ28" s="853"/>
      <c r="FK28" s="853"/>
      <c r="FL28" s="853"/>
      <c r="FM28" s="853"/>
      <c r="FN28" s="853"/>
      <c r="FO28" s="853"/>
      <c r="FP28" s="853"/>
      <c r="FQ28" s="853"/>
      <c r="FR28" s="853"/>
      <c r="FS28" s="853"/>
      <c r="FT28" s="853"/>
      <c r="FU28" s="853"/>
      <c r="FV28" s="853"/>
    </row>
    <row r="29" spans="1:178" ht="20.100000000000001" customHeight="1">
      <c r="A29" s="909">
        <v>6</v>
      </c>
      <c r="B29" s="402"/>
      <c r="C29" s="403" t="s">
        <v>3</v>
      </c>
      <c r="D29" s="979" t="s">
        <v>614</v>
      </c>
      <c r="E29" s="979"/>
      <c r="F29" s="979"/>
      <c r="G29" s="979"/>
      <c r="H29" s="1848">
        <f>SUMIF($EY$21:$EY$189,"○",H$21:H$189)</f>
        <v>0</v>
      </c>
      <c r="I29" s="1828"/>
      <c r="J29" s="1828"/>
      <c r="K29" s="1849"/>
      <c r="L29" s="1828">
        <f>SUMIF($EY$21:$EY$189,"○",L$21:L$189)</f>
        <v>0</v>
      </c>
      <c r="M29" s="1828"/>
      <c r="N29" s="1828"/>
      <c r="O29" s="1828"/>
      <c r="P29" s="1827">
        <f>SUMIF($EY$21:$EY$189,"○",P$21:P$189)</f>
        <v>0</v>
      </c>
      <c r="Q29" s="1828"/>
      <c r="R29" s="1828"/>
      <c r="S29" s="1829"/>
      <c r="T29" s="1827">
        <f>SUMIF($EY$21:$EY$189,"○",T$21:T$189)</f>
        <v>0</v>
      </c>
      <c r="U29" s="1828"/>
      <c r="V29" s="1828"/>
      <c r="W29" s="1829"/>
      <c r="X29" s="1827">
        <f>SUMIF($EY$21:$EY$189,"○",X$21:X$189)</f>
        <v>0</v>
      </c>
      <c r="Y29" s="1828"/>
      <c r="Z29" s="1828"/>
      <c r="AA29" s="1829"/>
      <c r="AB29" s="1827">
        <f>SUMIF($EY$21:$EY$189,"○",AB$21:AB$189)</f>
        <v>0</v>
      </c>
      <c r="AC29" s="1828"/>
      <c r="AD29" s="1828"/>
      <c r="AE29" s="1829"/>
      <c r="AF29" s="1827">
        <f>SUMIF($EY$21:$EY$189,"○",AF$21:AF$189)</f>
        <v>0</v>
      </c>
      <c r="AG29" s="1828"/>
      <c r="AH29" s="1828"/>
      <c r="AI29" s="1829"/>
      <c r="AJ29" s="1827">
        <f>SUMIF($EY$21:$EY$189,"○",AJ$21:AJ$189)</f>
        <v>0</v>
      </c>
      <c r="AK29" s="1828"/>
      <c r="AL29" s="1828"/>
      <c r="AM29" s="1829"/>
      <c r="AN29" s="1827">
        <f>SUMIF($EY$21:$EY$189,"○",AN$21:AN$189)</f>
        <v>0</v>
      </c>
      <c r="AO29" s="1828"/>
      <c r="AP29" s="1828"/>
      <c r="AQ29" s="1829"/>
      <c r="AR29" s="1827">
        <f>SUMIF($EY$21:$EY$189,"○",AR$21:AR$189)</f>
        <v>0</v>
      </c>
      <c r="AS29" s="1828"/>
      <c r="AT29" s="1828"/>
      <c r="AU29" s="1829"/>
      <c r="AV29" s="1827">
        <f>SUMIF($EY$21:$EY$189,"○",AV$21:AV$189)</f>
        <v>0</v>
      </c>
      <c r="AW29" s="1828"/>
      <c r="AX29" s="1828"/>
      <c r="AY29" s="1829"/>
      <c r="AZ29" s="1827">
        <f>SUMIF($EY$21:$EY$189,"○",AZ$21:AZ$189)</f>
        <v>0</v>
      </c>
      <c r="BA29" s="1828"/>
      <c r="BB29" s="1828"/>
      <c r="BC29" s="1829"/>
      <c r="BD29" s="1827">
        <f>SUMIF($EY$21:$EY$189,"○",BD$21:BD$189)</f>
        <v>0</v>
      </c>
      <c r="BE29" s="1828"/>
      <c r="BF29" s="1828"/>
      <c r="BG29" s="1829"/>
      <c r="BH29" s="1827">
        <f>SUMIF($EY$21:$EY$189,"○",BH$21:BH$189)</f>
        <v>0</v>
      </c>
      <c r="BI29" s="1828"/>
      <c r="BJ29" s="1828"/>
      <c r="BK29" s="1829"/>
      <c r="BL29" s="1827">
        <f>SUMIF($EY$21:$EY$189,"○",BL$21:BL$189)</f>
        <v>0</v>
      </c>
      <c r="BM29" s="1828"/>
      <c r="BN29" s="1828"/>
      <c r="BO29" s="1829"/>
      <c r="BP29" s="1827">
        <f>SUMIF($EY$21:$EY$189,"○",BP$21:BP$189)</f>
        <v>0</v>
      </c>
      <c r="BQ29" s="1828"/>
      <c r="BR29" s="1828"/>
      <c r="BS29" s="1829"/>
      <c r="BT29" s="1827">
        <f>SUMIF($EY$21:$EY$189,"○",BT$21:BT$189)</f>
        <v>0</v>
      </c>
      <c r="BU29" s="1828"/>
      <c r="BV29" s="1828"/>
      <c r="BW29" s="1829"/>
      <c r="BX29" s="1827">
        <f>SUMIF($EY$21:$EY$189,"○",BX$21:BX$189)</f>
        <v>0</v>
      </c>
      <c r="BY29" s="1828"/>
      <c r="BZ29" s="1828"/>
      <c r="CA29" s="1829"/>
      <c r="CB29" s="1827">
        <f>SUMIF($EY$21:$EY$189,"○",CB$21:CB$189)</f>
        <v>0</v>
      </c>
      <c r="CC29" s="1828"/>
      <c r="CD29" s="1828"/>
      <c r="CE29" s="1829"/>
      <c r="CF29" s="1827">
        <f>SUMIF($EY$21:$EY$189,"○",CF$21:CF$189)</f>
        <v>0</v>
      </c>
      <c r="CG29" s="1828"/>
      <c r="CH29" s="1828"/>
      <c r="CI29" s="1829"/>
      <c r="CJ29" s="1827">
        <f>SUMIF($EY$21:$EY$189,"○",CJ$21:CJ$189)</f>
        <v>0</v>
      </c>
      <c r="CK29" s="1828"/>
      <c r="CL29" s="1828"/>
      <c r="CM29" s="1829"/>
      <c r="CN29" s="1827">
        <f>SUMIF($EY$21:$EY$189,"○",CN$21:CN$189)</f>
        <v>0</v>
      </c>
      <c r="CO29" s="1828"/>
      <c r="CP29" s="1828"/>
      <c r="CQ29" s="1829"/>
      <c r="CR29" s="1827">
        <f>SUMIF($EY$21:$EY$189,"○",CR$21:CR$189)</f>
        <v>0</v>
      </c>
      <c r="CS29" s="1828"/>
      <c r="CT29" s="1828"/>
      <c r="CU29" s="1829"/>
      <c r="CV29" s="1827">
        <f>SUMIF($EY$21:$EY$189,"○",CV$21:CV$189)</f>
        <v>0</v>
      </c>
      <c r="CW29" s="1828"/>
      <c r="CX29" s="1828"/>
      <c r="CY29" s="1829"/>
      <c r="CZ29" s="1827">
        <f>SUMIF($EY$21:$EY$189,"○",CZ$21:CZ$189)</f>
        <v>0</v>
      </c>
      <c r="DA29" s="1828"/>
      <c r="DB29" s="1828"/>
      <c r="DC29" s="1829"/>
      <c r="DD29" s="1827">
        <f>SUMIF($EY$21:$EY$189,"○",DD$21:DD$189)</f>
        <v>0</v>
      </c>
      <c r="DE29" s="1828"/>
      <c r="DF29" s="1828"/>
      <c r="DG29" s="1829"/>
      <c r="DH29" s="1827">
        <f>SUMIF($EY$21:$EY$189,"○",DH$21:DH$189)</f>
        <v>0</v>
      </c>
      <c r="DI29" s="1828"/>
      <c r="DJ29" s="1828"/>
      <c r="DK29" s="1829"/>
      <c r="DL29" s="1827">
        <f>SUMIF($EY$21:$EY$189,"○",DL$21:DL$189)</f>
        <v>0</v>
      </c>
      <c r="DM29" s="1828"/>
      <c r="DN29" s="1828"/>
      <c r="DO29" s="1829"/>
      <c r="DP29" s="1827">
        <f>SUMIF($EY$21:$EY$189,"○",DP$21:DP$189)</f>
        <v>0</v>
      </c>
      <c r="DQ29" s="1828"/>
      <c r="DR29" s="1828"/>
      <c r="DS29" s="1829"/>
      <c r="DT29" s="1827">
        <f>SUMIF($EY$21:$EY$189,"○",DT$21:DT$189)</f>
        <v>0</v>
      </c>
      <c r="DU29" s="1828"/>
      <c r="DV29" s="1828"/>
      <c r="DW29" s="1829"/>
      <c r="DX29" s="1827">
        <f>SUMIF($EY$21:$EY$189,"○",DX$21:DX$189)</f>
        <v>0</v>
      </c>
      <c r="DY29" s="1828"/>
      <c r="DZ29" s="1828"/>
      <c r="EA29" s="1828"/>
      <c r="EB29" s="2024">
        <f t="shared" si="3"/>
        <v>0</v>
      </c>
      <c r="EC29" s="2025"/>
      <c r="ED29" s="2025"/>
      <c r="EE29" s="2026"/>
      <c r="EG29" s="97"/>
      <c r="EH29" s="161"/>
      <c r="EI29" s="362"/>
      <c r="EJ29" s="365" t="s">
        <v>1420</v>
      </c>
      <c r="EK29" s="1011"/>
      <c r="EL29" s="130"/>
      <c r="EM29" s="148"/>
      <c r="EO29" s="118"/>
      <c r="EP29" s="118"/>
      <c r="EQ29" s="857"/>
      <c r="EW29" s="853" t="s">
        <v>1122</v>
      </c>
      <c r="EX29" s="853"/>
      <c r="EY29" s="853"/>
      <c r="EZ29" s="853"/>
      <c r="FA29" s="853"/>
      <c r="FB29" s="853"/>
      <c r="FC29" s="853"/>
      <c r="FD29" s="853"/>
      <c r="FE29" s="853"/>
      <c r="FF29" s="853"/>
      <c r="FG29" s="853"/>
      <c r="FH29" s="853"/>
      <c r="FI29" s="853"/>
      <c r="FJ29" s="853"/>
      <c r="FK29" s="853"/>
      <c r="FL29" s="853"/>
      <c r="FM29" s="853"/>
      <c r="FN29" s="853"/>
      <c r="FO29" s="853"/>
      <c r="FP29" s="853"/>
      <c r="FQ29" s="853"/>
      <c r="FR29" s="853"/>
      <c r="FS29" s="853"/>
      <c r="FT29" s="853"/>
      <c r="FU29" s="853"/>
      <c r="FV29" s="853"/>
    </row>
    <row r="30" spans="1:178" ht="19.5" customHeight="1">
      <c r="A30" s="909">
        <v>7</v>
      </c>
      <c r="B30" s="402"/>
      <c r="C30" s="405"/>
      <c r="D30" s="422" t="s">
        <v>4</v>
      </c>
      <c r="E30" s="980" t="s">
        <v>616</v>
      </c>
      <c r="F30" s="980"/>
      <c r="G30" s="980"/>
      <c r="H30" s="1909"/>
      <c r="I30" s="1852"/>
      <c r="J30" s="1852"/>
      <c r="K30" s="1910"/>
      <c r="L30" s="1852"/>
      <c r="M30" s="1852"/>
      <c r="N30" s="1852"/>
      <c r="O30" s="1852"/>
      <c r="P30" s="1858"/>
      <c r="Q30" s="1852"/>
      <c r="R30" s="1852"/>
      <c r="S30" s="1859"/>
      <c r="T30" s="1858"/>
      <c r="U30" s="1852"/>
      <c r="V30" s="1852"/>
      <c r="W30" s="1859"/>
      <c r="X30" s="1858"/>
      <c r="Y30" s="1852"/>
      <c r="Z30" s="1852"/>
      <c r="AA30" s="1859"/>
      <c r="AB30" s="1858"/>
      <c r="AC30" s="1852"/>
      <c r="AD30" s="1852"/>
      <c r="AE30" s="1859"/>
      <c r="AF30" s="1858"/>
      <c r="AG30" s="1852"/>
      <c r="AH30" s="1852"/>
      <c r="AI30" s="1859"/>
      <c r="AJ30" s="1858"/>
      <c r="AK30" s="1852"/>
      <c r="AL30" s="1852"/>
      <c r="AM30" s="1859"/>
      <c r="AN30" s="1858"/>
      <c r="AO30" s="1852"/>
      <c r="AP30" s="1852"/>
      <c r="AQ30" s="1859"/>
      <c r="AR30" s="1858"/>
      <c r="AS30" s="1852"/>
      <c r="AT30" s="1852"/>
      <c r="AU30" s="1859"/>
      <c r="AV30" s="1858"/>
      <c r="AW30" s="1852"/>
      <c r="AX30" s="1852"/>
      <c r="AY30" s="1859"/>
      <c r="AZ30" s="1858"/>
      <c r="BA30" s="1852"/>
      <c r="BB30" s="1852"/>
      <c r="BC30" s="1859"/>
      <c r="BD30" s="1858"/>
      <c r="BE30" s="1852"/>
      <c r="BF30" s="1852"/>
      <c r="BG30" s="1859"/>
      <c r="BH30" s="1858"/>
      <c r="BI30" s="1852"/>
      <c r="BJ30" s="1852"/>
      <c r="BK30" s="1859"/>
      <c r="BL30" s="1858"/>
      <c r="BM30" s="1852"/>
      <c r="BN30" s="1852"/>
      <c r="BO30" s="1859"/>
      <c r="BP30" s="1858"/>
      <c r="BQ30" s="1852"/>
      <c r="BR30" s="1852"/>
      <c r="BS30" s="1859"/>
      <c r="BT30" s="1858"/>
      <c r="BU30" s="1852"/>
      <c r="BV30" s="1852"/>
      <c r="BW30" s="1859"/>
      <c r="BX30" s="1858"/>
      <c r="BY30" s="1852"/>
      <c r="BZ30" s="1852"/>
      <c r="CA30" s="1859"/>
      <c r="CB30" s="1858"/>
      <c r="CC30" s="1852"/>
      <c r="CD30" s="1852"/>
      <c r="CE30" s="1859"/>
      <c r="CF30" s="1858"/>
      <c r="CG30" s="1852"/>
      <c r="CH30" s="1852"/>
      <c r="CI30" s="1859"/>
      <c r="CJ30" s="1858"/>
      <c r="CK30" s="1852"/>
      <c r="CL30" s="1852"/>
      <c r="CM30" s="1859"/>
      <c r="CN30" s="1858"/>
      <c r="CO30" s="1852"/>
      <c r="CP30" s="1852"/>
      <c r="CQ30" s="1859"/>
      <c r="CR30" s="1858"/>
      <c r="CS30" s="1852"/>
      <c r="CT30" s="1852"/>
      <c r="CU30" s="1859"/>
      <c r="CV30" s="1858"/>
      <c r="CW30" s="1852"/>
      <c r="CX30" s="1852"/>
      <c r="CY30" s="1859"/>
      <c r="CZ30" s="1858"/>
      <c r="DA30" s="1852"/>
      <c r="DB30" s="1852"/>
      <c r="DC30" s="1859"/>
      <c r="DD30" s="1858"/>
      <c r="DE30" s="1852"/>
      <c r="DF30" s="1852"/>
      <c r="DG30" s="1859"/>
      <c r="DH30" s="1858"/>
      <c r="DI30" s="1852"/>
      <c r="DJ30" s="1852"/>
      <c r="DK30" s="1859"/>
      <c r="DL30" s="1858"/>
      <c r="DM30" s="1852"/>
      <c r="DN30" s="1852"/>
      <c r="DO30" s="1859"/>
      <c r="DP30" s="1858"/>
      <c r="DQ30" s="1852"/>
      <c r="DR30" s="1852"/>
      <c r="DS30" s="1859"/>
      <c r="DT30" s="1858"/>
      <c r="DU30" s="1852"/>
      <c r="DV30" s="1852"/>
      <c r="DW30" s="1859"/>
      <c r="DX30" s="1858"/>
      <c r="DY30" s="1852"/>
      <c r="DZ30" s="1852"/>
      <c r="EA30" s="1852"/>
      <c r="EB30" s="2014">
        <f t="shared" si="3"/>
        <v>0</v>
      </c>
      <c r="EC30" s="1866"/>
      <c r="ED30" s="1866"/>
      <c r="EE30" s="2015"/>
      <c r="EG30" s="1012"/>
      <c r="EH30" s="1013"/>
      <c r="EI30" s="1014"/>
      <c r="EJ30" s="366"/>
      <c r="EK30" s="366"/>
      <c r="EL30" s="1015"/>
      <c r="EO30" s="118"/>
      <c r="EP30" s="118"/>
      <c r="EQ30" s="857"/>
      <c r="EW30" s="853"/>
      <c r="EX30" s="853"/>
      <c r="EY30" s="853" t="s">
        <v>1122</v>
      </c>
      <c r="EZ30" s="853"/>
      <c r="FA30" s="853"/>
      <c r="FB30" s="853"/>
      <c r="FC30" s="853"/>
      <c r="FD30" s="853"/>
      <c r="FE30" s="853"/>
      <c r="FF30" s="853"/>
      <c r="FG30" s="853"/>
      <c r="FH30" s="853"/>
      <c r="FI30" s="853"/>
      <c r="FJ30" s="853"/>
      <c r="FK30" s="853"/>
      <c r="FL30" s="853"/>
      <c r="FM30" s="853"/>
      <c r="FN30" s="853"/>
      <c r="FO30" s="853"/>
      <c r="FP30" s="853"/>
      <c r="FQ30" s="853"/>
      <c r="FR30" s="853"/>
      <c r="FS30" s="853"/>
      <c r="FT30" s="853"/>
      <c r="FU30" s="853"/>
      <c r="FV30" s="853"/>
    </row>
    <row r="31" spans="1:178" ht="20.100000000000001" customHeight="1">
      <c r="A31" s="909">
        <v>8</v>
      </c>
      <c r="B31" s="402"/>
      <c r="C31" s="435"/>
      <c r="D31" s="402" t="s">
        <v>5</v>
      </c>
      <c r="E31" s="982" t="s">
        <v>618</v>
      </c>
      <c r="F31" s="982"/>
      <c r="G31" s="982"/>
      <c r="H31" s="1999"/>
      <c r="I31" s="1854"/>
      <c r="J31" s="1854"/>
      <c r="K31" s="2000"/>
      <c r="L31" s="1854"/>
      <c r="M31" s="1854"/>
      <c r="N31" s="1854"/>
      <c r="O31" s="1854"/>
      <c r="P31" s="1853"/>
      <c r="Q31" s="1854"/>
      <c r="R31" s="1854"/>
      <c r="S31" s="1855"/>
      <c r="T31" s="1853"/>
      <c r="U31" s="1854"/>
      <c r="V31" s="1854"/>
      <c r="W31" s="1855"/>
      <c r="X31" s="1853"/>
      <c r="Y31" s="1854"/>
      <c r="Z31" s="1854"/>
      <c r="AA31" s="1855"/>
      <c r="AB31" s="1853"/>
      <c r="AC31" s="1854"/>
      <c r="AD31" s="1854"/>
      <c r="AE31" s="1855"/>
      <c r="AF31" s="1853"/>
      <c r="AG31" s="1854"/>
      <c r="AH31" s="1854"/>
      <c r="AI31" s="1855"/>
      <c r="AJ31" s="1853"/>
      <c r="AK31" s="1854"/>
      <c r="AL31" s="1854"/>
      <c r="AM31" s="1855"/>
      <c r="AN31" s="1853"/>
      <c r="AO31" s="1854"/>
      <c r="AP31" s="1854"/>
      <c r="AQ31" s="1855"/>
      <c r="AR31" s="1853"/>
      <c r="AS31" s="1854"/>
      <c r="AT31" s="1854"/>
      <c r="AU31" s="1855"/>
      <c r="AV31" s="1853"/>
      <c r="AW31" s="1854"/>
      <c r="AX31" s="1854"/>
      <c r="AY31" s="1855"/>
      <c r="AZ31" s="1853"/>
      <c r="BA31" s="1854"/>
      <c r="BB31" s="1854"/>
      <c r="BC31" s="1855"/>
      <c r="BD31" s="1853"/>
      <c r="BE31" s="1854"/>
      <c r="BF31" s="1854"/>
      <c r="BG31" s="1855"/>
      <c r="BH31" s="1853"/>
      <c r="BI31" s="1854"/>
      <c r="BJ31" s="1854"/>
      <c r="BK31" s="1855"/>
      <c r="BL31" s="1853"/>
      <c r="BM31" s="1854"/>
      <c r="BN31" s="1854"/>
      <c r="BO31" s="1855"/>
      <c r="BP31" s="1853"/>
      <c r="BQ31" s="1854"/>
      <c r="BR31" s="1854"/>
      <c r="BS31" s="1855"/>
      <c r="BT31" s="1853"/>
      <c r="BU31" s="1854"/>
      <c r="BV31" s="1854"/>
      <c r="BW31" s="1855"/>
      <c r="BX31" s="1853"/>
      <c r="BY31" s="1854"/>
      <c r="BZ31" s="1854"/>
      <c r="CA31" s="1855"/>
      <c r="CB31" s="1853"/>
      <c r="CC31" s="1854"/>
      <c r="CD31" s="1854"/>
      <c r="CE31" s="1855"/>
      <c r="CF31" s="1853"/>
      <c r="CG31" s="1854"/>
      <c r="CH31" s="1854"/>
      <c r="CI31" s="1855"/>
      <c r="CJ31" s="1853"/>
      <c r="CK31" s="1854"/>
      <c r="CL31" s="1854"/>
      <c r="CM31" s="1855"/>
      <c r="CN31" s="1853"/>
      <c r="CO31" s="1854"/>
      <c r="CP31" s="1854"/>
      <c r="CQ31" s="1855"/>
      <c r="CR31" s="1853"/>
      <c r="CS31" s="1854"/>
      <c r="CT31" s="1854"/>
      <c r="CU31" s="1855"/>
      <c r="CV31" s="1853"/>
      <c r="CW31" s="1854"/>
      <c r="CX31" s="1854"/>
      <c r="CY31" s="1855"/>
      <c r="CZ31" s="1853"/>
      <c r="DA31" s="1854"/>
      <c r="DB31" s="1854"/>
      <c r="DC31" s="1855"/>
      <c r="DD31" s="1853"/>
      <c r="DE31" s="1854"/>
      <c r="DF31" s="1854"/>
      <c r="DG31" s="1855"/>
      <c r="DH31" s="1853"/>
      <c r="DI31" s="1854"/>
      <c r="DJ31" s="1854"/>
      <c r="DK31" s="1855"/>
      <c r="DL31" s="1853"/>
      <c r="DM31" s="1854"/>
      <c r="DN31" s="1854"/>
      <c r="DO31" s="1855"/>
      <c r="DP31" s="1853"/>
      <c r="DQ31" s="1854"/>
      <c r="DR31" s="1854"/>
      <c r="DS31" s="1855"/>
      <c r="DT31" s="1853"/>
      <c r="DU31" s="1854"/>
      <c r="DV31" s="1854"/>
      <c r="DW31" s="1855"/>
      <c r="DX31" s="1853"/>
      <c r="DY31" s="1854"/>
      <c r="DZ31" s="1854"/>
      <c r="EA31" s="1854"/>
      <c r="EB31" s="2016">
        <f t="shared" si="3"/>
        <v>0</v>
      </c>
      <c r="EC31" s="1835"/>
      <c r="ED31" s="1835"/>
      <c r="EE31" s="2017"/>
      <c r="EO31" s="118"/>
      <c r="EP31" s="118"/>
      <c r="EQ31" s="857"/>
      <c r="EW31" s="853"/>
      <c r="EX31" s="853"/>
      <c r="EY31" s="853" t="s">
        <v>1122</v>
      </c>
      <c r="EZ31" s="853"/>
      <c r="FA31" s="853"/>
      <c r="FB31" s="853"/>
      <c r="FC31" s="853"/>
      <c r="FD31" s="853"/>
      <c r="FE31" s="853"/>
      <c r="FF31" s="853"/>
      <c r="FG31" s="853"/>
      <c r="FH31" s="853"/>
      <c r="FI31" s="853"/>
      <c r="FJ31" s="853"/>
      <c r="FK31" s="853"/>
      <c r="FL31" s="853"/>
      <c r="FM31" s="853"/>
      <c r="FN31" s="853"/>
      <c r="FO31" s="853"/>
      <c r="FP31" s="853"/>
      <c r="FQ31" s="853"/>
      <c r="FR31" s="853"/>
      <c r="FS31" s="853"/>
      <c r="FT31" s="853"/>
      <c r="FU31" s="853"/>
      <c r="FV31" s="853"/>
    </row>
    <row r="32" spans="1:178" ht="20.100000000000001" customHeight="1">
      <c r="A32" s="909">
        <v>9</v>
      </c>
      <c r="B32" s="402"/>
      <c r="C32" s="403" t="s">
        <v>6</v>
      </c>
      <c r="D32" s="979" t="s">
        <v>143</v>
      </c>
      <c r="E32" s="979"/>
      <c r="F32" s="979"/>
      <c r="G32" s="979"/>
      <c r="H32" s="1848">
        <f>SUMIF($EZ$21:$EZ$189,"○",H$21:H$189)</f>
        <v>0</v>
      </c>
      <c r="I32" s="1828"/>
      <c r="J32" s="1828"/>
      <c r="K32" s="1849"/>
      <c r="L32" s="1828">
        <f>SUMIF($EZ$21:$EZ$189,"○",L$21:L$189)</f>
        <v>0</v>
      </c>
      <c r="M32" s="1828"/>
      <c r="N32" s="1828"/>
      <c r="O32" s="1828"/>
      <c r="P32" s="1827">
        <f>SUMIF($EZ$21:$EZ$189,"○",P$21:P$189)</f>
        <v>0</v>
      </c>
      <c r="Q32" s="1828"/>
      <c r="R32" s="1828"/>
      <c r="S32" s="1829"/>
      <c r="T32" s="1827">
        <f>SUMIF($EZ$21:$EZ$189,"○",T$21:T$189)</f>
        <v>0</v>
      </c>
      <c r="U32" s="1828"/>
      <c r="V32" s="1828"/>
      <c r="W32" s="1829"/>
      <c r="X32" s="1827">
        <f>SUMIF($EZ$21:$EZ$189,"○",X$21:X$189)</f>
        <v>0</v>
      </c>
      <c r="Y32" s="1828"/>
      <c r="Z32" s="1828"/>
      <c r="AA32" s="1829"/>
      <c r="AB32" s="1827">
        <f>SUMIF($EZ$21:$EZ$189,"○",AB$21:AB$189)</f>
        <v>0</v>
      </c>
      <c r="AC32" s="1828"/>
      <c r="AD32" s="1828"/>
      <c r="AE32" s="1829"/>
      <c r="AF32" s="1827">
        <f>SUMIF($EZ$21:$EZ$189,"○",AF$21:AF$189)</f>
        <v>0</v>
      </c>
      <c r="AG32" s="1828"/>
      <c r="AH32" s="1828"/>
      <c r="AI32" s="1829"/>
      <c r="AJ32" s="1827">
        <f>SUMIF($EZ$21:$EZ$189,"○",AJ$21:AJ$189)</f>
        <v>0</v>
      </c>
      <c r="AK32" s="1828"/>
      <c r="AL32" s="1828"/>
      <c r="AM32" s="1829"/>
      <c r="AN32" s="1827">
        <f>SUMIF($EZ$21:$EZ$189,"○",AN$21:AN$189)</f>
        <v>0</v>
      </c>
      <c r="AO32" s="1828"/>
      <c r="AP32" s="1828"/>
      <c r="AQ32" s="1829"/>
      <c r="AR32" s="1827">
        <f>SUMIF($EZ$21:$EZ$189,"○",AR$21:AR$189)</f>
        <v>0</v>
      </c>
      <c r="AS32" s="1828"/>
      <c r="AT32" s="1828"/>
      <c r="AU32" s="1829"/>
      <c r="AV32" s="1827">
        <f>SUMIF($EZ$21:$EZ$189,"○",AV$21:AV$189)</f>
        <v>0</v>
      </c>
      <c r="AW32" s="1828"/>
      <c r="AX32" s="1828"/>
      <c r="AY32" s="1829"/>
      <c r="AZ32" s="1827">
        <f>SUMIF($EZ$21:$EZ$189,"○",AZ$21:AZ$189)</f>
        <v>0</v>
      </c>
      <c r="BA32" s="1828"/>
      <c r="BB32" s="1828"/>
      <c r="BC32" s="1829"/>
      <c r="BD32" s="1827">
        <f>SUMIF($EZ$21:$EZ$189,"○",BD$21:BD$189)</f>
        <v>0</v>
      </c>
      <c r="BE32" s="1828"/>
      <c r="BF32" s="1828"/>
      <c r="BG32" s="1829"/>
      <c r="BH32" s="1827">
        <f>SUMIF($EZ$21:$EZ$189,"○",BH$21:BH$189)</f>
        <v>0</v>
      </c>
      <c r="BI32" s="1828"/>
      <c r="BJ32" s="1828"/>
      <c r="BK32" s="1829"/>
      <c r="BL32" s="1827">
        <f>SUMIF($EZ$21:$EZ$189,"○",BL$21:BL$189)</f>
        <v>0</v>
      </c>
      <c r="BM32" s="1828"/>
      <c r="BN32" s="1828"/>
      <c r="BO32" s="1829"/>
      <c r="BP32" s="1827">
        <f>SUMIF($EZ$21:$EZ$189,"○",BP$21:BP$189)</f>
        <v>0</v>
      </c>
      <c r="BQ32" s="1828"/>
      <c r="BR32" s="1828"/>
      <c r="BS32" s="1829"/>
      <c r="BT32" s="1827">
        <f>SUMIF($EZ$21:$EZ$189,"○",BT$21:BT$189)</f>
        <v>0</v>
      </c>
      <c r="BU32" s="1828"/>
      <c r="BV32" s="1828"/>
      <c r="BW32" s="1829"/>
      <c r="BX32" s="1827">
        <f>SUMIF($EZ$21:$EZ$189,"○",BX$21:BX$189)</f>
        <v>0</v>
      </c>
      <c r="BY32" s="1828"/>
      <c r="BZ32" s="1828"/>
      <c r="CA32" s="1829"/>
      <c r="CB32" s="1827">
        <f>SUMIF($EZ$21:$EZ$189,"○",CB$21:CB$189)</f>
        <v>0</v>
      </c>
      <c r="CC32" s="1828"/>
      <c r="CD32" s="1828"/>
      <c r="CE32" s="1829"/>
      <c r="CF32" s="1827">
        <f>SUMIF($EZ$21:$EZ$189,"○",CF$21:CF$189)</f>
        <v>0</v>
      </c>
      <c r="CG32" s="1828"/>
      <c r="CH32" s="1828"/>
      <c r="CI32" s="1829"/>
      <c r="CJ32" s="1827">
        <f>SUMIF($EZ$21:$EZ$189,"○",CJ$21:CJ$189)</f>
        <v>0</v>
      </c>
      <c r="CK32" s="1828"/>
      <c r="CL32" s="1828"/>
      <c r="CM32" s="1829"/>
      <c r="CN32" s="1827">
        <f>SUMIF($EZ$21:$EZ$189,"○",CN$21:CN$189)</f>
        <v>0</v>
      </c>
      <c r="CO32" s="1828"/>
      <c r="CP32" s="1828"/>
      <c r="CQ32" s="1829"/>
      <c r="CR32" s="1827">
        <f>SUMIF($EZ$21:$EZ$189,"○",CR$21:CR$189)</f>
        <v>0</v>
      </c>
      <c r="CS32" s="1828"/>
      <c r="CT32" s="1828"/>
      <c r="CU32" s="1829"/>
      <c r="CV32" s="1827">
        <f>SUMIF($EZ$21:$EZ$189,"○",CV$21:CV$189)</f>
        <v>0</v>
      </c>
      <c r="CW32" s="1828"/>
      <c r="CX32" s="1828"/>
      <c r="CY32" s="1829"/>
      <c r="CZ32" s="1827">
        <f>SUMIF($EZ$21:$EZ$189,"○",CZ$21:CZ$189)</f>
        <v>0</v>
      </c>
      <c r="DA32" s="1828"/>
      <c r="DB32" s="1828"/>
      <c r="DC32" s="1829"/>
      <c r="DD32" s="1827">
        <f>SUMIF($EZ$21:$EZ$189,"○",DD$21:DD$189)</f>
        <v>0</v>
      </c>
      <c r="DE32" s="1828"/>
      <c r="DF32" s="1828"/>
      <c r="DG32" s="1829"/>
      <c r="DH32" s="1827">
        <f>SUMIF($EZ$21:$EZ$189,"○",DH$21:DH$189)</f>
        <v>0</v>
      </c>
      <c r="DI32" s="1828"/>
      <c r="DJ32" s="1828"/>
      <c r="DK32" s="1829"/>
      <c r="DL32" s="1827">
        <f>SUMIF($EZ$21:$EZ$189,"○",DL$21:DL$189)</f>
        <v>0</v>
      </c>
      <c r="DM32" s="1828"/>
      <c r="DN32" s="1828"/>
      <c r="DO32" s="1829"/>
      <c r="DP32" s="1827">
        <f>SUMIF($EZ$21:$EZ$189,"○",DP$21:DP$189)</f>
        <v>0</v>
      </c>
      <c r="DQ32" s="1828"/>
      <c r="DR32" s="1828"/>
      <c r="DS32" s="1829"/>
      <c r="DT32" s="1827">
        <f>SUMIF($EZ$21:$EZ$189,"○",DT$21:DT$189)</f>
        <v>0</v>
      </c>
      <c r="DU32" s="1828"/>
      <c r="DV32" s="1828"/>
      <c r="DW32" s="1829"/>
      <c r="DX32" s="1827">
        <f>SUMIF($EZ$21:$EZ$189,"○",DX$21:DX$189)</f>
        <v>0</v>
      </c>
      <c r="DY32" s="1828"/>
      <c r="DZ32" s="1828"/>
      <c r="EA32" s="1828"/>
      <c r="EB32" s="2024">
        <f t="shared" si="3"/>
        <v>0</v>
      </c>
      <c r="EC32" s="2025"/>
      <c r="ED32" s="2025"/>
      <c r="EE32" s="2026"/>
      <c r="EO32" s="118"/>
      <c r="EP32" s="118"/>
      <c r="EQ32" s="857"/>
      <c r="EW32" s="853" t="s">
        <v>1122</v>
      </c>
      <c r="EX32" s="853"/>
      <c r="EY32" s="853"/>
      <c r="EZ32" s="853"/>
      <c r="FA32" s="853"/>
      <c r="FB32" s="853"/>
      <c r="FC32" s="853"/>
      <c r="FD32" s="853"/>
      <c r="FE32" s="853"/>
      <c r="FF32" s="853"/>
      <c r="FG32" s="853"/>
      <c r="FH32" s="853"/>
      <c r="FI32" s="853"/>
      <c r="FJ32" s="853"/>
      <c r="FK32" s="853"/>
      <c r="FL32" s="853"/>
      <c r="FM32" s="853"/>
      <c r="FN32" s="853"/>
      <c r="FO32" s="853"/>
      <c r="FP32" s="853"/>
      <c r="FQ32" s="853"/>
      <c r="FR32" s="853"/>
      <c r="FS32" s="853"/>
      <c r="FT32" s="853"/>
      <c r="FU32" s="853"/>
      <c r="FV32" s="853"/>
    </row>
    <row r="33" spans="1:178" ht="20.100000000000001" customHeight="1">
      <c r="A33" s="909">
        <v>10</v>
      </c>
      <c r="B33" s="402"/>
      <c r="C33" s="436"/>
      <c r="D33" s="424" t="s">
        <v>7</v>
      </c>
      <c r="E33" s="980" t="s">
        <v>401</v>
      </c>
      <c r="F33" s="980"/>
      <c r="G33" s="981"/>
      <c r="H33" s="1909"/>
      <c r="I33" s="1852"/>
      <c r="J33" s="1852"/>
      <c r="K33" s="1910"/>
      <c r="L33" s="1852"/>
      <c r="M33" s="1852"/>
      <c r="N33" s="1852"/>
      <c r="O33" s="1852"/>
      <c r="P33" s="1858"/>
      <c r="Q33" s="1852"/>
      <c r="R33" s="1852"/>
      <c r="S33" s="1859"/>
      <c r="T33" s="1858"/>
      <c r="U33" s="1852"/>
      <c r="V33" s="1852"/>
      <c r="W33" s="1859"/>
      <c r="X33" s="1858"/>
      <c r="Y33" s="1852"/>
      <c r="Z33" s="1852"/>
      <c r="AA33" s="1859"/>
      <c r="AB33" s="1858"/>
      <c r="AC33" s="1852"/>
      <c r="AD33" s="1852"/>
      <c r="AE33" s="1859"/>
      <c r="AF33" s="1858"/>
      <c r="AG33" s="1852"/>
      <c r="AH33" s="1852"/>
      <c r="AI33" s="1859"/>
      <c r="AJ33" s="1858"/>
      <c r="AK33" s="1852"/>
      <c r="AL33" s="1852"/>
      <c r="AM33" s="1859"/>
      <c r="AN33" s="1858"/>
      <c r="AO33" s="1852"/>
      <c r="AP33" s="1852"/>
      <c r="AQ33" s="1859"/>
      <c r="AR33" s="1858"/>
      <c r="AS33" s="1852"/>
      <c r="AT33" s="1852"/>
      <c r="AU33" s="1859"/>
      <c r="AV33" s="1858"/>
      <c r="AW33" s="1852"/>
      <c r="AX33" s="1852"/>
      <c r="AY33" s="1859"/>
      <c r="AZ33" s="1858"/>
      <c r="BA33" s="1852"/>
      <c r="BB33" s="1852"/>
      <c r="BC33" s="1859"/>
      <c r="BD33" s="1858"/>
      <c r="BE33" s="1852"/>
      <c r="BF33" s="1852"/>
      <c r="BG33" s="1859"/>
      <c r="BH33" s="1858"/>
      <c r="BI33" s="1852"/>
      <c r="BJ33" s="1852"/>
      <c r="BK33" s="1859"/>
      <c r="BL33" s="1858"/>
      <c r="BM33" s="1852"/>
      <c r="BN33" s="1852"/>
      <c r="BO33" s="1859"/>
      <c r="BP33" s="1858"/>
      <c r="BQ33" s="1852"/>
      <c r="BR33" s="1852"/>
      <c r="BS33" s="1859"/>
      <c r="BT33" s="1858"/>
      <c r="BU33" s="1852"/>
      <c r="BV33" s="1852"/>
      <c r="BW33" s="1859"/>
      <c r="BX33" s="1858"/>
      <c r="BY33" s="1852"/>
      <c r="BZ33" s="1852"/>
      <c r="CA33" s="1859"/>
      <c r="CB33" s="1858"/>
      <c r="CC33" s="1852"/>
      <c r="CD33" s="1852"/>
      <c r="CE33" s="1859"/>
      <c r="CF33" s="1858"/>
      <c r="CG33" s="1852"/>
      <c r="CH33" s="1852"/>
      <c r="CI33" s="1859"/>
      <c r="CJ33" s="1858"/>
      <c r="CK33" s="1852"/>
      <c r="CL33" s="1852"/>
      <c r="CM33" s="1859"/>
      <c r="CN33" s="1858"/>
      <c r="CO33" s="1852"/>
      <c r="CP33" s="1852"/>
      <c r="CQ33" s="1859"/>
      <c r="CR33" s="1858"/>
      <c r="CS33" s="1852"/>
      <c r="CT33" s="1852"/>
      <c r="CU33" s="1859"/>
      <c r="CV33" s="1858"/>
      <c r="CW33" s="1852"/>
      <c r="CX33" s="1852"/>
      <c r="CY33" s="1859"/>
      <c r="CZ33" s="1858"/>
      <c r="DA33" s="1852"/>
      <c r="DB33" s="1852"/>
      <c r="DC33" s="1859"/>
      <c r="DD33" s="1858"/>
      <c r="DE33" s="1852"/>
      <c r="DF33" s="1852"/>
      <c r="DG33" s="1859"/>
      <c r="DH33" s="1858"/>
      <c r="DI33" s="1852"/>
      <c r="DJ33" s="1852"/>
      <c r="DK33" s="1859"/>
      <c r="DL33" s="1858"/>
      <c r="DM33" s="1852"/>
      <c r="DN33" s="1852"/>
      <c r="DO33" s="1859"/>
      <c r="DP33" s="1858"/>
      <c r="DQ33" s="1852"/>
      <c r="DR33" s="1852"/>
      <c r="DS33" s="1859"/>
      <c r="DT33" s="1858"/>
      <c r="DU33" s="1852"/>
      <c r="DV33" s="1852"/>
      <c r="DW33" s="1859"/>
      <c r="DX33" s="1858"/>
      <c r="DY33" s="1852"/>
      <c r="DZ33" s="1852"/>
      <c r="EA33" s="1852"/>
      <c r="EB33" s="2014">
        <f t="shared" si="3"/>
        <v>0</v>
      </c>
      <c r="EC33" s="1866"/>
      <c r="ED33" s="1866"/>
      <c r="EE33" s="2015"/>
      <c r="EG33" s="161"/>
      <c r="EH33" s="161"/>
      <c r="EI33" s="362"/>
      <c r="EJ33" s="388"/>
      <c r="EK33" s="388"/>
      <c r="EL33" s="80"/>
      <c r="EO33" s="118"/>
      <c r="EP33" s="118"/>
      <c r="EQ33" s="857"/>
      <c r="EW33" s="853"/>
      <c r="EX33" s="853"/>
      <c r="EY33" s="853"/>
      <c r="EZ33" s="853" t="s">
        <v>1122</v>
      </c>
      <c r="FA33" s="853"/>
      <c r="FB33" s="853"/>
      <c r="FC33" s="853"/>
      <c r="FD33" s="853"/>
      <c r="FE33" s="853"/>
      <c r="FF33" s="853"/>
      <c r="FG33" s="853"/>
      <c r="FH33" s="853"/>
      <c r="FI33" s="853"/>
      <c r="FJ33" s="853"/>
      <c r="FK33" s="853"/>
      <c r="FL33" s="853"/>
      <c r="FM33" s="853"/>
      <c r="FN33" s="853"/>
      <c r="FO33" s="853"/>
      <c r="FP33" s="853"/>
      <c r="FQ33" s="853"/>
      <c r="FR33" s="853"/>
      <c r="FS33" s="853"/>
      <c r="FT33" s="853"/>
      <c r="FU33" s="853"/>
      <c r="FV33" s="853"/>
    </row>
    <row r="34" spans="1:178" ht="20.100000000000001" customHeight="1">
      <c r="A34" s="909">
        <v>11</v>
      </c>
      <c r="B34" s="402"/>
      <c r="C34" s="436"/>
      <c r="D34" s="425" t="s">
        <v>8</v>
      </c>
      <c r="E34" s="1814" t="s">
        <v>9</v>
      </c>
      <c r="F34" s="1814"/>
      <c r="G34" s="1814"/>
      <c r="H34" s="1988"/>
      <c r="I34" s="1842"/>
      <c r="J34" s="1842"/>
      <c r="K34" s="1989"/>
      <c r="L34" s="1842"/>
      <c r="M34" s="1842"/>
      <c r="N34" s="1842"/>
      <c r="O34" s="1842"/>
      <c r="P34" s="1841"/>
      <c r="Q34" s="1842"/>
      <c r="R34" s="1842"/>
      <c r="S34" s="1843"/>
      <c r="T34" s="1841"/>
      <c r="U34" s="1842"/>
      <c r="V34" s="1842"/>
      <c r="W34" s="1843"/>
      <c r="X34" s="1841"/>
      <c r="Y34" s="1842"/>
      <c r="Z34" s="1842"/>
      <c r="AA34" s="1843"/>
      <c r="AB34" s="1841"/>
      <c r="AC34" s="1842"/>
      <c r="AD34" s="1842"/>
      <c r="AE34" s="1843"/>
      <c r="AF34" s="1841"/>
      <c r="AG34" s="1842"/>
      <c r="AH34" s="1842"/>
      <c r="AI34" s="1843"/>
      <c r="AJ34" s="1841"/>
      <c r="AK34" s="1842"/>
      <c r="AL34" s="1842"/>
      <c r="AM34" s="1843"/>
      <c r="AN34" s="1841"/>
      <c r="AO34" s="1842"/>
      <c r="AP34" s="1842"/>
      <c r="AQ34" s="1843"/>
      <c r="AR34" s="1841"/>
      <c r="AS34" s="1842"/>
      <c r="AT34" s="1842"/>
      <c r="AU34" s="1843"/>
      <c r="AV34" s="1841"/>
      <c r="AW34" s="1842"/>
      <c r="AX34" s="1842"/>
      <c r="AY34" s="1843"/>
      <c r="AZ34" s="1841"/>
      <c r="BA34" s="1842"/>
      <c r="BB34" s="1842"/>
      <c r="BC34" s="1843"/>
      <c r="BD34" s="1841"/>
      <c r="BE34" s="1842"/>
      <c r="BF34" s="1842"/>
      <c r="BG34" s="1843"/>
      <c r="BH34" s="1841"/>
      <c r="BI34" s="1842"/>
      <c r="BJ34" s="1842"/>
      <c r="BK34" s="1843"/>
      <c r="BL34" s="1841"/>
      <c r="BM34" s="1842"/>
      <c r="BN34" s="1842"/>
      <c r="BO34" s="1843"/>
      <c r="BP34" s="1841"/>
      <c r="BQ34" s="1842"/>
      <c r="BR34" s="1842"/>
      <c r="BS34" s="1843"/>
      <c r="BT34" s="1841"/>
      <c r="BU34" s="1842"/>
      <c r="BV34" s="1842"/>
      <c r="BW34" s="1843"/>
      <c r="BX34" s="1841"/>
      <c r="BY34" s="1842"/>
      <c r="BZ34" s="1842"/>
      <c r="CA34" s="1843"/>
      <c r="CB34" s="1841"/>
      <c r="CC34" s="1842"/>
      <c r="CD34" s="1842"/>
      <c r="CE34" s="1843"/>
      <c r="CF34" s="1841"/>
      <c r="CG34" s="1842"/>
      <c r="CH34" s="1842"/>
      <c r="CI34" s="1843"/>
      <c r="CJ34" s="1841"/>
      <c r="CK34" s="1842"/>
      <c r="CL34" s="1842"/>
      <c r="CM34" s="1843"/>
      <c r="CN34" s="1841"/>
      <c r="CO34" s="1842"/>
      <c r="CP34" s="1842"/>
      <c r="CQ34" s="1843"/>
      <c r="CR34" s="1841"/>
      <c r="CS34" s="1842"/>
      <c r="CT34" s="1842"/>
      <c r="CU34" s="1843"/>
      <c r="CV34" s="1841"/>
      <c r="CW34" s="1842"/>
      <c r="CX34" s="1842"/>
      <c r="CY34" s="1843"/>
      <c r="CZ34" s="1841"/>
      <c r="DA34" s="1842"/>
      <c r="DB34" s="1842"/>
      <c r="DC34" s="1843"/>
      <c r="DD34" s="1841"/>
      <c r="DE34" s="1842"/>
      <c r="DF34" s="1842"/>
      <c r="DG34" s="1843"/>
      <c r="DH34" s="1841"/>
      <c r="DI34" s="1842"/>
      <c r="DJ34" s="1842"/>
      <c r="DK34" s="1843"/>
      <c r="DL34" s="1841"/>
      <c r="DM34" s="1842"/>
      <c r="DN34" s="1842"/>
      <c r="DO34" s="1843"/>
      <c r="DP34" s="1841"/>
      <c r="DQ34" s="1842"/>
      <c r="DR34" s="1842"/>
      <c r="DS34" s="1843"/>
      <c r="DT34" s="1841"/>
      <c r="DU34" s="1842"/>
      <c r="DV34" s="1842"/>
      <c r="DW34" s="1843"/>
      <c r="DX34" s="1841"/>
      <c r="DY34" s="1842"/>
      <c r="DZ34" s="1842"/>
      <c r="EA34" s="1842"/>
      <c r="EB34" s="2018">
        <f t="shared" ref="EB34:EB59" si="4">SUM(H34:EA34)</f>
        <v>0</v>
      </c>
      <c r="EC34" s="2019"/>
      <c r="ED34" s="2019"/>
      <c r="EE34" s="2020"/>
      <c r="EG34" s="161"/>
      <c r="EH34" s="161"/>
      <c r="EI34" s="362"/>
      <c r="EJ34" s="388"/>
      <c r="EK34" s="388"/>
      <c r="EL34" s="80"/>
      <c r="EO34" s="118"/>
      <c r="EP34" s="118"/>
      <c r="EW34" s="853"/>
      <c r="EX34" s="853"/>
      <c r="EY34" s="853"/>
      <c r="EZ34" s="853" t="s">
        <v>1122</v>
      </c>
      <c r="FA34" s="853"/>
      <c r="FB34" s="853"/>
      <c r="FC34" s="853"/>
      <c r="FD34" s="853"/>
      <c r="FE34" s="853"/>
      <c r="FF34" s="853"/>
      <c r="FG34" s="853"/>
      <c r="FH34" s="853"/>
      <c r="FI34" s="853"/>
      <c r="FJ34" s="853"/>
      <c r="FK34" s="853"/>
      <c r="FL34" s="853"/>
      <c r="FM34" s="853"/>
      <c r="FN34" s="853"/>
      <c r="FO34" s="853"/>
      <c r="FP34" s="853"/>
      <c r="FQ34" s="853"/>
      <c r="FR34" s="853"/>
      <c r="FS34" s="853"/>
      <c r="FT34" s="853"/>
      <c r="FU34" s="853"/>
      <c r="FV34" s="853"/>
    </row>
    <row r="35" spans="1:178" ht="20.100000000000001" customHeight="1">
      <c r="A35" s="909">
        <v>12</v>
      </c>
      <c r="B35" s="402"/>
      <c r="C35" s="437"/>
      <c r="D35" s="423" t="s">
        <v>10</v>
      </c>
      <c r="E35" s="2002" t="s">
        <v>11</v>
      </c>
      <c r="F35" s="2002"/>
      <c r="G35" s="2002"/>
      <c r="H35" s="1999"/>
      <c r="I35" s="1854"/>
      <c r="J35" s="1854"/>
      <c r="K35" s="2000"/>
      <c r="L35" s="1854"/>
      <c r="M35" s="1854"/>
      <c r="N35" s="1854"/>
      <c r="O35" s="1854"/>
      <c r="P35" s="1853"/>
      <c r="Q35" s="1854"/>
      <c r="R35" s="1854"/>
      <c r="S35" s="1855"/>
      <c r="T35" s="1853"/>
      <c r="U35" s="1854"/>
      <c r="V35" s="1854"/>
      <c r="W35" s="1855"/>
      <c r="X35" s="1853"/>
      <c r="Y35" s="1854"/>
      <c r="Z35" s="1854"/>
      <c r="AA35" s="1855"/>
      <c r="AB35" s="1853"/>
      <c r="AC35" s="1854"/>
      <c r="AD35" s="1854"/>
      <c r="AE35" s="1855"/>
      <c r="AF35" s="1853"/>
      <c r="AG35" s="1854"/>
      <c r="AH35" s="1854"/>
      <c r="AI35" s="1855"/>
      <c r="AJ35" s="1853"/>
      <c r="AK35" s="1854"/>
      <c r="AL35" s="1854"/>
      <c r="AM35" s="1855"/>
      <c r="AN35" s="1853"/>
      <c r="AO35" s="1854"/>
      <c r="AP35" s="1854"/>
      <c r="AQ35" s="1855"/>
      <c r="AR35" s="1853"/>
      <c r="AS35" s="1854"/>
      <c r="AT35" s="1854"/>
      <c r="AU35" s="1855"/>
      <c r="AV35" s="1853"/>
      <c r="AW35" s="1854"/>
      <c r="AX35" s="1854"/>
      <c r="AY35" s="1855"/>
      <c r="AZ35" s="1853"/>
      <c r="BA35" s="1854"/>
      <c r="BB35" s="1854"/>
      <c r="BC35" s="1855"/>
      <c r="BD35" s="1853"/>
      <c r="BE35" s="1854"/>
      <c r="BF35" s="1854"/>
      <c r="BG35" s="1855"/>
      <c r="BH35" s="1853"/>
      <c r="BI35" s="1854"/>
      <c r="BJ35" s="1854"/>
      <c r="BK35" s="1855"/>
      <c r="BL35" s="1853"/>
      <c r="BM35" s="1854"/>
      <c r="BN35" s="1854"/>
      <c r="BO35" s="1855"/>
      <c r="BP35" s="1853"/>
      <c r="BQ35" s="1854"/>
      <c r="BR35" s="1854"/>
      <c r="BS35" s="1855"/>
      <c r="BT35" s="1853"/>
      <c r="BU35" s="1854"/>
      <c r="BV35" s="1854"/>
      <c r="BW35" s="1855"/>
      <c r="BX35" s="1853"/>
      <c r="BY35" s="1854"/>
      <c r="BZ35" s="1854"/>
      <c r="CA35" s="1855"/>
      <c r="CB35" s="1853"/>
      <c r="CC35" s="1854"/>
      <c r="CD35" s="1854"/>
      <c r="CE35" s="1855"/>
      <c r="CF35" s="1853"/>
      <c r="CG35" s="1854"/>
      <c r="CH35" s="1854"/>
      <c r="CI35" s="1855"/>
      <c r="CJ35" s="1853"/>
      <c r="CK35" s="1854"/>
      <c r="CL35" s="1854"/>
      <c r="CM35" s="1855"/>
      <c r="CN35" s="1853"/>
      <c r="CO35" s="1854"/>
      <c r="CP35" s="1854"/>
      <c r="CQ35" s="1855"/>
      <c r="CR35" s="1853"/>
      <c r="CS35" s="1854"/>
      <c r="CT35" s="1854"/>
      <c r="CU35" s="1855"/>
      <c r="CV35" s="1853"/>
      <c r="CW35" s="1854"/>
      <c r="CX35" s="1854"/>
      <c r="CY35" s="1855"/>
      <c r="CZ35" s="1853"/>
      <c r="DA35" s="1854"/>
      <c r="DB35" s="1854"/>
      <c r="DC35" s="1855"/>
      <c r="DD35" s="1853"/>
      <c r="DE35" s="1854"/>
      <c r="DF35" s="1854"/>
      <c r="DG35" s="1855"/>
      <c r="DH35" s="1853"/>
      <c r="DI35" s="1854"/>
      <c r="DJ35" s="1854"/>
      <c r="DK35" s="1855"/>
      <c r="DL35" s="1853"/>
      <c r="DM35" s="1854"/>
      <c r="DN35" s="1854"/>
      <c r="DO35" s="1855"/>
      <c r="DP35" s="1853"/>
      <c r="DQ35" s="1854"/>
      <c r="DR35" s="1854"/>
      <c r="DS35" s="1855"/>
      <c r="DT35" s="1853"/>
      <c r="DU35" s="1854"/>
      <c r="DV35" s="1854"/>
      <c r="DW35" s="1855"/>
      <c r="DX35" s="1853"/>
      <c r="DY35" s="1854"/>
      <c r="DZ35" s="1854"/>
      <c r="EA35" s="1855"/>
      <c r="EB35" s="2016">
        <f t="shared" si="4"/>
        <v>0</v>
      </c>
      <c r="EC35" s="1835"/>
      <c r="ED35" s="1835"/>
      <c r="EE35" s="2017"/>
      <c r="EG35" s="161"/>
      <c r="EH35" s="80"/>
      <c r="EI35" s="362"/>
      <c r="EJ35" s="388"/>
      <c r="EK35" s="388"/>
      <c r="EL35" s="80"/>
      <c r="EO35" s="118"/>
      <c r="EP35" s="118"/>
      <c r="EW35" s="853"/>
      <c r="EX35" s="853"/>
      <c r="EY35" s="853"/>
      <c r="EZ35" s="853" t="s">
        <v>1122</v>
      </c>
      <c r="FA35" s="853"/>
      <c r="FB35" s="853"/>
      <c r="FC35" s="853"/>
      <c r="FD35" s="853"/>
      <c r="FE35" s="853"/>
      <c r="FF35" s="853"/>
      <c r="FG35" s="853"/>
      <c r="FH35" s="853"/>
      <c r="FI35" s="853"/>
      <c r="FJ35" s="853"/>
      <c r="FK35" s="853"/>
      <c r="FL35" s="853"/>
      <c r="FM35" s="853"/>
      <c r="FN35" s="853"/>
      <c r="FO35" s="853"/>
      <c r="FP35" s="853"/>
      <c r="FQ35" s="853"/>
      <c r="FR35" s="853"/>
      <c r="FS35" s="853"/>
      <c r="FT35" s="853"/>
      <c r="FU35" s="853"/>
      <c r="FV35" s="853"/>
    </row>
    <row r="36" spans="1:178" ht="20.100000000000001" customHeight="1">
      <c r="A36" s="909">
        <v>13</v>
      </c>
      <c r="B36" s="408" t="s">
        <v>641</v>
      </c>
      <c r="C36" s="1888" t="s">
        <v>645</v>
      </c>
      <c r="D36" s="1888"/>
      <c r="E36" s="1888"/>
      <c r="F36" s="1888"/>
      <c r="G36" s="1888"/>
      <c r="H36" s="1996">
        <f>SUMIF($FA$21:$FA$189,"○",H$21:H$189)</f>
        <v>0</v>
      </c>
      <c r="I36" s="1997"/>
      <c r="J36" s="1997"/>
      <c r="K36" s="1998"/>
      <c r="L36" s="1828">
        <f>SUMIF($FA$21:$FA$189,"○",L$21:L$189)</f>
        <v>0</v>
      </c>
      <c r="M36" s="1828"/>
      <c r="N36" s="1828"/>
      <c r="O36" s="1828"/>
      <c r="P36" s="1827">
        <f>SUMIF($FA$21:$FA$189,"○",P$21:P$189)</f>
        <v>0</v>
      </c>
      <c r="Q36" s="1828"/>
      <c r="R36" s="1828"/>
      <c r="S36" s="1829"/>
      <c r="T36" s="1827">
        <f>SUMIF($FA$21:$FA$189,"○",T$21:T$189)</f>
        <v>0</v>
      </c>
      <c r="U36" s="1828"/>
      <c r="V36" s="1828"/>
      <c r="W36" s="1829"/>
      <c r="X36" s="1827">
        <f>SUMIF($FA$21:$FA$189,"○",X$21:X$189)</f>
        <v>0</v>
      </c>
      <c r="Y36" s="1828"/>
      <c r="Z36" s="1828"/>
      <c r="AA36" s="1829"/>
      <c r="AB36" s="1827">
        <f>SUMIF($FA$21:$FA$189,"○",AB$21:AB$189)</f>
        <v>0</v>
      </c>
      <c r="AC36" s="1828"/>
      <c r="AD36" s="1828"/>
      <c r="AE36" s="1829"/>
      <c r="AF36" s="1827">
        <f>SUMIF($FA$21:$FA$189,"○",AF$21:AF$189)</f>
        <v>0</v>
      </c>
      <c r="AG36" s="1828"/>
      <c r="AH36" s="1828"/>
      <c r="AI36" s="1829"/>
      <c r="AJ36" s="1827">
        <f>SUMIF($FA$21:$FA$189,"○",AJ$21:AJ$189)</f>
        <v>0</v>
      </c>
      <c r="AK36" s="1828"/>
      <c r="AL36" s="1828"/>
      <c r="AM36" s="1829"/>
      <c r="AN36" s="1827">
        <f>SUMIF($FA$21:$FA$189,"○",AN$21:AN$189)</f>
        <v>0</v>
      </c>
      <c r="AO36" s="1828"/>
      <c r="AP36" s="1828"/>
      <c r="AQ36" s="1829"/>
      <c r="AR36" s="1827">
        <f>SUMIF($FA$21:$FA$189,"○",AR$21:AR$189)</f>
        <v>0</v>
      </c>
      <c r="AS36" s="1828"/>
      <c r="AT36" s="1828"/>
      <c r="AU36" s="1829"/>
      <c r="AV36" s="1827">
        <f>SUMIF($FA$21:$FA$189,"○",AV$21:AV$189)</f>
        <v>0</v>
      </c>
      <c r="AW36" s="1828"/>
      <c r="AX36" s="1828"/>
      <c r="AY36" s="1829"/>
      <c r="AZ36" s="1827">
        <f>SUMIF($FA$21:$FA$189,"○",AZ$21:AZ$189)</f>
        <v>0</v>
      </c>
      <c r="BA36" s="1828"/>
      <c r="BB36" s="1828"/>
      <c r="BC36" s="1829"/>
      <c r="BD36" s="1827">
        <f>SUMIF($FA$21:$FA$189,"○",BD$21:BD$189)</f>
        <v>0</v>
      </c>
      <c r="BE36" s="1828"/>
      <c r="BF36" s="1828"/>
      <c r="BG36" s="1829"/>
      <c r="BH36" s="1827">
        <f>SUMIF($FA$21:$FA$189,"○",BH$21:BH$189)</f>
        <v>0</v>
      </c>
      <c r="BI36" s="1828"/>
      <c r="BJ36" s="1828"/>
      <c r="BK36" s="1829"/>
      <c r="BL36" s="1827">
        <f>SUMIF($FA$21:$FA$189,"○",BL$21:BL$189)</f>
        <v>0</v>
      </c>
      <c r="BM36" s="1828"/>
      <c r="BN36" s="1828"/>
      <c r="BO36" s="1829"/>
      <c r="BP36" s="1827">
        <f>SUMIF($FA$21:$FA$189,"○",BP$21:BP$189)</f>
        <v>0</v>
      </c>
      <c r="BQ36" s="1828"/>
      <c r="BR36" s="1828"/>
      <c r="BS36" s="1829"/>
      <c r="BT36" s="1827">
        <f>SUMIF($FA$21:$FA$189,"○",BT$21:BT$189)</f>
        <v>0</v>
      </c>
      <c r="BU36" s="1828"/>
      <c r="BV36" s="1828"/>
      <c r="BW36" s="1829"/>
      <c r="BX36" s="1827">
        <f>SUMIF($FA$21:$FA$189,"○",BX$21:BX$189)</f>
        <v>0</v>
      </c>
      <c r="BY36" s="1828"/>
      <c r="BZ36" s="1828"/>
      <c r="CA36" s="1829"/>
      <c r="CB36" s="1827">
        <f>SUMIF($FA$21:$FA$189,"○",CB$21:CB$189)</f>
        <v>0</v>
      </c>
      <c r="CC36" s="1828"/>
      <c r="CD36" s="1828"/>
      <c r="CE36" s="1829"/>
      <c r="CF36" s="1827">
        <f>SUMIF($FA$21:$FA$189,"○",CF$21:CF$189)</f>
        <v>0</v>
      </c>
      <c r="CG36" s="1828"/>
      <c r="CH36" s="1828"/>
      <c r="CI36" s="1829"/>
      <c r="CJ36" s="1827">
        <f>SUMIF($FA$21:$FA$189,"○",CJ$21:CJ$189)</f>
        <v>0</v>
      </c>
      <c r="CK36" s="1828"/>
      <c r="CL36" s="1828"/>
      <c r="CM36" s="1829"/>
      <c r="CN36" s="1827">
        <f>SUMIF($FA$21:$FA$189,"○",CN$21:CN$189)</f>
        <v>0</v>
      </c>
      <c r="CO36" s="1828"/>
      <c r="CP36" s="1828"/>
      <c r="CQ36" s="1829"/>
      <c r="CR36" s="1827">
        <f>SUMIF($FA$21:$FA$189,"○",CR$21:CR$189)</f>
        <v>0</v>
      </c>
      <c r="CS36" s="1828"/>
      <c r="CT36" s="1828"/>
      <c r="CU36" s="1829"/>
      <c r="CV36" s="1827">
        <f>SUMIF($FA$21:$FA$189,"○",CV$21:CV$189)</f>
        <v>0</v>
      </c>
      <c r="CW36" s="1828"/>
      <c r="CX36" s="1828"/>
      <c r="CY36" s="1829"/>
      <c r="CZ36" s="1827">
        <f>SUMIF($FA$21:$FA$189,"○",CZ$21:CZ$189)</f>
        <v>0</v>
      </c>
      <c r="DA36" s="1828"/>
      <c r="DB36" s="1828"/>
      <c r="DC36" s="1829"/>
      <c r="DD36" s="1827">
        <f>SUMIF($FA$21:$FA$189,"○",DD$21:DD$189)</f>
        <v>0</v>
      </c>
      <c r="DE36" s="1828"/>
      <c r="DF36" s="1828"/>
      <c r="DG36" s="1829"/>
      <c r="DH36" s="1827">
        <f>SUMIF($FA$21:$FA$189,"○",DH$21:DH$189)</f>
        <v>0</v>
      </c>
      <c r="DI36" s="1828"/>
      <c r="DJ36" s="1828"/>
      <c r="DK36" s="1829"/>
      <c r="DL36" s="1827">
        <f>SUMIF($FA$21:$FA$189,"○",DL$21:DL$189)</f>
        <v>0</v>
      </c>
      <c r="DM36" s="1828"/>
      <c r="DN36" s="1828"/>
      <c r="DO36" s="1829"/>
      <c r="DP36" s="1827">
        <f>SUMIF($FA$21:$FA$189,"○",DP$21:DP$189)</f>
        <v>0</v>
      </c>
      <c r="DQ36" s="1828"/>
      <c r="DR36" s="1828"/>
      <c r="DS36" s="1829"/>
      <c r="DT36" s="1827">
        <f>SUMIF($FA$21:$FA$189,"○",DT$21:DT$189)</f>
        <v>0</v>
      </c>
      <c r="DU36" s="1828"/>
      <c r="DV36" s="1828"/>
      <c r="DW36" s="1829"/>
      <c r="DX36" s="1827">
        <f>SUMIF($FA$21:$FA$189,"○",DX$21:DX$189)</f>
        <v>0</v>
      </c>
      <c r="DY36" s="1828"/>
      <c r="DZ36" s="1828"/>
      <c r="EA36" s="1829"/>
      <c r="EB36" s="1846">
        <f t="shared" si="4"/>
        <v>0</v>
      </c>
      <c r="EC36" s="1828"/>
      <c r="ED36" s="1828"/>
      <c r="EE36" s="1847"/>
      <c r="EH36" s="80"/>
      <c r="EI36" s="391"/>
      <c r="EJ36" s="355"/>
      <c r="EK36" s="391"/>
      <c r="EL36" s="80"/>
      <c r="EO36" s="118"/>
      <c r="EP36" s="118"/>
      <c r="EW36" s="853"/>
      <c r="EX36" s="853"/>
      <c r="EY36" s="853"/>
      <c r="EZ36" s="853"/>
      <c r="FA36" s="853"/>
      <c r="FB36" s="853"/>
      <c r="FC36" s="853"/>
      <c r="FD36" s="853"/>
      <c r="FE36" s="853"/>
      <c r="FF36" s="853"/>
      <c r="FG36" s="853"/>
      <c r="FH36" s="853"/>
      <c r="FI36" s="853"/>
      <c r="FJ36" s="853"/>
      <c r="FK36" s="853"/>
      <c r="FL36" s="853"/>
      <c r="FM36" s="853"/>
      <c r="FN36" s="853"/>
      <c r="FO36" s="853"/>
      <c r="FP36" s="853"/>
      <c r="FQ36" s="853"/>
      <c r="FR36" s="853"/>
      <c r="FS36" s="853"/>
      <c r="FT36" s="853"/>
      <c r="FU36" s="853"/>
      <c r="FV36" s="853"/>
    </row>
    <row r="37" spans="1:178" ht="20.100000000000001" customHeight="1">
      <c r="A37" s="909">
        <v>14</v>
      </c>
      <c r="B37" s="402"/>
      <c r="C37" s="421" t="s">
        <v>12</v>
      </c>
      <c r="D37" s="1888" t="s">
        <v>646</v>
      </c>
      <c r="E37" s="1888"/>
      <c r="F37" s="1888"/>
      <c r="G37" s="1888"/>
      <c r="H37" s="1996">
        <f>SUMIF($FB$21:$FB$189,"○",H$21:H$189)</f>
        <v>0</v>
      </c>
      <c r="I37" s="1997"/>
      <c r="J37" s="1997"/>
      <c r="K37" s="1998"/>
      <c r="L37" s="2001">
        <f>SUMIF($FB$21:$FB$189,"○",L$21:L$189)</f>
        <v>0</v>
      </c>
      <c r="M37" s="1911"/>
      <c r="N37" s="1911"/>
      <c r="O37" s="1911"/>
      <c r="P37" s="1911">
        <f>SUMIF($FB$21:$FB$189,"○",P$21:P$189)</f>
        <v>0</v>
      </c>
      <c r="Q37" s="1911"/>
      <c r="R37" s="1911"/>
      <c r="S37" s="1911"/>
      <c r="T37" s="1911">
        <f>SUMIF($FB$21:$FB$189,"○",T$21:T$189)</f>
        <v>0</v>
      </c>
      <c r="U37" s="1911"/>
      <c r="V37" s="1911"/>
      <c r="W37" s="1911"/>
      <c r="X37" s="1911">
        <f>SUMIF($FB$21:$FB$189,"○",X$21:X$189)</f>
        <v>0</v>
      </c>
      <c r="Y37" s="1911"/>
      <c r="Z37" s="1911"/>
      <c r="AA37" s="1911"/>
      <c r="AB37" s="1911">
        <f>SUMIF($FB$21:$FB$189,"○",AB$21:AB$189)</f>
        <v>0</v>
      </c>
      <c r="AC37" s="1911"/>
      <c r="AD37" s="1911"/>
      <c r="AE37" s="1911"/>
      <c r="AF37" s="1911">
        <f>SUMIF($FB$21:$FB$189,"○",AF$21:AF$189)</f>
        <v>0</v>
      </c>
      <c r="AG37" s="1911"/>
      <c r="AH37" s="1911"/>
      <c r="AI37" s="1911"/>
      <c r="AJ37" s="1911">
        <f>SUMIF($FB$21:$FB$189,"○",AJ$21:AJ$189)</f>
        <v>0</v>
      </c>
      <c r="AK37" s="1911"/>
      <c r="AL37" s="1911"/>
      <c r="AM37" s="1911"/>
      <c r="AN37" s="1911">
        <f>SUMIF($FB$21:$FB$189,"○",AN$21:AN$189)</f>
        <v>0</v>
      </c>
      <c r="AO37" s="1911"/>
      <c r="AP37" s="1911"/>
      <c r="AQ37" s="1911"/>
      <c r="AR37" s="1911">
        <f>SUMIF($FB$21:$FB$189,"○",AR$21:AR$189)</f>
        <v>0</v>
      </c>
      <c r="AS37" s="1911"/>
      <c r="AT37" s="1911"/>
      <c r="AU37" s="1911"/>
      <c r="AV37" s="1911">
        <f>SUMIF($FB$21:$FB$189,"○",AV$21:AV$189)</f>
        <v>0</v>
      </c>
      <c r="AW37" s="1911"/>
      <c r="AX37" s="1911"/>
      <c r="AY37" s="1911"/>
      <c r="AZ37" s="1911">
        <f>SUMIF($FB$21:$FB$189,"○",AZ$21:AZ$189)</f>
        <v>0</v>
      </c>
      <c r="BA37" s="1911"/>
      <c r="BB37" s="1911"/>
      <c r="BC37" s="1911"/>
      <c r="BD37" s="1911">
        <f>SUMIF($FB$21:$FB$189,"○",BD$21:BD$189)</f>
        <v>0</v>
      </c>
      <c r="BE37" s="1911"/>
      <c r="BF37" s="1911"/>
      <c r="BG37" s="1911"/>
      <c r="BH37" s="1911">
        <f>SUMIF($FB$21:$FB$189,"○",BH$21:BH$189)</f>
        <v>0</v>
      </c>
      <c r="BI37" s="1911"/>
      <c r="BJ37" s="1911"/>
      <c r="BK37" s="1911"/>
      <c r="BL37" s="1911">
        <f>SUMIF($FB$21:$FB$189,"○",BL$21:BL$189)</f>
        <v>0</v>
      </c>
      <c r="BM37" s="1911"/>
      <c r="BN37" s="1911"/>
      <c r="BO37" s="1911"/>
      <c r="BP37" s="1911">
        <f>SUMIF($FB$21:$FB$189,"○",BP$21:BP$189)</f>
        <v>0</v>
      </c>
      <c r="BQ37" s="1911"/>
      <c r="BR37" s="1911"/>
      <c r="BS37" s="1911"/>
      <c r="BT37" s="1911">
        <f>SUMIF($FB$21:$FB$189,"○",BT$21:BT$189)</f>
        <v>0</v>
      </c>
      <c r="BU37" s="1911"/>
      <c r="BV37" s="1911"/>
      <c r="BW37" s="1911"/>
      <c r="BX37" s="1911">
        <f>SUMIF($FB$21:$FB$189,"○",BX$21:BX$189)</f>
        <v>0</v>
      </c>
      <c r="BY37" s="1911"/>
      <c r="BZ37" s="1911"/>
      <c r="CA37" s="1911"/>
      <c r="CB37" s="1911">
        <f>SUMIF($FB$21:$FB$189,"○",CB$21:CB$189)</f>
        <v>0</v>
      </c>
      <c r="CC37" s="1911"/>
      <c r="CD37" s="1911"/>
      <c r="CE37" s="1911"/>
      <c r="CF37" s="1911">
        <f>SUMIF($FB$21:$FB$189,"○",CF$21:CF$189)</f>
        <v>0</v>
      </c>
      <c r="CG37" s="1911"/>
      <c r="CH37" s="1911"/>
      <c r="CI37" s="1911"/>
      <c r="CJ37" s="1911">
        <f>SUMIF($FB$21:$FB$189,"○",CJ$21:CJ$189)</f>
        <v>0</v>
      </c>
      <c r="CK37" s="1911"/>
      <c r="CL37" s="1911"/>
      <c r="CM37" s="1911"/>
      <c r="CN37" s="1911">
        <f>SUMIF($FB$21:$FB$189,"○",CN$21:CN$189)</f>
        <v>0</v>
      </c>
      <c r="CO37" s="1911"/>
      <c r="CP37" s="1911"/>
      <c r="CQ37" s="1911"/>
      <c r="CR37" s="1911">
        <f>SUMIF($FB$21:$FB$189,"○",CR$21:CR$189)</f>
        <v>0</v>
      </c>
      <c r="CS37" s="1911"/>
      <c r="CT37" s="1911"/>
      <c r="CU37" s="1911"/>
      <c r="CV37" s="1911">
        <f>SUMIF($FB$21:$FB$189,"○",CV$21:CV$189)</f>
        <v>0</v>
      </c>
      <c r="CW37" s="1911"/>
      <c r="CX37" s="1911"/>
      <c r="CY37" s="1911"/>
      <c r="CZ37" s="1911">
        <f>SUMIF($FB$21:$FB$189,"○",CZ$21:CZ$189)</f>
        <v>0</v>
      </c>
      <c r="DA37" s="1911"/>
      <c r="DB37" s="1911"/>
      <c r="DC37" s="1911"/>
      <c r="DD37" s="1911">
        <f>SUMIF($FB$21:$FB$189,"○",DD$21:DD$189)</f>
        <v>0</v>
      </c>
      <c r="DE37" s="1911"/>
      <c r="DF37" s="1911"/>
      <c r="DG37" s="1911"/>
      <c r="DH37" s="1911">
        <f>SUMIF($FB$21:$FB$189,"○",DH$21:DH$189)</f>
        <v>0</v>
      </c>
      <c r="DI37" s="1911"/>
      <c r="DJ37" s="1911"/>
      <c r="DK37" s="1911"/>
      <c r="DL37" s="1911">
        <f>SUMIF($FB$21:$FB$189,"○",DL$21:DL$189)</f>
        <v>0</v>
      </c>
      <c r="DM37" s="1911"/>
      <c r="DN37" s="1911"/>
      <c r="DO37" s="1911"/>
      <c r="DP37" s="1911">
        <f>SUMIF($FB$21:$FB$189,"○",DP$21:DP$189)</f>
        <v>0</v>
      </c>
      <c r="DQ37" s="1911"/>
      <c r="DR37" s="1911"/>
      <c r="DS37" s="1911"/>
      <c r="DT37" s="1911">
        <f>SUMIF($FB$21:$FB$189,"○",DT$21:DT$189)</f>
        <v>0</v>
      </c>
      <c r="DU37" s="1911"/>
      <c r="DV37" s="1911"/>
      <c r="DW37" s="1911"/>
      <c r="DX37" s="1911">
        <f>SUMIF($FB$21:$FB$189,"○",DX$21:DX$189)</f>
        <v>0</v>
      </c>
      <c r="DY37" s="1911"/>
      <c r="DZ37" s="1911"/>
      <c r="EA37" s="1911"/>
      <c r="EB37" s="1846">
        <f t="shared" si="4"/>
        <v>0</v>
      </c>
      <c r="EC37" s="1828"/>
      <c r="ED37" s="1828"/>
      <c r="EE37" s="1847"/>
      <c r="EG37" s="80"/>
      <c r="EH37" s="80"/>
      <c r="EI37" s="80"/>
      <c r="EJ37" s="80"/>
      <c r="EK37" s="80"/>
      <c r="EL37" s="80"/>
      <c r="EO37" s="118"/>
      <c r="EP37" s="118"/>
      <c r="EW37" s="853"/>
      <c r="EX37" s="853"/>
      <c r="EY37" s="853"/>
      <c r="EZ37" s="853"/>
      <c r="FA37" s="853" t="s">
        <v>1122</v>
      </c>
      <c r="FB37" s="853"/>
      <c r="FC37" s="853"/>
      <c r="FD37" s="853"/>
      <c r="FE37" s="853"/>
      <c r="FF37" s="853"/>
      <c r="FG37" s="853"/>
      <c r="FH37" s="853"/>
      <c r="FI37" s="853"/>
      <c r="FJ37" s="853"/>
      <c r="FK37" s="853"/>
      <c r="FL37" s="853"/>
      <c r="FM37" s="853"/>
      <c r="FN37" s="853"/>
      <c r="FO37" s="853"/>
      <c r="FP37" s="853"/>
      <c r="FQ37" s="853"/>
      <c r="FR37" s="853"/>
      <c r="FS37" s="853"/>
      <c r="FT37" s="853" t="s">
        <v>1122</v>
      </c>
      <c r="FU37" s="853"/>
      <c r="FV37" s="853"/>
    </row>
    <row r="38" spans="1:178" ht="20.100000000000001" customHeight="1">
      <c r="A38" s="909">
        <v>15</v>
      </c>
      <c r="B38" s="402"/>
      <c r="C38" s="409"/>
      <c r="D38" s="424" t="s">
        <v>619</v>
      </c>
      <c r="E38" s="1888" t="s">
        <v>620</v>
      </c>
      <c r="F38" s="1888"/>
      <c r="G38" s="1888"/>
      <c r="H38" s="1848">
        <f>SUMIF($FC$21:$FC$189,"○",H$21:H$189)</f>
        <v>0</v>
      </c>
      <c r="I38" s="1828"/>
      <c r="J38" s="1828"/>
      <c r="K38" s="1849"/>
      <c r="L38" s="1828">
        <f>SUMIF($FC$21:$FC$189,"○",L$21:L$189)</f>
        <v>0</v>
      </c>
      <c r="M38" s="1828"/>
      <c r="N38" s="1828"/>
      <c r="O38" s="1828"/>
      <c r="P38" s="1827">
        <f>SUMIF($FC$21:$FC$189,"○",P$21:P$189)</f>
        <v>0</v>
      </c>
      <c r="Q38" s="1828"/>
      <c r="R38" s="1828"/>
      <c r="S38" s="1829"/>
      <c r="T38" s="1827">
        <f>SUMIF($FC$21:$FC$189,"○",T$21:T$189)</f>
        <v>0</v>
      </c>
      <c r="U38" s="1828"/>
      <c r="V38" s="1828"/>
      <c r="W38" s="1829"/>
      <c r="X38" s="1827">
        <f>SUMIF($FC$21:$FC$189,"○",X$21:X$189)</f>
        <v>0</v>
      </c>
      <c r="Y38" s="1828"/>
      <c r="Z38" s="1828"/>
      <c r="AA38" s="1829"/>
      <c r="AB38" s="1827">
        <f>SUMIF($FC$21:$FC$189,"○",AB$21:AB$189)</f>
        <v>0</v>
      </c>
      <c r="AC38" s="1828"/>
      <c r="AD38" s="1828"/>
      <c r="AE38" s="1829"/>
      <c r="AF38" s="1827">
        <f>SUMIF($FC$21:$FC$189,"○",AF$21:AF$189)</f>
        <v>0</v>
      </c>
      <c r="AG38" s="1828"/>
      <c r="AH38" s="1828"/>
      <c r="AI38" s="1829"/>
      <c r="AJ38" s="1827">
        <f>SUMIF($FC$21:$FC$189,"○",AJ$21:AJ$189)</f>
        <v>0</v>
      </c>
      <c r="AK38" s="1828"/>
      <c r="AL38" s="1828"/>
      <c r="AM38" s="1829"/>
      <c r="AN38" s="1827">
        <f>SUMIF($FC$21:$FC$189,"○",AN$21:AN$189)</f>
        <v>0</v>
      </c>
      <c r="AO38" s="1828"/>
      <c r="AP38" s="1828"/>
      <c r="AQ38" s="1829"/>
      <c r="AR38" s="1827">
        <f>SUMIF($FC$21:$FC$189,"○",AR$21:AR$189)</f>
        <v>0</v>
      </c>
      <c r="AS38" s="1828"/>
      <c r="AT38" s="1828"/>
      <c r="AU38" s="1829"/>
      <c r="AV38" s="1827">
        <f>SUMIF($FC$21:$FC$189,"○",AV$21:AV$189)</f>
        <v>0</v>
      </c>
      <c r="AW38" s="1828"/>
      <c r="AX38" s="1828"/>
      <c r="AY38" s="1829"/>
      <c r="AZ38" s="1827">
        <f>SUMIF($FC$21:$FC$189,"○",AZ$21:AZ$189)</f>
        <v>0</v>
      </c>
      <c r="BA38" s="1828"/>
      <c r="BB38" s="1828"/>
      <c r="BC38" s="1829"/>
      <c r="BD38" s="1827">
        <f>SUMIF($FC$21:$FC$189,"○",BD$21:BD$189)</f>
        <v>0</v>
      </c>
      <c r="BE38" s="1828"/>
      <c r="BF38" s="1828"/>
      <c r="BG38" s="1829"/>
      <c r="BH38" s="1827">
        <f>SUMIF($FC$21:$FC$189,"○",BH$21:BH$189)</f>
        <v>0</v>
      </c>
      <c r="BI38" s="1828"/>
      <c r="BJ38" s="1828"/>
      <c r="BK38" s="1829"/>
      <c r="BL38" s="1827">
        <f>SUMIF($FC$21:$FC$189,"○",BL$21:BL$189)</f>
        <v>0</v>
      </c>
      <c r="BM38" s="1828"/>
      <c r="BN38" s="1828"/>
      <c r="BO38" s="1829"/>
      <c r="BP38" s="1827">
        <f>SUMIF($FC$21:$FC$189,"○",BP$21:BP$189)</f>
        <v>0</v>
      </c>
      <c r="BQ38" s="1828"/>
      <c r="BR38" s="1828"/>
      <c r="BS38" s="1829"/>
      <c r="BT38" s="1827">
        <f>SUMIF($FC$21:$FC$189,"○",BT$21:BT$189)</f>
        <v>0</v>
      </c>
      <c r="BU38" s="1828"/>
      <c r="BV38" s="1828"/>
      <c r="BW38" s="1829"/>
      <c r="BX38" s="1827">
        <f>SUMIF($FC$21:$FC$189,"○",BX$21:BX$189)</f>
        <v>0</v>
      </c>
      <c r="BY38" s="1828"/>
      <c r="BZ38" s="1828"/>
      <c r="CA38" s="1829"/>
      <c r="CB38" s="1827">
        <f>SUMIF($FC$21:$FC$189,"○",CB$21:CB$189)</f>
        <v>0</v>
      </c>
      <c r="CC38" s="1828"/>
      <c r="CD38" s="1828"/>
      <c r="CE38" s="1829"/>
      <c r="CF38" s="1827">
        <f>SUMIF($FC$21:$FC$189,"○",CF$21:CF$189)</f>
        <v>0</v>
      </c>
      <c r="CG38" s="1828"/>
      <c r="CH38" s="1828"/>
      <c r="CI38" s="1829"/>
      <c r="CJ38" s="1827">
        <f>SUMIF($FC$21:$FC$189,"○",CJ$21:CJ$189)</f>
        <v>0</v>
      </c>
      <c r="CK38" s="1828"/>
      <c r="CL38" s="1828"/>
      <c r="CM38" s="1829"/>
      <c r="CN38" s="1827">
        <f>SUMIF($FC$21:$FC$189,"○",CN$21:CN$189)</f>
        <v>0</v>
      </c>
      <c r="CO38" s="1828"/>
      <c r="CP38" s="1828"/>
      <c r="CQ38" s="1829"/>
      <c r="CR38" s="1827">
        <f>SUMIF($FC$21:$FC$189,"○",CR$21:CR$189)</f>
        <v>0</v>
      </c>
      <c r="CS38" s="1828"/>
      <c r="CT38" s="1828"/>
      <c r="CU38" s="1829"/>
      <c r="CV38" s="1827">
        <f>SUMIF($FC$21:$FC$189,"○",CV$21:CV$189)</f>
        <v>0</v>
      </c>
      <c r="CW38" s="1828"/>
      <c r="CX38" s="1828"/>
      <c r="CY38" s="1829"/>
      <c r="CZ38" s="1827">
        <f>SUMIF($FC$21:$FC$189,"○",CZ$21:CZ$189)</f>
        <v>0</v>
      </c>
      <c r="DA38" s="1828"/>
      <c r="DB38" s="1828"/>
      <c r="DC38" s="1829"/>
      <c r="DD38" s="1827">
        <f>SUMIF($FC$21:$FC$189,"○",DD$21:DD$189)</f>
        <v>0</v>
      </c>
      <c r="DE38" s="1828"/>
      <c r="DF38" s="1828"/>
      <c r="DG38" s="1829"/>
      <c r="DH38" s="1827">
        <f>SUMIF($FC$21:$FC$189,"○",DH$21:DH$189)</f>
        <v>0</v>
      </c>
      <c r="DI38" s="1828"/>
      <c r="DJ38" s="1828"/>
      <c r="DK38" s="1829"/>
      <c r="DL38" s="1827">
        <f>SUMIF($FC$21:$FC$189,"○",DL$21:DL$189)</f>
        <v>0</v>
      </c>
      <c r="DM38" s="1828"/>
      <c r="DN38" s="1828"/>
      <c r="DO38" s="1829"/>
      <c r="DP38" s="1827">
        <f>SUMIF($FC$21:$FC$189,"○",DP$21:DP$189)</f>
        <v>0</v>
      </c>
      <c r="DQ38" s="1828"/>
      <c r="DR38" s="1828"/>
      <c r="DS38" s="1829"/>
      <c r="DT38" s="1827">
        <f>SUMIF($FC$21:$FC$189,"○",DT$21:DT$189)</f>
        <v>0</v>
      </c>
      <c r="DU38" s="1828"/>
      <c r="DV38" s="1828"/>
      <c r="DW38" s="1829"/>
      <c r="DX38" s="1827">
        <f>SUMIF($FC$21:$FC$189,"○",DX$21:DX$189)</f>
        <v>0</v>
      </c>
      <c r="DY38" s="1828"/>
      <c r="DZ38" s="1828"/>
      <c r="EA38" s="1828"/>
      <c r="EB38" s="1846">
        <f t="shared" si="4"/>
        <v>0</v>
      </c>
      <c r="EC38" s="1828"/>
      <c r="ED38" s="1828"/>
      <c r="EE38" s="1847"/>
      <c r="EJ38" s="80"/>
      <c r="EO38" s="118"/>
      <c r="EP38" s="118"/>
      <c r="EW38" s="853"/>
      <c r="EX38" s="853"/>
      <c r="EY38" s="853"/>
      <c r="EZ38" s="853"/>
      <c r="FA38" s="853"/>
      <c r="FB38" s="853" t="s">
        <v>1122</v>
      </c>
      <c r="FC38" s="853"/>
      <c r="FD38" s="853"/>
      <c r="FE38" s="853"/>
      <c r="FF38" s="853"/>
      <c r="FG38" s="853"/>
      <c r="FH38" s="853"/>
      <c r="FI38" s="853"/>
      <c r="FJ38" s="853"/>
      <c r="FK38" s="853"/>
      <c r="FL38" s="853"/>
      <c r="FM38" s="853"/>
      <c r="FN38" s="853"/>
      <c r="FO38" s="853"/>
      <c r="FP38" s="853"/>
      <c r="FQ38" s="853"/>
      <c r="FR38" s="853"/>
      <c r="FS38" s="853"/>
      <c r="FT38" s="853"/>
      <c r="FU38" s="853"/>
      <c r="FV38" s="853"/>
    </row>
    <row r="39" spans="1:178" ht="20.100000000000001" customHeight="1">
      <c r="A39" s="909">
        <v>16</v>
      </c>
      <c r="B39" s="402"/>
      <c r="C39" s="409"/>
      <c r="D39" s="419"/>
      <c r="E39" s="422" t="s">
        <v>615</v>
      </c>
      <c r="F39" s="1928" t="s">
        <v>13</v>
      </c>
      <c r="G39" s="1929"/>
      <c r="H39" s="1895">
        <f>'5-1_機器材運搬費'!E26</f>
        <v>0</v>
      </c>
      <c r="I39" s="1866"/>
      <c r="J39" s="1866"/>
      <c r="K39" s="1896"/>
      <c r="L39" s="1866">
        <f>IF(L17="",0,SUMIF('5-1_機器材運搬費'!$H$8:$CS$8,L17,'5-1_機器材運搬費'!$H$26:$CS$26))</f>
        <v>0</v>
      </c>
      <c r="M39" s="1866"/>
      <c r="N39" s="1866"/>
      <c r="O39" s="1866"/>
      <c r="P39" s="1865">
        <f>IF(P17="",0,SUMIF('5-1_機器材運搬費'!$H$8:$CS$8,P17,'5-1_機器材運搬費'!$H$26:$CS$26))</f>
        <v>0</v>
      </c>
      <c r="Q39" s="1866"/>
      <c r="R39" s="1866"/>
      <c r="S39" s="1867"/>
      <c r="T39" s="1865">
        <f>IF(T17="",0,SUMIF('5-1_機器材運搬費'!$H$8:$CS$8,T17,'5-1_機器材運搬費'!$H$26:$CS$26))</f>
        <v>0</v>
      </c>
      <c r="U39" s="1866"/>
      <c r="V39" s="1866"/>
      <c r="W39" s="1867"/>
      <c r="X39" s="1865">
        <f>IF(X17="",0,SUMIF('5-1_機器材運搬費'!$H$8:$CS$8,X17,'5-1_機器材運搬費'!$H$26:$CS$26))</f>
        <v>0</v>
      </c>
      <c r="Y39" s="1866"/>
      <c r="Z39" s="1866"/>
      <c r="AA39" s="1867"/>
      <c r="AB39" s="1865">
        <f>IF(AB17="",0,SUMIF('5-1_機器材運搬費'!$H$8:$CS$8,AB17,'5-1_機器材運搬費'!$H$26:$CS$26))</f>
        <v>0</v>
      </c>
      <c r="AC39" s="1866"/>
      <c r="AD39" s="1866"/>
      <c r="AE39" s="1867"/>
      <c r="AF39" s="1865">
        <f>IF(AF17="",0,SUMIF('5-1_機器材運搬費'!$H$8:$CS$8,AF17,'5-1_機器材運搬費'!$H$26:$CS$26))</f>
        <v>0</v>
      </c>
      <c r="AG39" s="1866"/>
      <c r="AH39" s="1866"/>
      <c r="AI39" s="1867"/>
      <c r="AJ39" s="1865">
        <f>IF(AJ17="",0,SUMIF('5-1_機器材運搬費'!$H$8:$CS$8,AJ17,'5-1_機器材運搬費'!$H$26:$CS$26))</f>
        <v>0</v>
      </c>
      <c r="AK39" s="1866"/>
      <c r="AL39" s="1866"/>
      <c r="AM39" s="1867"/>
      <c r="AN39" s="1865">
        <f>IF(AN17="",0,SUMIF('5-1_機器材運搬費'!$H$8:$CS$8,AN17,'5-1_機器材運搬費'!$H$26:$CS$26))</f>
        <v>0</v>
      </c>
      <c r="AO39" s="1866"/>
      <c r="AP39" s="1866"/>
      <c r="AQ39" s="1867"/>
      <c r="AR39" s="1865">
        <f>IF(AR17="",0,SUMIF('5-1_機器材運搬費'!$H$8:$CS$8,AR17,'5-1_機器材運搬費'!$H$26:$CS$26))</f>
        <v>0</v>
      </c>
      <c r="AS39" s="1866"/>
      <c r="AT39" s="1866"/>
      <c r="AU39" s="1867"/>
      <c r="AV39" s="1865">
        <f>IF(AV17="",0,SUMIF('5-1_機器材運搬費'!$H$8:$CS$8,AV17,'5-1_機器材運搬費'!$H$26:$CS$26))</f>
        <v>0</v>
      </c>
      <c r="AW39" s="1866"/>
      <c r="AX39" s="1866"/>
      <c r="AY39" s="1867"/>
      <c r="AZ39" s="1865">
        <f>IF(AZ17="",0,SUMIF('5-1_機器材運搬費'!$H$8:$CS$8,AZ17,'5-1_機器材運搬費'!$H$26:$CS$26))</f>
        <v>0</v>
      </c>
      <c r="BA39" s="1866"/>
      <c r="BB39" s="1866"/>
      <c r="BC39" s="1867"/>
      <c r="BD39" s="1865">
        <f>IF(BD17="",0,SUMIF('5-1_機器材運搬費'!$H$8:$CS$8,BD17,'5-1_機器材運搬費'!$H$26:$CS$26))</f>
        <v>0</v>
      </c>
      <c r="BE39" s="1866"/>
      <c r="BF39" s="1866"/>
      <c r="BG39" s="1867"/>
      <c r="BH39" s="1865">
        <f>IF(BH17="",0,SUMIF('5-1_機器材運搬費'!$H$8:$CS$8,BH17,'5-1_機器材運搬費'!$H$26:$CS$26))</f>
        <v>0</v>
      </c>
      <c r="BI39" s="1866"/>
      <c r="BJ39" s="1866"/>
      <c r="BK39" s="1867"/>
      <c r="BL39" s="1865">
        <f>IF(BL17="",0,SUMIF('5-1_機器材運搬費'!$H$8:$CS$8,BL17,'5-1_機器材運搬費'!$H$26:$CS$26))</f>
        <v>0</v>
      </c>
      <c r="BM39" s="1866"/>
      <c r="BN39" s="1866"/>
      <c r="BO39" s="1867"/>
      <c r="BP39" s="1865">
        <f>IF(BP17="",0,SUMIF('5-1_機器材運搬費'!$H$8:$CS$8,BP17,'5-1_機器材運搬費'!$H$26:$CS$26))</f>
        <v>0</v>
      </c>
      <c r="BQ39" s="1866"/>
      <c r="BR39" s="1866"/>
      <c r="BS39" s="1867"/>
      <c r="BT39" s="1865">
        <f>IF(BT17="",0,SUMIF('5-1_機器材運搬費'!$H$8:$CS$8,BT17,'5-1_機器材運搬費'!$H$26:$CS$26))</f>
        <v>0</v>
      </c>
      <c r="BU39" s="1866"/>
      <c r="BV39" s="1866"/>
      <c r="BW39" s="1867"/>
      <c r="BX39" s="1865">
        <f>IF(BX17="",0,SUMIF('5-1_機器材運搬費'!$H$8:$CS$8,BX17,'5-1_機器材運搬費'!$H$26:$CS$26))</f>
        <v>0</v>
      </c>
      <c r="BY39" s="1866"/>
      <c r="BZ39" s="1866"/>
      <c r="CA39" s="1867"/>
      <c r="CB39" s="1865">
        <f>IF(CB17="",0,SUMIF('5-1_機器材運搬費'!$H$8:$CS$8,CB17,'5-1_機器材運搬費'!$H$26:$CS$26))</f>
        <v>0</v>
      </c>
      <c r="CC39" s="1866"/>
      <c r="CD39" s="1866"/>
      <c r="CE39" s="1867"/>
      <c r="CF39" s="1865">
        <f>IF(CF17="",0,SUMIF('5-1_機器材運搬費'!$H$8:$CS$8,CF17,'5-1_機器材運搬費'!$H$26:$CS$26))</f>
        <v>0</v>
      </c>
      <c r="CG39" s="1866"/>
      <c r="CH39" s="1866"/>
      <c r="CI39" s="1867"/>
      <c r="CJ39" s="1865">
        <f>IF(CJ17="",0,SUMIF('5-1_機器材運搬費'!$H$8:$CS$8,CJ17,'5-1_機器材運搬費'!$H$26:$CS$26))</f>
        <v>0</v>
      </c>
      <c r="CK39" s="1866"/>
      <c r="CL39" s="1866"/>
      <c r="CM39" s="1867"/>
      <c r="CN39" s="1865">
        <f>IF(CN17="",0,SUMIF('5-1_機器材運搬費'!$H$8:$CS$8,CN17,'5-1_機器材運搬費'!$H$26:$CS$26))</f>
        <v>0</v>
      </c>
      <c r="CO39" s="1866"/>
      <c r="CP39" s="1866"/>
      <c r="CQ39" s="1867"/>
      <c r="CR39" s="1865">
        <f>IF(CR17="",0,SUMIF('5-1_機器材運搬費'!$H$8:$CS$8,CR17,'5-1_機器材運搬費'!$H$26:$CS$26))</f>
        <v>0</v>
      </c>
      <c r="CS39" s="1866"/>
      <c r="CT39" s="1866"/>
      <c r="CU39" s="1867"/>
      <c r="CV39" s="1865">
        <f>IF(CV17="",0,SUMIF('5-1_機器材運搬費'!$H$8:$CS$8,CV17,'5-1_機器材運搬費'!$H$26:$CS$26))</f>
        <v>0</v>
      </c>
      <c r="CW39" s="1866"/>
      <c r="CX39" s="1866"/>
      <c r="CY39" s="1867"/>
      <c r="CZ39" s="1865">
        <f>IF(CZ17="",0,SUMIF('5-1_機器材運搬費'!$H$8:$CS$8,CZ17,'5-1_機器材運搬費'!$H$26:$CS$26))</f>
        <v>0</v>
      </c>
      <c r="DA39" s="1866"/>
      <c r="DB39" s="1866"/>
      <c r="DC39" s="1867"/>
      <c r="DD39" s="1865">
        <f>IF(DD17="",0,SUMIF('5-1_機器材運搬費'!$H$8:$CS$8,DD17,'5-1_機器材運搬費'!$H$26:$CS$26))</f>
        <v>0</v>
      </c>
      <c r="DE39" s="1866"/>
      <c r="DF39" s="1866"/>
      <c r="DG39" s="1867"/>
      <c r="DH39" s="1865">
        <f>IF(DH17="",0,SUMIF('5-1_機器材運搬費'!$H$8:$CS$8,DH17,'5-1_機器材運搬費'!$H$26:$CS$26))</f>
        <v>0</v>
      </c>
      <c r="DI39" s="1866"/>
      <c r="DJ39" s="1866"/>
      <c r="DK39" s="1867"/>
      <c r="DL39" s="1865">
        <f>IF(DL17="",0,SUMIF('5-1_機器材運搬費'!$H$8:$CS$8,DL17,'5-1_機器材運搬費'!$H$26:$CS$26))</f>
        <v>0</v>
      </c>
      <c r="DM39" s="1866"/>
      <c r="DN39" s="1866"/>
      <c r="DO39" s="1867"/>
      <c r="DP39" s="1865">
        <f>IF(DP17="",0,SUMIF('5-1_機器材運搬費'!$H$8:$CS$8,DP17,'5-1_機器材運搬費'!$H$26:$CS$26))</f>
        <v>0</v>
      </c>
      <c r="DQ39" s="1866"/>
      <c r="DR39" s="1866"/>
      <c r="DS39" s="1867"/>
      <c r="DT39" s="1865">
        <f>IF(DT17="",0,SUMIF('5-1_機器材運搬費'!$H$8:$CS$8,DT17,'5-1_機器材運搬費'!$H$26:$CS$26))</f>
        <v>0</v>
      </c>
      <c r="DU39" s="1866"/>
      <c r="DV39" s="1866"/>
      <c r="DW39" s="1867"/>
      <c r="DX39" s="1865">
        <f>IF(DX17="",0,SUMIF('5-1_機器材運搬費'!$H$8:$CS$8,DX17,'5-1_機器材運搬費'!$H$26:$CS$26))</f>
        <v>0</v>
      </c>
      <c r="DY39" s="1866"/>
      <c r="DZ39" s="1866"/>
      <c r="EA39" s="1866"/>
      <c r="EB39" s="2014">
        <f t="shared" si="4"/>
        <v>0</v>
      </c>
      <c r="EC39" s="1866"/>
      <c r="ED39" s="1866"/>
      <c r="EE39" s="2015"/>
      <c r="EF39" s="755" t="s">
        <v>1149</v>
      </c>
      <c r="EG39" s="386"/>
      <c r="EO39" s="118"/>
      <c r="EP39" s="118"/>
      <c r="EW39" s="853"/>
      <c r="EX39" s="853"/>
      <c r="EY39" s="853"/>
      <c r="EZ39" s="853"/>
      <c r="FA39" s="853"/>
      <c r="FB39" s="853"/>
      <c r="FC39" s="853" t="s">
        <v>1122</v>
      </c>
      <c r="FD39" s="853"/>
      <c r="FE39" s="853"/>
      <c r="FF39" s="853"/>
      <c r="FG39" s="853"/>
      <c r="FH39" s="853"/>
      <c r="FI39" s="853"/>
      <c r="FJ39" s="853"/>
      <c r="FK39" s="853"/>
      <c r="FL39" s="853"/>
      <c r="FM39" s="853"/>
      <c r="FN39" s="853"/>
      <c r="FO39" s="853"/>
      <c r="FP39" s="853"/>
      <c r="FQ39" s="853"/>
      <c r="FR39" s="853"/>
      <c r="FS39" s="853"/>
      <c r="FT39" s="853"/>
      <c r="FU39" s="853"/>
      <c r="FV39" s="853"/>
    </row>
    <row r="40" spans="1:178" ht="20.100000000000001" customHeight="1">
      <c r="A40" s="909">
        <v>17</v>
      </c>
      <c r="B40" s="402"/>
      <c r="C40" s="409"/>
      <c r="D40" s="419"/>
      <c r="E40" s="427" t="s">
        <v>617</v>
      </c>
      <c r="F40" s="1814" t="s">
        <v>14</v>
      </c>
      <c r="G40" s="1815"/>
      <c r="H40" s="1990">
        <f>SUM('5-2_建設機械Ⅰ'!Y4)</f>
        <v>0</v>
      </c>
      <c r="I40" s="1822"/>
      <c r="J40" s="1822"/>
      <c r="K40" s="1991"/>
      <c r="L40" s="1822">
        <f>IF(L17="",0,SUMIF('5-2_建設機械Ⅰ'!$C$19:$C$347,L17,'5-2_建設機械Ⅰ'!$Y$19:$Y$347))</f>
        <v>0</v>
      </c>
      <c r="M40" s="1822"/>
      <c r="N40" s="1822"/>
      <c r="O40" s="1822"/>
      <c r="P40" s="1860">
        <f>IF(P17="",0,SUMIF('5-2_建設機械Ⅰ'!$C$19:$C$347,P17,'5-2_建設機械Ⅰ'!$Y$19:$Y$347))</f>
        <v>0</v>
      </c>
      <c r="Q40" s="1822"/>
      <c r="R40" s="1822"/>
      <c r="S40" s="1861"/>
      <c r="T40" s="1860">
        <f>IF(T17="",0,SUMIF('5-2_建設機械Ⅰ'!$C$19:$C$347,T17,'5-2_建設機械Ⅰ'!$Y$19:$Y$347))</f>
        <v>0</v>
      </c>
      <c r="U40" s="1822"/>
      <c r="V40" s="1822"/>
      <c r="W40" s="1861"/>
      <c r="X40" s="1860">
        <f>IF(X17="",0,SUMIF('5-2_建設機械Ⅰ'!$C$19:$C$347,X17,'5-2_建設機械Ⅰ'!$Y$19:$Y$347))</f>
        <v>0</v>
      </c>
      <c r="Y40" s="1822"/>
      <c r="Z40" s="1822"/>
      <c r="AA40" s="1861"/>
      <c r="AB40" s="1860">
        <f>IF(AB17="",0,SUMIF('5-2_建設機械Ⅰ'!$C$19:$C$347,AB17,'5-2_建設機械Ⅰ'!$Y$19:$Y$347))</f>
        <v>0</v>
      </c>
      <c r="AC40" s="1822"/>
      <c r="AD40" s="1822"/>
      <c r="AE40" s="1861"/>
      <c r="AF40" s="1860">
        <f>IF(AF17="",0,SUMIF('5-2_建設機械Ⅰ'!$C$19:$C$347,AF17,'5-2_建設機械Ⅰ'!$Y$19:$Y$347))</f>
        <v>0</v>
      </c>
      <c r="AG40" s="1822"/>
      <c r="AH40" s="1822"/>
      <c r="AI40" s="1861"/>
      <c r="AJ40" s="1860">
        <f>IF(AJ17="",0,SUMIF('5-2_建設機械Ⅰ'!$C$19:$C$347,AJ17,'5-2_建設機械Ⅰ'!$Y$19:$Y$347))</f>
        <v>0</v>
      </c>
      <c r="AK40" s="1822"/>
      <c r="AL40" s="1822"/>
      <c r="AM40" s="1861"/>
      <c r="AN40" s="1860">
        <f>IF(AN17="",0,SUMIF('5-2_建設機械Ⅰ'!$C$19:$C$347,AN17,'5-2_建設機械Ⅰ'!$Y$19:$Y$347))</f>
        <v>0</v>
      </c>
      <c r="AO40" s="1822"/>
      <c r="AP40" s="1822"/>
      <c r="AQ40" s="1861"/>
      <c r="AR40" s="1860">
        <f>IF(AR17="",0,SUMIF('5-2_建設機械Ⅰ'!$C$19:$C$347,AR17,'5-2_建設機械Ⅰ'!$Y$19:$Y$347))</f>
        <v>0</v>
      </c>
      <c r="AS40" s="1822"/>
      <c r="AT40" s="1822"/>
      <c r="AU40" s="1861"/>
      <c r="AV40" s="1860">
        <f>IF(AV17="",0,SUMIF('5-2_建設機械Ⅰ'!$C$19:$C$347,AV17,'5-2_建設機械Ⅰ'!$Y$19:$Y$347))</f>
        <v>0</v>
      </c>
      <c r="AW40" s="1822"/>
      <c r="AX40" s="1822"/>
      <c r="AY40" s="1861"/>
      <c r="AZ40" s="1860">
        <f>IF(AZ17="",0,SUMIF('5-2_建設機械Ⅰ'!$C$19:$C$347,AZ17,'5-2_建設機械Ⅰ'!$Y$19:$Y$347))</f>
        <v>0</v>
      </c>
      <c r="BA40" s="1822"/>
      <c r="BB40" s="1822"/>
      <c r="BC40" s="1861"/>
      <c r="BD40" s="1860">
        <f>IF(BD17="",0,SUMIF('5-2_建設機械Ⅰ'!$C$19:$C$347,BD17,'5-2_建設機械Ⅰ'!$Y$19:$Y$347))</f>
        <v>0</v>
      </c>
      <c r="BE40" s="1822"/>
      <c r="BF40" s="1822"/>
      <c r="BG40" s="1861"/>
      <c r="BH40" s="1860">
        <f>IF(BH17="",0,SUMIF('5-2_建設機械Ⅰ'!$C$19:$C$347,BH17,'5-2_建設機械Ⅰ'!$Y$19:$Y$347))</f>
        <v>0</v>
      </c>
      <c r="BI40" s="1822"/>
      <c r="BJ40" s="1822"/>
      <c r="BK40" s="1861"/>
      <c r="BL40" s="1860">
        <f>IF(BL17="",0,SUMIF('5-2_建設機械Ⅰ'!$C$19:$C$347,BL17,'5-2_建設機械Ⅰ'!$Y$19:$Y$347))</f>
        <v>0</v>
      </c>
      <c r="BM40" s="1822"/>
      <c r="BN40" s="1822"/>
      <c r="BO40" s="1861"/>
      <c r="BP40" s="1860">
        <f>IF(BP17="",0,SUMIF('5-2_建設機械Ⅰ'!$C$19:$C$347,BP17,'5-2_建設機械Ⅰ'!$Y$19:$Y$347))</f>
        <v>0</v>
      </c>
      <c r="BQ40" s="1822"/>
      <c r="BR40" s="1822"/>
      <c r="BS40" s="1861"/>
      <c r="BT40" s="1860">
        <f>IF(BT17="",0,SUMIF('5-2_建設機械Ⅰ'!$C$19:$C$347,BT17,'5-2_建設機械Ⅰ'!$Y$19:$Y$347))</f>
        <v>0</v>
      </c>
      <c r="BU40" s="1822"/>
      <c r="BV40" s="1822"/>
      <c r="BW40" s="1861"/>
      <c r="BX40" s="1860">
        <f>IF(BX17="",0,SUMIF('5-2_建設機械Ⅰ'!$C$19:$C$347,BX17,'5-2_建設機械Ⅰ'!$Y$19:$Y$347))</f>
        <v>0</v>
      </c>
      <c r="BY40" s="1822"/>
      <c r="BZ40" s="1822"/>
      <c r="CA40" s="1861"/>
      <c r="CB40" s="1860">
        <f>IF(CB17="",0,SUMIF('5-2_建設機械Ⅰ'!$C$19:$C$347,CB17,'5-2_建設機械Ⅰ'!$Y$19:$Y$347))</f>
        <v>0</v>
      </c>
      <c r="CC40" s="1822"/>
      <c r="CD40" s="1822"/>
      <c r="CE40" s="1861"/>
      <c r="CF40" s="1860">
        <f>IF(CF17="",0,SUMIF('5-2_建設機械Ⅰ'!$C$19:$C$347,CF17,'5-2_建設機械Ⅰ'!$Y$19:$Y$347))</f>
        <v>0</v>
      </c>
      <c r="CG40" s="1822"/>
      <c r="CH40" s="1822"/>
      <c r="CI40" s="1861"/>
      <c r="CJ40" s="1860">
        <f>IF(CJ17="",0,SUMIF('5-2_建設機械Ⅰ'!$C$19:$C$347,CJ17,'5-2_建設機械Ⅰ'!$Y$19:$Y$347))</f>
        <v>0</v>
      </c>
      <c r="CK40" s="1822"/>
      <c r="CL40" s="1822"/>
      <c r="CM40" s="1861"/>
      <c r="CN40" s="1860">
        <f>IF(CN17="",0,SUMIF('5-2_建設機械Ⅰ'!$C$19:$C$347,CN17,'5-2_建設機械Ⅰ'!$Y$19:$Y$347))</f>
        <v>0</v>
      </c>
      <c r="CO40" s="1822"/>
      <c r="CP40" s="1822"/>
      <c r="CQ40" s="1861"/>
      <c r="CR40" s="1860">
        <f>IF(CR17="",0,SUMIF('5-2_建設機械Ⅰ'!$C$19:$C$347,CR17,'5-2_建設機械Ⅰ'!$Y$19:$Y$347))</f>
        <v>0</v>
      </c>
      <c r="CS40" s="1822"/>
      <c r="CT40" s="1822"/>
      <c r="CU40" s="1861"/>
      <c r="CV40" s="1860">
        <f>IF(CV17="",0,SUMIF('5-2_建設機械Ⅰ'!$C$19:$C$347,CV17,'5-2_建設機械Ⅰ'!$Y$19:$Y$347))</f>
        <v>0</v>
      </c>
      <c r="CW40" s="1822"/>
      <c r="CX40" s="1822"/>
      <c r="CY40" s="1861"/>
      <c r="CZ40" s="1860">
        <f>IF(CZ17="",0,SUMIF('5-2_建設機械Ⅰ'!$C$19:$C$347,CZ17,'5-2_建設機械Ⅰ'!$Y$19:$Y$347))</f>
        <v>0</v>
      </c>
      <c r="DA40" s="1822"/>
      <c r="DB40" s="1822"/>
      <c r="DC40" s="1861"/>
      <c r="DD40" s="1860">
        <f>IF(DD17="",0,SUMIF('5-2_建設機械Ⅰ'!$C$19:$C$347,DD17,'5-2_建設機械Ⅰ'!$Y$19:$Y$347))</f>
        <v>0</v>
      </c>
      <c r="DE40" s="1822"/>
      <c r="DF40" s="1822"/>
      <c r="DG40" s="1861"/>
      <c r="DH40" s="1860">
        <f>IF(DH17="",0,SUMIF('5-2_建設機械Ⅰ'!$C$19:$C$347,DH17,'5-2_建設機械Ⅰ'!$Y$19:$Y$347))</f>
        <v>0</v>
      </c>
      <c r="DI40" s="1822"/>
      <c r="DJ40" s="1822"/>
      <c r="DK40" s="1861"/>
      <c r="DL40" s="1860">
        <f>IF(DL17="",0,SUMIF('5-2_建設機械Ⅰ'!$C$19:$C$347,DL17,'5-2_建設機械Ⅰ'!$Y$19:$Y$347))</f>
        <v>0</v>
      </c>
      <c r="DM40" s="1822"/>
      <c r="DN40" s="1822"/>
      <c r="DO40" s="1861"/>
      <c r="DP40" s="1860">
        <f>IF(DP17="",0,SUMIF('5-2_建設機械Ⅰ'!$C$19:$C$347,DP17,'5-2_建設機械Ⅰ'!$Y$19:$Y$347))</f>
        <v>0</v>
      </c>
      <c r="DQ40" s="1822"/>
      <c r="DR40" s="1822"/>
      <c r="DS40" s="1861"/>
      <c r="DT40" s="1860">
        <f>IF(DT17="",0,SUMIF('5-2_建設機械Ⅰ'!$C$19:$C$347,DT17,'5-2_建設機械Ⅰ'!$Y$19:$Y$347))</f>
        <v>0</v>
      </c>
      <c r="DU40" s="1822"/>
      <c r="DV40" s="1822"/>
      <c r="DW40" s="1861"/>
      <c r="DX40" s="1860">
        <f>IF(DX17="",0,SUMIF('5-2_建設機械Ⅰ'!$C$19:$C$347,DX17,'5-2_建設機械Ⅰ'!$Y$19:$Y$347))</f>
        <v>0</v>
      </c>
      <c r="DY40" s="1822"/>
      <c r="DZ40" s="1822"/>
      <c r="EA40" s="1822"/>
      <c r="EB40" s="1821">
        <f t="shared" si="4"/>
        <v>0</v>
      </c>
      <c r="EC40" s="1822"/>
      <c r="ED40" s="1822"/>
      <c r="EE40" s="1823"/>
      <c r="EF40" s="755" t="s">
        <v>1150</v>
      </c>
      <c r="EG40" s="386"/>
      <c r="EO40" s="118"/>
      <c r="EP40" s="118"/>
      <c r="EW40" s="853"/>
      <c r="EX40" s="853"/>
      <c r="EY40" s="853"/>
      <c r="EZ40" s="853"/>
      <c r="FA40" s="853"/>
      <c r="FB40" s="853"/>
      <c r="FC40" s="853" t="s">
        <v>1122</v>
      </c>
      <c r="FD40" s="853"/>
      <c r="FE40" s="853"/>
      <c r="FF40" s="853"/>
      <c r="FG40" s="853"/>
      <c r="FH40" s="853"/>
      <c r="FI40" s="853"/>
      <c r="FJ40" s="853"/>
      <c r="FK40" s="853"/>
      <c r="FL40" s="853"/>
      <c r="FM40" s="853"/>
      <c r="FN40" s="853"/>
      <c r="FO40" s="853"/>
      <c r="FP40" s="853"/>
      <c r="FQ40" s="853"/>
      <c r="FR40" s="853"/>
      <c r="FS40" s="853"/>
      <c r="FT40" s="853"/>
      <c r="FU40" s="853"/>
      <c r="FV40" s="853"/>
    </row>
    <row r="41" spans="1:178" ht="20.100000000000001" customHeight="1">
      <c r="A41" s="909">
        <v>18</v>
      </c>
      <c r="B41" s="402"/>
      <c r="C41" s="409"/>
      <c r="D41" s="419"/>
      <c r="E41" s="402" t="s">
        <v>629</v>
      </c>
      <c r="F41" s="1994" t="s">
        <v>15</v>
      </c>
      <c r="G41" s="1995"/>
      <c r="H41" s="1926">
        <f>SUM('5-3_建設機械Ⅱ'!AF4)</f>
        <v>0</v>
      </c>
      <c r="I41" s="1835"/>
      <c r="J41" s="1835"/>
      <c r="K41" s="1927"/>
      <c r="L41" s="1835">
        <f>IF(L17="",0,SUMIF('5-3_建設機械Ⅱ'!$C$18:$C$235,L17,'5-3_建設機械Ⅱ'!$AF$18:$AF$235))</f>
        <v>0</v>
      </c>
      <c r="M41" s="1835"/>
      <c r="N41" s="1835"/>
      <c r="O41" s="1835"/>
      <c r="P41" s="1834">
        <f>IF(P17="",0,SUMIF('5-3_建設機械Ⅱ'!$C$18:$C$235,P17,'5-3_建設機械Ⅱ'!$AF$18:$AF$235))</f>
        <v>0</v>
      </c>
      <c r="Q41" s="1835"/>
      <c r="R41" s="1835"/>
      <c r="S41" s="1836"/>
      <c r="T41" s="1834">
        <f>IF(T17="",0,SUMIF('5-3_建設機械Ⅱ'!$C$18:$C$235,T17,'5-3_建設機械Ⅱ'!$AF$18:$AF$235))</f>
        <v>0</v>
      </c>
      <c r="U41" s="1835"/>
      <c r="V41" s="1835"/>
      <c r="W41" s="1836"/>
      <c r="X41" s="1834">
        <f>IF(X17="",0,SUMIF('5-3_建設機械Ⅱ'!$C$18:$C$235,X17,'5-3_建設機械Ⅱ'!$AF$18:$AF$235))</f>
        <v>0</v>
      </c>
      <c r="Y41" s="1835"/>
      <c r="Z41" s="1835"/>
      <c r="AA41" s="1836"/>
      <c r="AB41" s="1834">
        <f>IF(AB17="",0,SUMIF('5-3_建設機械Ⅱ'!$C$18:$C$235,AB17,'5-3_建設機械Ⅱ'!$AF$18:$AF$235))</f>
        <v>0</v>
      </c>
      <c r="AC41" s="1835"/>
      <c r="AD41" s="1835"/>
      <c r="AE41" s="1836"/>
      <c r="AF41" s="1834">
        <f>IF(AF17="",0,SUMIF('5-3_建設機械Ⅱ'!$C$18:$C$235,AF17,'5-3_建設機械Ⅱ'!$AF$18:$AF$235))</f>
        <v>0</v>
      </c>
      <c r="AG41" s="1835"/>
      <c r="AH41" s="1835"/>
      <c r="AI41" s="1836"/>
      <c r="AJ41" s="1834">
        <f>IF(AJ17="",0,SUMIF('5-3_建設機械Ⅱ'!$C$18:$C$235,AJ17,'5-3_建設機械Ⅱ'!$AF$18:$AF$235))</f>
        <v>0</v>
      </c>
      <c r="AK41" s="1835"/>
      <c r="AL41" s="1835"/>
      <c r="AM41" s="1836"/>
      <c r="AN41" s="1834">
        <f>IF(AN17="",0,SUMIF('5-3_建設機械Ⅱ'!$C$18:$C$235,AN17,'5-3_建設機械Ⅱ'!$AF$18:$AF$235))</f>
        <v>0</v>
      </c>
      <c r="AO41" s="1835"/>
      <c r="AP41" s="1835"/>
      <c r="AQ41" s="1836"/>
      <c r="AR41" s="1834">
        <f>IF(AR17="",0,SUMIF('5-3_建設機械Ⅱ'!$C$18:$C$235,AR17,'5-3_建設機械Ⅱ'!$AF$18:$AF$235))</f>
        <v>0</v>
      </c>
      <c r="AS41" s="1835"/>
      <c r="AT41" s="1835"/>
      <c r="AU41" s="1836"/>
      <c r="AV41" s="1834">
        <f>IF(AV17="",0,SUMIF('5-3_建設機械Ⅱ'!$C$18:$C$235,AV17,'5-3_建設機械Ⅱ'!$AF$18:$AF$235))</f>
        <v>0</v>
      </c>
      <c r="AW41" s="1835"/>
      <c r="AX41" s="1835"/>
      <c r="AY41" s="1836"/>
      <c r="AZ41" s="1834">
        <f>IF(AZ17="",0,SUMIF('5-3_建設機械Ⅱ'!$C$18:$C$235,AZ17,'5-3_建設機械Ⅱ'!$AF$18:$AF$235))</f>
        <v>0</v>
      </c>
      <c r="BA41" s="1835"/>
      <c r="BB41" s="1835"/>
      <c r="BC41" s="1836"/>
      <c r="BD41" s="1834">
        <f>IF(BD17="",0,SUMIF('5-3_建設機械Ⅱ'!$C$18:$C$235,BD17,'5-3_建設機械Ⅱ'!$AF$18:$AF$235))</f>
        <v>0</v>
      </c>
      <c r="BE41" s="1835"/>
      <c r="BF41" s="1835"/>
      <c r="BG41" s="1836"/>
      <c r="BH41" s="1834">
        <f>IF(BH17="",0,SUMIF('5-3_建設機械Ⅱ'!$C$18:$C$235,BH17,'5-3_建設機械Ⅱ'!$AF$18:$AF$235))</f>
        <v>0</v>
      </c>
      <c r="BI41" s="1835"/>
      <c r="BJ41" s="1835"/>
      <c r="BK41" s="1836"/>
      <c r="BL41" s="1834">
        <f>IF(BL17="",0,SUMIF('5-3_建設機械Ⅱ'!$C$18:$C$235,BL17,'5-3_建設機械Ⅱ'!$AF$18:$AF$235))</f>
        <v>0</v>
      </c>
      <c r="BM41" s="1835"/>
      <c r="BN41" s="1835"/>
      <c r="BO41" s="1836"/>
      <c r="BP41" s="1834">
        <f>IF(BP17="",0,SUMIF('5-3_建設機械Ⅱ'!$C$18:$C$235,BP17,'5-3_建設機械Ⅱ'!$AF$18:$AF$235))</f>
        <v>0</v>
      </c>
      <c r="BQ41" s="1835"/>
      <c r="BR41" s="1835"/>
      <c r="BS41" s="1836"/>
      <c r="BT41" s="1834">
        <f>IF(BT17="",0,SUMIF('5-3_建設機械Ⅱ'!$C$18:$C$235,BT17,'5-3_建設機械Ⅱ'!$AF$18:$AF$235))</f>
        <v>0</v>
      </c>
      <c r="BU41" s="1835"/>
      <c r="BV41" s="1835"/>
      <c r="BW41" s="1836"/>
      <c r="BX41" s="1834">
        <f>IF(BX17="",0,SUMIF('5-3_建設機械Ⅱ'!$C$18:$C$235,BX17,'5-3_建設機械Ⅱ'!$AF$18:$AF$235))</f>
        <v>0</v>
      </c>
      <c r="BY41" s="1835"/>
      <c r="BZ41" s="1835"/>
      <c r="CA41" s="1836"/>
      <c r="CB41" s="1834">
        <f>IF(CB17="",0,SUMIF('5-3_建設機械Ⅱ'!$C$18:$C$235,CB17,'5-3_建設機械Ⅱ'!$AF$18:$AF$235))</f>
        <v>0</v>
      </c>
      <c r="CC41" s="1835"/>
      <c r="CD41" s="1835"/>
      <c r="CE41" s="1836"/>
      <c r="CF41" s="1834">
        <f>IF(CF17="",0,SUMIF('5-3_建設機械Ⅱ'!$C$18:$C$235,CF17,'5-3_建設機械Ⅱ'!$AF$18:$AF$235))</f>
        <v>0</v>
      </c>
      <c r="CG41" s="1835"/>
      <c r="CH41" s="1835"/>
      <c r="CI41" s="1836"/>
      <c r="CJ41" s="1834">
        <f>IF(CJ17="",0,SUMIF('5-3_建設機械Ⅱ'!$C$18:$C$235,CJ17,'5-3_建設機械Ⅱ'!$AF$18:$AF$235))</f>
        <v>0</v>
      </c>
      <c r="CK41" s="1835"/>
      <c r="CL41" s="1835"/>
      <c r="CM41" s="1836"/>
      <c r="CN41" s="1834">
        <f>IF(CN17="",0,SUMIF('5-3_建設機械Ⅱ'!$C$18:$C$235,CN17,'5-3_建設機械Ⅱ'!$AF$18:$AF$235))</f>
        <v>0</v>
      </c>
      <c r="CO41" s="1835"/>
      <c r="CP41" s="1835"/>
      <c r="CQ41" s="1836"/>
      <c r="CR41" s="1834">
        <f>IF(CR17="",0,SUMIF('5-3_建設機械Ⅱ'!$C$18:$C$235,CR17,'5-3_建設機械Ⅱ'!$AF$18:$AF$235))</f>
        <v>0</v>
      </c>
      <c r="CS41" s="1835"/>
      <c r="CT41" s="1835"/>
      <c r="CU41" s="1836"/>
      <c r="CV41" s="1834">
        <f>IF(CV17="",0,SUMIF('5-3_建設機械Ⅱ'!$C$18:$C$235,CV17,'5-3_建設機械Ⅱ'!$AF$18:$AF$235))</f>
        <v>0</v>
      </c>
      <c r="CW41" s="1835"/>
      <c r="CX41" s="1835"/>
      <c r="CY41" s="1836"/>
      <c r="CZ41" s="1834">
        <f>IF(CZ17="",0,SUMIF('5-3_建設機械Ⅱ'!$C$18:$C$235,CZ17,'5-3_建設機械Ⅱ'!$AF$18:$AF$235))</f>
        <v>0</v>
      </c>
      <c r="DA41" s="1835"/>
      <c r="DB41" s="1835"/>
      <c r="DC41" s="1836"/>
      <c r="DD41" s="1834">
        <f>IF(DD17="",0,SUMIF('5-3_建設機械Ⅱ'!$C$18:$C$235,DD17,'5-3_建設機械Ⅱ'!$AF$18:$AF$235))</f>
        <v>0</v>
      </c>
      <c r="DE41" s="1835"/>
      <c r="DF41" s="1835"/>
      <c r="DG41" s="1836"/>
      <c r="DH41" s="1834">
        <f>IF(DH17="",0,SUMIF('5-3_建設機械Ⅱ'!$C$18:$C$235,DH17,'5-3_建設機械Ⅱ'!$AF$18:$AF$235))</f>
        <v>0</v>
      </c>
      <c r="DI41" s="1835"/>
      <c r="DJ41" s="1835"/>
      <c r="DK41" s="1836"/>
      <c r="DL41" s="1834">
        <f>IF(DL17="",0,SUMIF('5-3_建設機械Ⅱ'!$C$18:$C$235,DL17,'5-3_建設機械Ⅱ'!$AF$18:$AF$235))</f>
        <v>0</v>
      </c>
      <c r="DM41" s="1835"/>
      <c r="DN41" s="1835"/>
      <c r="DO41" s="1836"/>
      <c r="DP41" s="1834">
        <f>IF(DP17="",0,SUMIF('5-3_建設機械Ⅱ'!$C$18:$C$235,DP17,'5-3_建設機械Ⅱ'!$AF$18:$AF$235))</f>
        <v>0</v>
      </c>
      <c r="DQ41" s="1835"/>
      <c r="DR41" s="1835"/>
      <c r="DS41" s="1836"/>
      <c r="DT41" s="1834">
        <f>IF(DT17="",0,SUMIF('5-3_建設機械Ⅱ'!$C$18:$C$235,DT17,'5-3_建設機械Ⅱ'!$AF$18:$AF$235))</f>
        <v>0</v>
      </c>
      <c r="DU41" s="1835"/>
      <c r="DV41" s="1835"/>
      <c r="DW41" s="1836"/>
      <c r="DX41" s="1834">
        <f>IF(DX17="",0,SUMIF('5-3_建設機械Ⅱ'!$C$18:$C$235,DX17,'5-3_建設機械Ⅱ'!$AF$18:$AF$235))</f>
        <v>0</v>
      </c>
      <c r="DY41" s="1835"/>
      <c r="DZ41" s="1835"/>
      <c r="EA41" s="1835"/>
      <c r="EB41" s="2016">
        <f t="shared" si="4"/>
        <v>0</v>
      </c>
      <c r="EC41" s="1835"/>
      <c r="ED41" s="1835"/>
      <c r="EE41" s="2017"/>
      <c r="EF41" s="755" t="s">
        <v>1151</v>
      </c>
      <c r="EG41" s="386"/>
      <c r="EO41" s="118"/>
      <c r="EP41" s="118"/>
      <c r="EW41" s="853"/>
      <c r="EX41" s="853"/>
      <c r="EY41" s="853"/>
      <c r="EZ41" s="853"/>
      <c r="FA41" s="853"/>
      <c r="FB41" s="853"/>
      <c r="FC41" s="853" t="s">
        <v>1122</v>
      </c>
      <c r="FD41" s="853"/>
      <c r="FE41" s="853"/>
      <c r="FF41" s="853"/>
      <c r="FG41" s="853"/>
      <c r="FH41" s="853"/>
      <c r="FI41" s="853"/>
      <c r="FJ41" s="853"/>
      <c r="FK41" s="853"/>
      <c r="FL41" s="853"/>
      <c r="FM41" s="853"/>
      <c r="FN41" s="853"/>
      <c r="FO41" s="853"/>
      <c r="FP41" s="853"/>
      <c r="FQ41" s="853"/>
      <c r="FR41" s="853"/>
      <c r="FS41" s="853"/>
      <c r="FT41" s="853"/>
      <c r="FU41" s="853"/>
      <c r="FV41" s="853"/>
    </row>
    <row r="42" spans="1:178" ht="20.100000000000001" customHeight="1">
      <c r="A42" s="909">
        <v>19</v>
      </c>
      <c r="B42" s="402"/>
      <c r="C42" s="409"/>
      <c r="D42" s="424" t="s">
        <v>621</v>
      </c>
      <c r="E42" s="1888" t="s">
        <v>622</v>
      </c>
      <c r="F42" s="1888"/>
      <c r="G42" s="1888"/>
      <c r="H42" s="1848">
        <f>SUMIF($FD$21:$FD$189,"○",H$21:H$189)</f>
        <v>0</v>
      </c>
      <c r="I42" s="1828"/>
      <c r="J42" s="1828"/>
      <c r="K42" s="1849"/>
      <c r="L42" s="1828">
        <f>SUMIF($FD$21:$FD$189,"○",L$21:L$189)</f>
        <v>0</v>
      </c>
      <c r="M42" s="1828"/>
      <c r="N42" s="1828"/>
      <c r="O42" s="1828"/>
      <c r="P42" s="1827">
        <f>SUMIF($FD$21:$FD$189,"○",P$21:P$189)</f>
        <v>0</v>
      </c>
      <c r="Q42" s="1828"/>
      <c r="R42" s="1828"/>
      <c r="S42" s="1829"/>
      <c r="T42" s="1827">
        <f>SUMIF($FD$21:$FD$189,"○",T$21:T$189)</f>
        <v>0</v>
      </c>
      <c r="U42" s="1828"/>
      <c r="V42" s="1828"/>
      <c r="W42" s="1829"/>
      <c r="X42" s="1827">
        <f>SUMIF($FD$21:$FD$189,"○",X$21:X$189)</f>
        <v>0</v>
      </c>
      <c r="Y42" s="1828"/>
      <c r="Z42" s="1828"/>
      <c r="AA42" s="1829"/>
      <c r="AB42" s="1827">
        <f>SUMIF($FD$21:$FD$189,"○",AB$21:AB$189)</f>
        <v>0</v>
      </c>
      <c r="AC42" s="1828"/>
      <c r="AD42" s="1828"/>
      <c r="AE42" s="1829"/>
      <c r="AF42" s="1827">
        <f>SUMIF($FD$21:$FD$189,"○",AF$21:AF$189)</f>
        <v>0</v>
      </c>
      <c r="AG42" s="1828"/>
      <c r="AH42" s="1828"/>
      <c r="AI42" s="1829"/>
      <c r="AJ42" s="1827">
        <f>SUMIF($FD$21:$FD$189,"○",AJ$21:AJ$189)</f>
        <v>0</v>
      </c>
      <c r="AK42" s="1828"/>
      <c r="AL42" s="1828"/>
      <c r="AM42" s="1829"/>
      <c r="AN42" s="1827">
        <f>SUMIF($FD$21:$FD$189,"○",AN$21:AN$189)</f>
        <v>0</v>
      </c>
      <c r="AO42" s="1828"/>
      <c r="AP42" s="1828"/>
      <c r="AQ42" s="1829"/>
      <c r="AR42" s="1827">
        <f>SUMIF($FD$21:$FD$189,"○",AR$21:AR$189)</f>
        <v>0</v>
      </c>
      <c r="AS42" s="1828"/>
      <c r="AT42" s="1828"/>
      <c r="AU42" s="1829"/>
      <c r="AV42" s="1827">
        <f>SUMIF($FD$21:$FD$189,"○",AV$21:AV$189)</f>
        <v>0</v>
      </c>
      <c r="AW42" s="1828"/>
      <c r="AX42" s="1828"/>
      <c r="AY42" s="1829"/>
      <c r="AZ42" s="1827">
        <f>SUMIF($FD$21:$FD$189,"○",AZ$21:AZ$189)</f>
        <v>0</v>
      </c>
      <c r="BA42" s="1828"/>
      <c r="BB42" s="1828"/>
      <c r="BC42" s="1829"/>
      <c r="BD42" s="1827">
        <f>SUMIF($FD$21:$FD$189,"○",BD$21:BD$189)</f>
        <v>0</v>
      </c>
      <c r="BE42" s="1828"/>
      <c r="BF42" s="1828"/>
      <c r="BG42" s="1829"/>
      <c r="BH42" s="1827">
        <f>SUMIF($FD$21:$FD$189,"○",BH$21:BH$189)</f>
        <v>0</v>
      </c>
      <c r="BI42" s="1828"/>
      <c r="BJ42" s="1828"/>
      <c r="BK42" s="1829"/>
      <c r="BL42" s="1827">
        <f>SUMIF($FD$21:$FD$189,"○",BL$21:BL$189)</f>
        <v>0</v>
      </c>
      <c r="BM42" s="1828"/>
      <c r="BN42" s="1828"/>
      <c r="BO42" s="1829"/>
      <c r="BP42" s="1827">
        <f>SUMIF($FD$21:$FD$189,"○",BP$21:BP$189)</f>
        <v>0</v>
      </c>
      <c r="BQ42" s="1828"/>
      <c r="BR42" s="1828"/>
      <c r="BS42" s="1829"/>
      <c r="BT42" s="1827">
        <f>SUMIF($FD$21:$FD$189,"○",BT$21:BT$189)</f>
        <v>0</v>
      </c>
      <c r="BU42" s="1828"/>
      <c r="BV42" s="1828"/>
      <c r="BW42" s="1829"/>
      <c r="BX42" s="1827">
        <f>SUMIF($FD$21:$FD$189,"○",BX$21:BX$189)</f>
        <v>0</v>
      </c>
      <c r="BY42" s="1828"/>
      <c r="BZ42" s="1828"/>
      <c r="CA42" s="1829"/>
      <c r="CB42" s="1827">
        <f>SUMIF($FD$21:$FD$189,"○",CB$21:CB$189)</f>
        <v>0</v>
      </c>
      <c r="CC42" s="1828"/>
      <c r="CD42" s="1828"/>
      <c r="CE42" s="1829"/>
      <c r="CF42" s="1827">
        <f>SUMIF($FD$21:$FD$189,"○",CF$21:CF$189)</f>
        <v>0</v>
      </c>
      <c r="CG42" s="1828"/>
      <c r="CH42" s="1828"/>
      <c r="CI42" s="1829"/>
      <c r="CJ42" s="1827">
        <f>SUMIF($FD$21:$FD$189,"○",CJ$21:CJ$189)</f>
        <v>0</v>
      </c>
      <c r="CK42" s="1828"/>
      <c r="CL42" s="1828"/>
      <c r="CM42" s="1829"/>
      <c r="CN42" s="1827">
        <f>SUMIF($FD$21:$FD$189,"○",CN$21:CN$189)</f>
        <v>0</v>
      </c>
      <c r="CO42" s="1828"/>
      <c r="CP42" s="1828"/>
      <c r="CQ42" s="1829"/>
      <c r="CR42" s="1827">
        <f>SUMIF($FD$21:$FD$189,"○",CR$21:CR$189)</f>
        <v>0</v>
      </c>
      <c r="CS42" s="1828"/>
      <c r="CT42" s="1828"/>
      <c r="CU42" s="1829"/>
      <c r="CV42" s="1827">
        <f>SUMIF($FD$21:$FD$189,"○",CV$21:CV$189)</f>
        <v>0</v>
      </c>
      <c r="CW42" s="1828"/>
      <c r="CX42" s="1828"/>
      <c r="CY42" s="1829"/>
      <c r="CZ42" s="1827">
        <f>SUMIF($FD$21:$FD$189,"○",CZ$21:CZ$189)</f>
        <v>0</v>
      </c>
      <c r="DA42" s="1828"/>
      <c r="DB42" s="1828"/>
      <c r="DC42" s="1829"/>
      <c r="DD42" s="1827">
        <f>SUMIF($FD$21:$FD$189,"○",DD$21:DD$189)</f>
        <v>0</v>
      </c>
      <c r="DE42" s="1828"/>
      <c r="DF42" s="1828"/>
      <c r="DG42" s="1829"/>
      <c r="DH42" s="1827">
        <f>SUMIF($FD$21:$FD$189,"○",DH$21:DH$189)</f>
        <v>0</v>
      </c>
      <c r="DI42" s="1828"/>
      <c r="DJ42" s="1828"/>
      <c r="DK42" s="1829"/>
      <c r="DL42" s="1827">
        <f>SUMIF($FD$21:$FD$189,"○",DL$21:DL$189)</f>
        <v>0</v>
      </c>
      <c r="DM42" s="1828"/>
      <c r="DN42" s="1828"/>
      <c r="DO42" s="1829"/>
      <c r="DP42" s="1827">
        <f>SUMIF($FD$21:$FD$189,"○",DP$21:DP$189)</f>
        <v>0</v>
      </c>
      <c r="DQ42" s="1828"/>
      <c r="DR42" s="1828"/>
      <c r="DS42" s="1829"/>
      <c r="DT42" s="1827">
        <f>SUMIF($FD$21:$FD$189,"○",DT$21:DT$189)</f>
        <v>0</v>
      </c>
      <c r="DU42" s="1828"/>
      <c r="DV42" s="1828"/>
      <c r="DW42" s="1829"/>
      <c r="DX42" s="1827">
        <f>SUMIF($FD$21:$FD$189,"○",DX$21:DX$189)</f>
        <v>0</v>
      </c>
      <c r="DY42" s="1828"/>
      <c r="DZ42" s="1828"/>
      <c r="EA42" s="1828"/>
      <c r="EB42" s="1846">
        <f t="shared" si="4"/>
        <v>0</v>
      </c>
      <c r="EC42" s="1828"/>
      <c r="ED42" s="1828"/>
      <c r="EE42" s="1847"/>
      <c r="EO42" s="118"/>
      <c r="EP42" s="118"/>
      <c r="EW42" s="853"/>
      <c r="EX42" s="853"/>
      <c r="EY42" s="853"/>
      <c r="EZ42" s="853"/>
      <c r="FA42" s="853"/>
      <c r="FB42" s="853" t="s">
        <v>1122</v>
      </c>
      <c r="FC42" s="853"/>
      <c r="FD42" s="853"/>
      <c r="FE42" s="853"/>
      <c r="FF42" s="853"/>
      <c r="FG42" s="853"/>
      <c r="FH42" s="853"/>
      <c r="FI42" s="853"/>
      <c r="FJ42" s="853"/>
      <c r="FK42" s="853"/>
      <c r="FL42" s="853"/>
      <c r="FM42" s="853"/>
      <c r="FN42" s="853"/>
      <c r="FO42" s="853"/>
      <c r="FP42" s="853"/>
      <c r="FQ42" s="853"/>
      <c r="FR42" s="853"/>
      <c r="FS42" s="853"/>
      <c r="FT42" s="853"/>
      <c r="FU42" s="853"/>
      <c r="FV42" s="853"/>
    </row>
    <row r="43" spans="1:178" ht="20.100000000000001" customHeight="1">
      <c r="A43" s="909">
        <v>20</v>
      </c>
      <c r="B43" s="402"/>
      <c r="C43" s="409"/>
      <c r="D43" s="419"/>
      <c r="E43" s="426" t="s">
        <v>615</v>
      </c>
      <c r="F43" s="1928" t="s">
        <v>623</v>
      </c>
      <c r="G43" s="1929"/>
      <c r="H43" s="1909"/>
      <c r="I43" s="1852"/>
      <c r="J43" s="1852"/>
      <c r="K43" s="1910"/>
      <c r="L43" s="1852"/>
      <c r="M43" s="1852"/>
      <c r="N43" s="1852"/>
      <c r="O43" s="1852"/>
      <c r="P43" s="1858"/>
      <c r="Q43" s="1852"/>
      <c r="R43" s="1852"/>
      <c r="S43" s="1859"/>
      <c r="T43" s="1858"/>
      <c r="U43" s="1852"/>
      <c r="V43" s="1852"/>
      <c r="W43" s="1859"/>
      <c r="X43" s="1858"/>
      <c r="Y43" s="1852"/>
      <c r="Z43" s="1852"/>
      <c r="AA43" s="1859"/>
      <c r="AB43" s="1858"/>
      <c r="AC43" s="1852"/>
      <c r="AD43" s="1852"/>
      <c r="AE43" s="1859"/>
      <c r="AF43" s="1858"/>
      <c r="AG43" s="1852"/>
      <c r="AH43" s="1852"/>
      <c r="AI43" s="1859"/>
      <c r="AJ43" s="1858"/>
      <c r="AK43" s="1852"/>
      <c r="AL43" s="1852"/>
      <c r="AM43" s="1859"/>
      <c r="AN43" s="1858"/>
      <c r="AO43" s="1852"/>
      <c r="AP43" s="1852"/>
      <c r="AQ43" s="1859"/>
      <c r="AR43" s="1858"/>
      <c r="AS43" s="1852"/>
      <c r="AT43" s="1852"/>
      <c r="AU43" s="1859"/>
      <c r="AV43" s="1858"/>
      <c r="AW43" s="1852"/>
      <c r="AX43" s="1852"/>
      <c r="AY43" s="1859"/>
      <c r="AZ43" s="1858"/>
      <c r="BA43" s="1852"/>
      <c r="BB43" s="1852"/>
      <c r="BC43" s="1859"/>
      <c r="BD43" s="1858"/>
      <c r="BE43" s="1852"/>
      <c r="BF43" s="1852"/>
      <c r="BG43" s="1859"/>
      <c r="BH43" s="1858"/>
      <c r="BI43" s="1852"/>
      <c r="BJ43" s="1852"/>
      <c r="BK43" s="1859"/>
      <c r="BL43" s="1858"/>
      <c r="BM43" s="1852"/>
      <c r="BN43" s="1852"/>
      <c r="BO43" s="1859"/>
      <c r="BP43" s="1858"/>
      <c r="BQ43" s="1852"/>
      <c r="BR43" s="1852"/>
      <c r="BS43" s="1859"/>
      <c r="BT43" s="1858"/>
      <c r="BU43" s="1852"/>
      <c r="BV43" s="1852"/>
      <c r="BW43" s="1859"/>
      <c r="BX43" s="1858"/>
      <c r="BY43" s="1852"/>
      <c r="BZ43" s="1852"/>
      <c r="CA43" s="1859"/>
      <c r="CB43" s="1858"/>
      <c r="CC43" s="1852"/>
      <c r="CD43" s="1852"/>
      <c r="CE43" s="1859"/>
      <c r="CF43" s="1858"/>
      <c r="CG43" s="1852"/>
      <c r="CH43" s="1852"/>
      <c r="CI43" s="1859"/>
      <c r="CJ43" s="1858"/>
      <c r="CK43" s="1852"/>
      <c r="CL43" s="1852"/>
      <c r="CM43" s="1859"/>
      <c r="CN43" s="1858"/>
      <c r="CO43" s="1852"/>
      <c r="CP43" s="1852"/>
      <c r="CQ43" s="1859"/>
      <c r="CR43" s="1858"/>
      <c r="CS43" s="1852"/>
      <c r="CT43" s="1852"/>
      <c r="CU43" s="1859"/>
      <c r="CV43" s="1858"/>
      <c r="CW43" s="1852"/>
      <c r="CX43" s="1852"/>
      <c r="CY43" s="1859"/>
      <c r="CZ43" s="1858"/>
      <c r="DA43" s="1852"/>
      <c r="DB43" s="1852"/>
      <c r="DC43" s="1859"/>
      <c r="DD43" s="1858"/>
      <c r="DE43" s="1852"/>
      <c r="DF43" s="1852"/>
      <c r="DG43" s="1859"/>
      <c r="DH43" s="1858"/>
      <c r="DI43" s="1852"/>
      <c r="DJ43" s="1852"/>
      <c r="DK43" s="1859"/>
      <c r="DL43" s="1858"/>
      <c r="DM43" s="1852"/>
      <c r="DN43" s="1852"/>
      <c r="DO43" s="1859"/>
      <c r="DP43" s="1858"/>
      <c r="DQ43" s="1852"/>
      <c r="DR43" s="1852"/>
      <c r="DS43" s="1859"/>
      <c r="DT43" s="1858"/>
      <c r="DU43" s="1852"/>
      <c r="DV43" s="1852"/>
      <c r="DW43" s="1859"/>
      <c r="DX43" s="1858"/>
      <c r="DY43" s="1852"/>
      <c r="DZ43" s="1852"/>
      <c r="EA43" s="1852"/>
      <c r="EB43" s="2014">
        <f t="shared" si="4"/>
        <v>0</v>
      </c>
      <c r="EC43" s="1866"/>
      <c r="ED43" s="1866"/>
      <c r="EE43" s="2015"/>
      <c r="EG43" s="367" t="s">
        <v>16</v>
      </c>
      <c r="EH43" s="368"/>
      <c r="EI43" s="368"/>
      <c r="EJ43" s="368"/>
      <c r="EK43" s="78"/>
      <c r="EO43" s="118"/>
      <c r="EP43" s="118"/>
      <c r="EW43" s="853"/>
      <c r="EX43" s="853"/>
      <c r="EY43" s="853"/>
      <c r="EZ43" s="853"/>
      <c r="FA43" s="853"/>
      <c r="FB43" s="853"/>
      <c r="FC43" s="853"/>
      <c r="FD43" s="853" t="s">
        <v>1122</v>
      </c>
      <c r="FE43" s="853"/>
      <c r="FF43" s="853"/>
      <c r="FG43" s="853"/>
      <c r="FH43" s="853"/>
      <c r="FI43" s="853"/>
      <c r="FJ43" s="853"/>
      <c r="FK43" s="853"/>
      <c r="FL43" s="853"/>
      <c r="FM43" s="853"/>
      <c r="FN43" s="853"/>
      <c r="FO43" s="853"/>
      <c r="FP43" s="853"/>
      <c r="FQ43" s="853"/>
      <c r="FR43" s="853"/>
      <c r="FS43" s="853"/>
      <c r="FT43" s="853"/>
      <c r="FU43" s="853"/>
      <c r="FV43" s="853"/>
    </row>
    <row r="44" spans="1:178" ht="30" customHeight="1">
      <c r="B44" s="402"/>
      <c r="C44" s="409"/>
      <c r="D44" s="419"/>
      <c r="E44" s="428"/>
      <c r="F44" s="2006" t="s">
        <v>1538</v>
      </c>
      <c r="G44" s="2007"/>
      <c r="H44" s="1816"/>
      <c r="I44" s="1817"/>
      <c r="J44" s="1817"/>
      <c r="K44" s="1818"/>
      <c r="L44" s="1816"/>
      <c r="M44" s="1817"/>
      <c r="N44" s="1817"/>
      <c r="O44" s="1820"/>
      <c r="P44" s="1819"/>
      <c r="Q44" s="1817"/>
      <c r="R44" s="1817"/>
      <c r="S44" s="1820"/>
      <c r="T44" s="1819"/>
      <c r="U44" s="1817"/>
      <c r="V44" s="1817"/>
      <c r="W44" s="1820"/>
      <c r="X44" s="1819"/>
      <c r="Y44" s="1817"/>
      <c r="Z44" s="1817"/>
      <c r="AA44" s="1820"/>
      <c r="AB44" s="1819"/>
      <c r="AC44" s="1817"/>
      <c r="AD44" s="1817"/>
      <c r="AE44" s="1820"/>
      <c r="AF44" s="1819"/>
      <c r="AG44" s="1817"/>
      <c r="AH44" s="1817"/>
      <c r="AI44" s="1820"/>
      <c r="AJ44" s="1819"/>
      <c r="AK44" s="1817"/>
      <c r="AL44" s="1817"/>
      <c r="AM44" s="1820"/>
      <c r="AN44" s="1819"/>
      <c r="AO44" s="1817"/>
      <c r="AP44" s="1817"/>
      <c r="AQ44" s="1820"/>
      <c r="AR44" s="1819"/>
      <c r="AS44" s="1817"/>
      <c r="AT44" s="1817"/>
      <c r="AU44" s="1820"/>
      <c r="AV44" s="1819"/>
      <c r="AW44" s="1817"/>
      <c r="AX44" s="1817"/>
      <c r="AY44" s="1820"/>
      <c r="AZ44" s="1819"/>
      <c r="BA44" s="1817"/>
      <c r="BB44" s="1817"/>
      <c r="BC44" s="1820"/>
      <c r="BD44" s="1819"/>
      <c r="BE44" s="1817"/>
      <c r="BF44" s="1817"/>
      <c r="BG44" s="1820"/>
      <c r="BH44" s="1819"/>
      <c r="BI44" s="1817"/>
      <c r="BJ44" s="1817"/>
      <c r="BK44" s="1820"/>
      <c r="BL44" s="1819"/>
      <c r="BM44" s="1817"/>
      <c r="BN44" s="1817"/>
      <c r="BO44" s="1820"/>
      <c r="BP44" s="1819"/>
      <c r="BQ44" s="1817"/>
      <c r="BR44" s="1817"/>
      <c r="BS44" s="1820"/>
      <c r="BT44" s="1819"/>
      <c r="BU44" s="1817"/>
      <c r="BV44" s="1817"/>
      <c r="BW44" s="1820"/>
      <c r="BX44" s="1819"/>
      <c r="BY44" s="1817"/>
      <c r="BZ44" s="1817"/>
      <c r="CA44" s="1820"/>
      <c r="CB44" s="1819"/>
      <c r="CC44" s="1817"/>
      <c r="CD44" s="1817"/>
      <c r="CE44" s="1820"/>
      <c r="CF44" s="1819"/>
      <c r="CG44" s="1817"/>
      <c r="CH44" s="1817"/>
      <c r="CI44" s="1820"/>
      <c r="CJ44" s="1819"/>
      <c r="CK44" s="1817"/>
      <c r="CL44" s="1817"/>
      <c r="CM44" s="1820"/>
      <c r="CN44" s="1819"/>
      <c r="CO44" s="1817"/>
      <c r="CP44" s="1817"/>
      <c r="CQ44" s="1820"/>
      <c r="CR44" s="1819"/>
      <c r="CS44" s="1817"/>
      <c r="CT44" s="1817"/>
      <c r="CU44" s="1820"/>
      <c r="CV44" s="1819"/>
      <c r="CW44" s="1817"/>
      <c r="CX44" s="1817"/>
      <c r="CY44" s="1820"/>
      <c r="CZ44" s="1819"/>
      <c r="DA44" s="1817"/>
      <c r="DB44" s="1817"/>
      <c r="DC44" s="1820"/>
      <c r="DD44" s="1819"/>
      <c r="DE44" s="1817"/>
      <c r="DF44" s="1817"/>
      <c r="DG44" s="1820"/>
      <c r="DH44" s="1819"/>
      <c r="DI44" s="1817"/>
      <c r="DJ44" s="1817"/>
      <c r="DK44" s="1820"/>
      <c r="DL44" s="1819"/>
      <c r="DM44" s="1817"/>
      <c r="DN44" s="1817"/>
      <c r="DO44" s="1820"/>
      <c r="DP44" s="1819"/>
      <c r="DQ44" s="1817"/>
      <c r="DR44" s="1817"/>
      <c r="DS44" s="1820"/>
      <c r="DT44" s="1819"/>
      <c r="DU44" s="1817"/>
      <c r="DV44" s="1817"/>
      <c r="DW44" s="1820"/>
      <c r="DX44" s="1819"/>
      <c r="DY44" s="1817"/>
      <c r="DZ44" s="1817"/>
      <c r="EA44" s="1820"/>
      <c r="EB44" s="2027">
        <f>SUM(H44:EA44)</f>
        <v>0</v>
      </c>
      <c r="EC44" s="2028"/>
      <c r="ED44" s="2028"/>
      <c r="EE44" s="2029"/>
      <c r="EG44" s="882"/>
      <c r="EH44" s="1905" t="s">
        <v>1152</v>
      </c>
      <c r="EI44" s="1905"/>
      <c r="EJ44" s="1905"/>
      <c r="EK44" s="1906"/>
      <c r="EO44" s="118"/>
      <c r="EP44" s="118"/>
      <c r="EW44" s="853"/>
      <c r="EX44" s="853"/>
      <c r="EY44" s="853"/>
      <c r="EZ44" s="853"/>
      <c r="FA44" s="853"/>
      <c r="FB44" s="853"/>
      <c r="FC44" s="853"/>
      <c r="FD44" s="853"/>
      <c r="FE44" s="853"/>
      <c r="FF44" s="853"/>
      <c r="FG44" s="853"/>
      <c r="FH44" s="853"/>
      <c r="FI44" s="853"/>
      <c r="FJ44" s="853"/>
      <c r="FK44" s="853"/>
      <c r="FL44" s="853"/>
      <c r="FM44" s="853"/>
      <c r="FN44" s="853"/>
      <c r="FO44" s="853"/>
      <c r="FP44" s="853"/>
      <c r="FQ44" s="853"/>
      <c r="FR44" s="853"/>
      <c r="FS44" s="853"/>
      <c r="FT44" s="853"/>
      <c r="FU44" s="853"/>
      <c r="FV44" s="853"/>
    </row>
    <row r="45" spans="1:178" ht="20.100000000000001" customHeight="1">
      <c r="A45" s="909">
        <v>21</v>
      </c>
      <c r="B45" s="402"/>
      <c r="C45" s="409"/>
      <c r="D45" s="419"/>
      <c r="E45" s="402" t="s">
        <v>617</v>
      </c>
      <c r="F45" s="440" t="s">
        <v>405</v>
      </c>
      <c r="G45" s="442"/>
      <c r="H45" s="1999"/>
      <c r="I45" s="1854"/>
      <c r="J45" s="1854"/>
      <c r="K45" s="2000"/>
      <c r="L45" s="1854"/>
      <c r="M45" s="1854"/>
      <c r="N45" s="1854"/>
      <c r="O45" s="1854"/>
      <c r="P45" s="1853"/>
      <c r="Q45" s="1854"/>
      <c r="R45" s="1854"/>
      <c r="S45" s="1855"/>
      <c r="T45" s="1853"/>
      <c r="U45" s="1854"/>
      <c r="V45" s="1854"/>
      <c r="W45" s="1855"/>
      <c r="X45" s="1853"/>
      <c r="Y45" s="1854"/>
      <c r="Z45" s="1854"/>
      <c r="AA45" s="1855"/>
      <c r="AB45" s="1853"/>
      <c r="AC45" s="1854"/>
      <c r="AD45" s="1854"/>
      <c r="AE45" s="1855"/>
      <c r="AF45" s="1853"/>
      <c r="AG45" s="1854"/>
      <c r="AH45" s="1854"/>
      <c r="AI45" s="1855"/>
      <c r="AJ45" s="1853"/>
      <c r="AK45" s="1854"/>
      <c r="AL45" s="1854"/>
      <c r="AM45" s="1855"/>
      <c r="AN45" s="1853"/>
      <c r="AO45" s="1854"/>
      <c r="AP45" s="1854"/>
      <c r="AQ45" s="1855"/>
      <c r="AR45" s="1853"/>
      <c r="AS45" s="1854"/>
      <c r="AT45" s="1854"/>
      <c r="AU45" s="1855"/>
      <c r="AV45" s="1853"/>
      <c r="AW45" s="1854"/>
      <c r="AX45" s="1854"/>
      <c r="AY45" s="1855"/>
      <c r="AZ45" s="1853"/>
      <c r="BA45" s="1854"/>
      <c r="BB45" s="1854"/>
      <c r="BC45" s="1855"/>
      <c r="BD45" s="1853"/>
      <c r="BE45" s="1854"/>
      <c r="BF45" s="1854"/>
      <c r="BG45" s="1855"/>
      <c r="BH45" s="1853"/>
      <c r="BI45" s="1854"/>
      <c r="BJ45" s="1854"/>
      <c r="BK45" s="1855"/>
      <c r="BL45" s="1853"/>
      <c r="BM45" s="1854"/>
      <c r="BN45" s="1854"/>
      <c r="BO45" s="1855"/>
      <c r="BP45" s="1853"/>
      <c r="BQ45" s="1854"/>
      <c r="BR45" s="1854"/>
      <c r="BS45" s="1855"/>
      <c r="BT45" s="1853"/>
      <c r="BU45" s="1854"/>
      <c r="BV45" s="1854"/>
      <c r="BW45" s="1855"/>
      <c r="BX45" s="1853"/>
      <c r="BY45" s="1854"/>
      <c r="BZ45" s="1854"/>
      <c r="CA45" s="1855"/>
      <c r="CB45" s="1853"/>
      <c r="CC45" s="1854"/>
      <c r="CD45" s="1854"/>
      <c r="CE45" s="1855"/>
      <c r="CF45" s="1853"/>
      <c r="CG45" s="1854"/>
      <c r="CH45" s="1854"/>
      <c r="CI45" s="1855"/>
      <c r="CJ45" s="1853"/>
      <c r="CK45" s="1854"/>
      <c r="CL45" s="1854"/>
      <c r="CM45" s="1855"/>
      <c r="CN45" s="1853"/>
      <c r="CO45" s="1854"/>
      <c r="CP45" s="1854"/>
      <c r="CQ45" s="1855"/>
      <c r="CR45" s="1853"/>
      <c r="CS45" s="1854"/>
      <c r="CT45" s="1854"/>
      <c r="CU45" s="1855"/>
      <c r="CV45" s="1853"/>
      <c r="CW45" s="1854"/>
      <c r="CX45" s="1854"/>
      <c r="CY45" s="1855"/>
      <c r="CZ45" s="1853"/>
      <c r="DA45" s="1854"/>
      <c r="DB45" s="1854"/>
      <c r="DC45" s="1855"/>
      <c r="DD45" s="1853"/>
      <c r="DE45" s="1854"/>
      <c r="DF45" s="1854"/>
      <c r="DG45" s="1855"/>
      <c r="DH45" s="1853"/>
      <c r="DI45" s="1854"/>
      <c r="DJ45" s="1854"/>
      <c r="DK45" s="1855"/>
      <c r="DL45" s="1853"/>
      <c r="DM45" s="1854"/>
      <c r="DN45" s="1854"/>
      <c r="DO45" s="1855"/>
      <c r="DP45" s="1853"/>
      <c r="DQ45" s="1854"/>
      <c r="DR45" s="1854"/>
      <c r="DS45" s="1855"/>
      <c r="DT45" s="1853"/>
      <c r="DU45" s="1854"/>
      <c r="DV45" s="1854"/>
      <c r="DW45" s="1855"/>
      <c r="DX45" s="1853"/>
      <c r="DY45" s="1854"/>
      <c r="DZ45" s="1854"/>
      <c r="EA45" s="1854"/>
      <c r="EB45" s="2016">
        <f t="shared" si="4"/>
        <v>0</v>
      </c>
      <c r="EC45" s="1835"/>
      <c r="ED45" s="1835"/>
      <c r="EE45" s="2017"/>
      <c r="EG45" s="883"/>
      <c r="EH45" s="1907"/>
      <c r="EI45" s="1907"/>
      <c r="EJ45" s="1907"/>
      <c r="EK45" s="1908"/>
      <c r="EO45" s="118"/>
      <c r="EP45" s="118"/>
      <c r="EW45" s="853"/>
      <c r="EX45" s="853"/>
      <c r="EY45" s="853"/>
      <c r="EZ45" s="853"/>
      <c r="FA45" s="853"/>
      <c r="FB45" s="853"/>
      <c r="FC45" s="853"/>
      <c r="FD45" s="853" t="s">
        <v>1122</v>
      </c>
      <c r="FE45" s="853"/>
      <c r="FF45" s="853"/>
      <c r="FG45" s="853"/>
      <c r="FH45" s="853"/>
      <c r="FI45" s="853"/>
      <c r="FJ45" s="853"/>
      <c r="FK45" s="853"/>
      <c r="FL45" s="853"/>
      <c r="FM45" s="853"/>
      <c r="FN45" s="853"/>
      <c r="FO45" s="853"/>
      <c r="FP45" s="853"/>
      <c r="FQ45" s="853"/>
      <c r="FR45" s="853"/>
      <c r="FS45" s="853"/>
      <c r="FT45" s="853"/>
      <c r="FU45" s="853"/>
      <c r="FV45" s="853"/>
    </row>
    <row r="46" spans="1:178" ht="19.5" customHeight="1">
      <c r="A46" s="909">
        <v>22</v>
      </c>
      <c r="B46" s="402"/>
      <c r="C46" s="409"/>
      <c r="D46" s="424" t="s">
        <v>624</v>
      </c>
      <c r="E46" s="1888" t="s">
        <v>625</v>
      </c>
      <c r="F46" s="1888"/>
      <c r="G46" s="1888"/>
      <c r="H46" s="1844"/>
      <c r="I46" s="1833"/>
      <c r="J46" s="1833"/>
      <c r="K46" s="1845"/>
      <c r="L46" s="1833"/>
      <c r="M46" s="1833"/>
      <c r="N46" s="1833"/>
      <c r="O46" s="1833"/>
      <c r="P46" s="1832"/>
      <c r="Q46" s="1833"/>
      <c r="R46" s="1833"/>
      <c r="S46" s="1837"/>
      <c r="T46" s="1832"/>
      <c r="U46" s="1833"/>
      <c r="V46" s="1833"/>
      <c r="W46" s="1837"/>
      <c r="X46" s="1832"/>
      <c r="Y46" s="1833"/>
      <c r="Z46" s="1833"/>
      <c r="AA46" s="1837"/>
      <c r="AB46" s="1832"/>
      <c r="AC46" s="1833"/>
      <c r="AD46" s="1833"/>
      <c r="AE46" s="1837"/>
      <c r="AF46" s="1832"/>
      <c r="AG46" s="1833"/>
      <c r="AH46" s="1833"/>
      <c r="AI46" s="1837"/>
      <c r="AJ46" s="1832"/>
      <c r="AK46" s="1833"/>
      <c r="AL46" s="1833"/>
      <c r="AM46" s="1837"/>
      <c r="AN46" s="1832"/>
      <c r="AO46" s="1833"/>
      <c r="AP46" s="1833"/>
      <c r="AQ46" s="1837"/>
      <c r="AR46" s="1832"/>
      <c r="AS46" s="1833"/>
      <c r="AT46" s="1833"/>
      <c r="AU46" s="1837"/>
      <c r="AV46" s="1832"/>
      <c r="AW46" s="1833"/>
      <c r="AX46" s="1833"/>
      <c r="AY46" s="1837"/>
      <c r="AZ46" s="1832"/>
      <c r="BA46" s="1833"/>
      <c r="BB46" s="1833"/>
      <c r="BC46" s="1837"/>
      <c r="BD46" s="1832"/>
      <c r="BE46" s="1833"/>
      <c r="BF46" s="1833"/>
      <c r="BG46" s="1837"/>
      <c r="BH46" s="1832"/>
      <c r="BI46" s="1833"/>
      <c r="BJ46" s="1833"/>
      <c r="BK46" s="1837"/>
      <c r="BL46" s="1832"/>
      <c r="BM46" s="1833"/>
      <c r="BN46" s="1833"/>
      <c r="BO46" s="1837"/>
      <c r="BP46" s="1832"/>
      <c r="BQ46" s="1833"/>
      <c r="BR46" s="1833"/>
      <c r="BS46" s="1837"/>
      <c r="BT46" s="1832"/>
      <c r="BU46" s="1833"/>
      <c r="BV46" s="1833"/>
      <c r="BW46" s="1837"/>
      <c r="BX46" s="1832"/>
      <c r="BY46" s="1833"/>
      <c r="BZ46" s="1833"/>
      <c r="CA46" s="1837"/>
      <c r="CB46" s="1832"/>
      <c r="CC46" s="1833"/>
      <c r="CD46" s="1833"/>
      <c r="CE46" s="1837"/>
      <c r="CF46" s="1832"/>
      <c r="CG46" s="1833"/>
      <c r="CH46" s="1833"/>
      <c r="CI46" s="1837"/>
      <c r="CJ46" s="1832"/>
      <c r="CK46" s="1833"/>
      <c r="CL46" s="1833"/>
      <c r="CM46" s="1837"/>
      <c r="CN46" s="1832"/>
      <c r="CO46" s="1833"/>
      <c r="CP46" s="1833"/>
      <c r="CQ46" s="1837"/>
      <c r="CR46" s="1832"/>
      <c r="CS46" s="1833"/>
      <c r="CT46" s="1833"/>
      <c r="CU46" s="1837"/>
      <c r="CV46" s="1832"/>
      <c r="CW46" s="1833"/>
      <c r="CX46" s="1833"/>
      <c r="CY46" s="1837"/>
      <c r="CZ46" s="1832"/>
      <c r="DA46" s="1833"/>
      <c r="DB46" s="1833"/>
      <c r="DC46" s="1837"/>
      <c r="DD46" s="1832"/>
      <c r="DE46" s="1833"/>
      <c r="DF46" s="1833"/>
      <c r="DG46" s="1837"/>
      <c r="DH46" s="1832"/>
      <c r="DI46" s="1833"/>
      <c r="DJ46" s="1833"/>
      <c r="DK46" s="1837"/>
      <c r="DL46" s="1832"/>
      <c r="DM46" s="1833"/>
      <c r="DN46" s="1833"/>
      <c r="DO46" s="1837"/>
      <c r="DP46" s="1832"/>
      <c r="DQ46" s="1833"/>
      <c r="DR46" s="1833"/>
      <c r="DS46" s="1837"/>
      <c r="DT46" s="1832"/>
      <c r="DU46" s="1833"/>
      <c r="DV46" s="1833"/>
      <c r="DW46" s="1837"/>
      <c r="DX46" s="1832"/>
      <c r="DY46" s="1833"/>
      <c r="DZ46" s="1833"/>
      <c r="EA46" s="1833"/>
      <c r="EB46" s="1846">
        <f t="shared" si="4"/>
        <v>0</v>
      </c>
      <c r="EC46" s="1828"/>
      <c r="ED46" s="1828"/>
      <c r="EE46" s="1847"/>
      <c r="EG46" s="884"/>
      <c r="EH46" s="885"/>
      <c r="EI46" s="885"/>
      <c r="EJ46" s="885"/>
      <c r="EK46" s="885"/>
      <c r="EO46" s="118"/>
      <c r="EP46" s="118"/>
      <c r="EW46" s="853"/>
      <c r="EX46" s="853"/>
      <c r="EY46" s="853"/>
      <c r="EZ46" s="853"/>
      <c r="FA46" s="853"/>
      <c r="FB46" s="853" t="s">
        <v>1122</v>
      </c>
      <c r="FC46" s="853"/>
      <c r="FD46" s="853"/>
      <c r="FE46" s="853"/>
      <c r="FF46" s="853"/>
      <c r="FG46" s="853"/>
      <c r="FH46" s="853"/>
      <c r="FI46" s="853"/>
      <c r="FJ46" s="853"/>
      <c r="FK46" s="853"/>
      <c r="FL46" s="853"/>
      <c r="FM46" s="853"/>
      <c r="FN46" s="853"/>
      <c r="FO46" s="853"/>
      <c r="FP46" s="853"/>
      <c r="FQ46" s="853"/>
      <c r="FR46" s="853"/>
      <c r="FS46" s="853"/>
      <c r="FT46" s="853"/>
      <c r="FU46" s="853"/>
      <c r="FV46" s="853"/>
    </row>
    <row r="47" spans="1:178" ht="19.5" customHeight="1">
      <c r="A47" s="909">
        <v>23</v>
      </c>
      <c r="B47" s="402"/>
      <c r="C47" s="409"/>
      <c r="D47" s="424" t="s">
        <v>626</v>
      </c>
      <c r="E47" s="1888" t="s">
        <v>627</v>
      </c>
      <c r="F47" s="1888"/>
      <c r="G47" s="1888"/>
      <c r="H47" s="1848">
        <f>SUMIF($FE$21:$FE$189,"○",H$21:H$189)</f>
        <v>0</v>
      </c>
      <c r="I47" s="1828"/>
      <c r="J47" s="1828"/>
      <c r="K47" s="1849"/>
      <c r="L47" s="1828">
        <f>SUMIF($FE$21:$FE$189,"○",L$21:L$189)</f>
        <v>0</v>
      </c>
      <c r="M47" s="1828"/>
      <c r="N47" s="1828"/>
      <c r="O47" s="1828"/>
      <c r="P47" s="1827">
        <f>SUMIF($FE$21:$FE$189,"○",P$21:P$189)</f>
        <v>0</v>
      </c>
      <c r="Q47" s="1828"/>
      <c r="R47" s="1828"/>
      <c r="S47" s="1829"/>
      <c r="T47" s="1827">
        <f>SUMIF($FE$21:$FE$189,"○",T$21:T$189)</f>
        <v>0</v>
      </c>
      <c r="U47" s="1828"/>
      <c r="V47" s="1828"/>
      <c r="W47" s="1829"/>
      <c r="X47" s="1827">
        <f>SUMIF($FE$21:$FE$189,"○",X$21:X$189)</f>
        <v>0</v>
      </c>
      <c r="Y47" s="1828"/>
      <c r="Z47" s="1828"/>
      <c r="AA47" s="1829"/>
      <c r="AB47" s="1827">
        <f>SUMIF($FE$21:$FE$189,"○",AB$21:AB$189)</f>
        <v>0</v>
      </c>
      <c r="AC47" s="1828"/>
      <c r="AD47" s="1828"/>
      <c r="AE47" s="1829"/>
      <c r="AF47" s="1827">
        <f>SUMIF($FE$21:$FE$189,"○",AF$21:AF$189)</f>
        <v>0</v>
      </c>
      <c r="AG47" s="1828"/>
      <c r="AH47" s="1828"/>
      <c r="AI47" s="1829"/>
      <c r="AJ47" s="1827">
        <f>SUMIF($FE$21:$FE$189,"○",AJ$21:AJ$189)</f>
        <v>0</v>
      </c>
      <c r="AK47" s="1828"/>
      <c r="AL47" s="1828"/>
      <c r="AM47" s="1829"/>
      <c r="AN47" s="1827">
        <f>SUMIF($FE$21:$FE$189,"○",AN$21:AN$189)</f>
        <v>0</v>
      </c>
      <c r="AO47" s="1828"/>
      <c r="AP47" s="1828"/>
      <c r="AQ47" s="1829"/>
      <c r="AR47" s="1827">
        <f>SUMIF($FE$21:$FE$189,"○",AR$21:AR$189)</f>
        <v>0</v>
      </c>
      <c r="AS47" s="1828"/>
      <c r="AT47" s="1828"/>
      <c r="AU47" s="1829"/>
      <c r="AV47" s="1827">
        <f>SUMIF($FE$21:$FE$189,"○",AV$21:AV$189)</f>
        <v>0</v>
      </c>
      <c r="AW47" s="1828"/>
      <c r="AX47" s="1828"/>
      <c r="AY47" s="1829"/>
      <c r="AZ47" s="1827">
        <f>SUMIF($FE$21:$FE$189,"○",AZ$21:AZ$189)</f>
        <v>0</v>
      </c>
      <c r="BA47" s="1828"/>
      <c r="BB47" s="1828"/>
      <c r="BC47" s="1829"/>
      <c r="BD47" s="1827">
        <f>SUMIF($FE$21:$FE$189,"○",BD$21:BD$189)</f>
        <v>0</v>
      </c>
      <c r="BE47" s="1828"/>
      <c r="BF47" s="1828"/>
      <c r="BG47" s="1829"/>
      <c r="BH47" s="1827">
        <f>SUMIF($FE$21:$FE$189,"○",BH$21:BH$189)</f>
        <v>0</v>
      </c>
      <c r="BI47" s="1828"/>
      <c r="BJ47" s="1828"/>
      <c r="BK47" s="1829"/>
      <c r="BL47" s="1827">
        <f>SUMIF($FE$21:$FE$189,"○",BL$21:BL$189)</f>
        <v>0</v>
      </c>
      <c r="BM47" s="1828"/>
      <c r="BN47" s="1828"/>
      <c r="BO47" s="1829"/>
      <c r="BP47" s="1827">
        <f>SUMIF($FE$21:$FE$189,"○",BP$21:BP$189)</f>
        <v>0</v>
      </c>
      <c r="BQ47" s="1828"/>
      <c r="BR47" s="1828"/>
      <c r="BS47" s="1829"/>
      <c r="BT47" s="1827">
        <f>SUMIF($FE$21:$FE$189,"○",BT$21:BT$189)</f>
        <v>0</v>
      </c>
      <c r="BU47" s="1828"/>
      <c r="BV47" s="1828"/>
      <c r="BW47" s="1829"/>
      <c r="BX47" s="1827">
        <f>SUMIF($FE$21:$FE$189,"○",BX$21:BX$189)</f>
        <v>0</v>
      </c>
      <c r="BY47" s="1828"/>
      <c r="BZ47" s="1828"/>
      <c r="CA47" s="1829"/>
      <c r="CB47" s="1827">
        <f>SUMIF($FE$21:$FE$189,"○",CB$21:CB$189)</f>
        <v>0</v>
      </c>
      <c r="CC47" s="1828"/>
      <c r="CD47" s="1828"/>
      <c r="CE47" s="1829"/>
      <c r="CF47" s="1827">
        <f>SUMIF($FE$21:$FE$189,"○",CF$21:CF$189)</f>
        <v>0</v>
      </c>
      <c r="CG47" s="1828"/>
      <c r="CH47" s="1828"/>
      <c r="CI47" s="1829"/>
      <c r="CJ47" s="1827">
        <f>SUMIF($FE$21:$FE$189,"○",CJ$21:CJ$189)</f>
        <v>0</v>
      </c>
      <c r="CK47" s="1828"/>
      <c r="CL47" s="1828"/>
      <c r="CM47" s="1829"/>
      <c r="CN47" s="1827">
        <f>SUMIF($FE$21:$FE$189,"○",CN$21:CN$189)</f>
        <v>0</v>
      </c>
      <c r="CO47" s="1828"/>
      <c r="CP47" s="1828"/>
      <c r="CQ47" s="1829"/>
      <c r="CR47" s="1827">
        <f>SUMIF($FE$21:$FE$189,"○",CR$21:CR$189)</f>
        <v>0</v>
      </c>
      <c r="CS47" s="1828"/>
      <c r="CT47" s="1828"/>
      <c r="CU47" s="1829"/>
      <c r="CV47" s="1827">
        <f>SUMIF($FE$21:$FE$189,"○",CV$21:CV$189)</f>
        <v>0</v>
      </c>
      <c r="CW47" s="1828"/>
      <c r="CX47" s="1828"/>
      <c r="CY47" s="1829"/>
      <c r="CZ47" s="1827">
        <f>SUMIF($FE$21:$FE$189,"○",CZ$21:CZ$189)</f>
        <v>0</v>
      </c>
      <c r="DA47" s="1828"/>
      <c r="DB47" s="1828"/>
      <c r="DC47" s="1829"/>
      <c r="DD47" s="1827">
        <f>SUMIF($FE$21:$FE$189,"○",DD$21:DD$189)</f>
        <v>0</v>
      </c>
      <c r="DE47" s="1828"/>
      <c r="DF47" s="1828"/>
      <c r="DG47" s="1829"/>
      <c r="DH47" s="1827">
        <f>SUMIF($FE$21:$FE$189,"○",DH$21:DH$189)</f>
        <v>0</v>
      </c>
      <c r="DI47" s="1828"/>
      <c r="DJ47" s="1828"/>
      <c r="DK47" s="1829"/>
      <c r="DL47" s="1827">
        <f>SUMIF($FE$21:$FE$189,"○",DL$21:DL$189)</f>
        <v>0</v>
      </c>
      <c r="DM47" s="1828"/>
      <c r="DN47" s="1828"/>
      <c r="DO47" s="1829"/>
      <c r="DP47" s="1827">
        <f>SUMIF($FE$21:$FE$189,"○",DP$21:DP$189)</f>
        <v>0</v>
      </c>
      <c r="DQ47" s="1828"/>
      <c r="DR47" s="1828"/>
      <c r="DS47" s="1829"/>
      <c r="DT47" s="1827">
        <f>SUMIF($FE$21:$FE$189,"○",DT$21:DT$189)</f>
        <v>0</v>
      </c>
      <c r="DU47" s="1828"/>
      <c r="DV47" s="1828"/>
      <c r="DW47" s="1829"/>
      <c r="DX47" s="1827">
        <f>SUMIF($FE$21:$FE$189,"○",DX$21:DX$189)</f>
        <v>0</v>
      </c>
      <c r="DY47" s="1828"/>
      <c r="DZ47" s="1828"/>
      <c r="EA47" s="1828"/>
      <c r="EB47" s="1846">
        <f t="shared" si="4"/>
        <v>0</v>
      </c>
      <c r="EC47" s="1828"/>
      <c r="ED47" s="1828"/>
      <c r="EE47" s="1847"/>
      <c r="EF47" s="150"/>
      <c r="EO47" s="118"/>
      <c r="EP47" s="118"/>
      <c r="EW47" s="853"/>
      <c r="EX47" s="853"/>
      <c r="EY47" s="853"/>
      <c r="EZ47" s="853"/>
      <c r="FA47" s="853"/>
      <c r="FB47" s="853" t="s">
        <v>1122</v>
      </c>
      <c r="FC47" s="853"/>
      <c r="FD47" s="853"/>
      <c r="FE47" s="853"/>
      <c r="FF47" s="853"/>
      <c r="FG47" s="853"/>
      <c r="FH47" s="853"/>
      <c r="FI47" s="853"/>
      <c r="FJ47" s="853"/>
      <c r="FK47" s="853"/>
      <c r="FL47" s="853"/>
      <c r="FM47" s="853"/>
      <c r="FN47" s="853"/>
      <c r="FO47" s="853"/>
      <c r="FP47" s="853"/>
      <c r="FQ47" s="853"/>
      <c r="FR47" s="853"/>
      <c r="FS47" s="853"/>
      <c r="FT47" s="853"/>
      <c r="FU47" s="853"/>
      <c r="FV47" s="853"/>
    </row>
    <row r="48" spans="1:178" ht="20.100000000000001" customHeight="1">
      <c r="A48" s="909">
        <v>24</v>
      </c>
      <c r="B48" s="402"/>
      <c r="C48" s="409"/>
      <c r="D48" s="419"/>
      <c r="E48" s="408" t="s">
        <v>615</v>
      </c>
      <c r="F48" s="1928" t="s">
        <v>628</v>
      </c>
      <c r="G48" s="1929"/>
      <c r="H48" s="1895">
        <f>SUMIF($FF$21:$FF$189,"○",H$21:H$189)</f>
        <v>0</v>
      </c>
      <c r="I48" s="1866"/>
      <c r="J48" s="1866"/>
      <c r="K48" s="1896"/>
      <c r="L48" s="1895">
        <f>SUMIF($FF$21:$FF$189,"○",L$21:L$189)</f>
        <v>0</v>
      </c>
      <c r="M48" s="1866"/>
      <c r="N48" s="1866"/>
      <c r="O48" s="1867"/>
      <c r="P48" s="1865">
        <f>SUMIF($FF$21:$FF$189,"○",P$21:P$189)</f>
        <v>0</v>
      </c>
      <c r="Q48" s="1866"/>
      <c r="R48" s="1866"/>
      <c r="S48" s="1867"/>
      <c r="T48" s="1866">
        <f>SUMIF($FF$21:$FF$189,"○",T$21:T$189)</f>
        <v>0</v>
      </c>
      <c r="U48" s="1866"/>
      <c r="V48" s="1866"/>
      <c r="W48" s="1867"/>
      <c r="X48" s="1865">
        <f>SUMIF($FF$21:$FF$189,"○",X$21:X$189)</f>
        <v>0</v>
      </c>
      <c r="Y48" s="1866"/>
      <c r="Z48" s="1866"/>
      <c r="AA48" s="1867"/>
      <c r="AB48" s="1866">
        <f>SUMIF($FF$21:$FF$189,"○",AB$21:AB$189)</f>
        <v>0</v>
      </c>
      <c r="AC48" s="1866"/>
      <c r="AD48" s="1866"/>
      <c r="AE48" s="1867"/>
      <c r="AF48" s="1865">
        <f>SUMIF($FF$21:$FF$189,"○",AF$21:AF$189)</f>
        <v>0</v>
      </c>
      <c r="AG48" s="1866"/>
      <c r="AH48" s="1866"/>
      <c r="AI48" s="1867"/>
      <c r="AJ48" s="1865">
        <f>SUMIF($FF$21:$FF$189,"○",AJ$21:AJ$189)</f>
        <v>0</v>
      </c>
      <c r="AK48" s="1866"/>
      <c r="AL48" s="1866"/>
      <c r="AM48" s="1867"/>
      <c r="AN48" s="1865">
        <f>SUMIF($FF$21:$FF$189,"○",AN$21:AN$189)</f>
        <v>0</v>
      </c>
      <c r="AO48" s="1866"/>
      <c r="AP48" s="1866"/>
      <c r="AQ48" s="1867"/>
      <c r="AR48" s="1865">
        <f>SUMIF($FF$21:$FF$189,"○",AR$21:AR$189)</f>
        <v>0</v>
      </c>
      <c r="AS48" s="1866"/>
      <c r="AT48" s="1866"/>
      <c r="AU48" s="1867"/>
      <c r="AV48" s="1865">
        <f>SUMIF($FF$21:$FF$189,"○",AV$21:AV$189)</f>
        <v>0</v>
      </c>
      <c r="AW48" s="1866"/>
      <c r="AX48" s="1866"/>
      <c r="AY48" s="1867"/>
      <c r="AZ48" s="1865">
        <f>SUMIF($FF$21:$FF$189,"○",AZ$21:AZ$189)</f>
        <v>0</v>
      </c>
      <c r="BA48" s="1866"/>
      <c r="BB48" s="1866"/>
      <c r="BC48" s="1867"/>
      <c r="BD48" s="1865">
        <f>SUMIF($FF$21:$FF$189,"○",BD$21:BD$189)</f>
        <v>0</v>
      </c>
      <c r="BE48" s="1866"/>
      <c r="BF48" s="1866"/>
      <c r="BG48" s="1867"/>
      <c r="BH48" s="1865">
        <f>SUMIF($FF$21:$FF$189,"○",BH$21:BH$189)</f>
        <v>0</v>
      </c>
      <c r="BI48" s="1866"/>
      <c r="BJ48" s="1866"/>
      <c r="BK48" s="1867"/>
      <c r="BL48" s="1865">
        <f>SUMIF($FF$21:$FF$189,"○",BL$21:BL$189)</f>
        <v>0</v>
      </c>
      <c r="BM48" s="1866"/>
      <c r="BN48" s="1866"/>
      <c r="BO48" s="1867"/>
      <c r="BP48" s="1865">
        <f>SUMIF($FF$21:$FF$189,"○",BP$21:BP$189)</f>
        <v>0</v>
      </c>
      <c r="BQ48" s="1866"/>
      <c r="BR48" s="1866"/>
      <c r="BS48" s="1867"/>
      <c r="BT48" s="1865">
        <f>SUMIF($FF$21:$FF$189,"○",BT$21:BT$189)</f>
        <v>0</v>
      </c>
      <c r="BU48" s="1866"/>
      <c r="BV48" s="1866"/>
      <c r="BW48" s="1867"/>
      <c r="BX48" s="1865">
        <f>SUMIF($FF$21:$FF$189,"○",BX$21:BX$189)</f>
        <v>0</v>
      </c>
      <c r="BY48" s="1866"/>
      <c r="BZ48" s="1866"/>
      <c r="CA48" s="1867"/>
      <c r="CB48" s="1865">
        <f>SUMIF($FF$21:$FF$189,"○",CB$21:CB$189)</f>
        <v>0</v>
      </c>
      <c r="CC48" s="1866"/>
      <c r="CD48" s="1866"/>
      <c r="CE48" s="1867"/>
      <c r="CF48" s="1865">
        <f>SUMIF($FF$21:$FF$189,"○",CF$21:CF$189)</f>
        <v>0</v>
      </c>
      <c r="CG48" s="1866"/>
      <c r="CH48" s="1866"/>
      <c r="CI48" s="1867"/>
      <c r="CJ48" s="1865">
        <f>SUMIF($FF$21:$FF$189,"○",CJ$21:CJ$189)</f>
        <v>0</v>
      </c>
      <c r="CK48" s="1866"/>
      <c r="CL48" s="1866"/>
      <c r="CM48" s="1867"/>
      <c r="CN48" s="1865">
        <f>SUMIF($FF$21:$FF$189,"○",CN$21:CN$189)</f>
        <v>0</v>
      </c>
      <c r="CO48" s="1866"/>
      <c r="CP48" s="1866"/>
      <c r="CQ48" s="1867"/>
      <c r="CR48" s="1865">
        <f>SUMIF($FF$21:$FF$189,"○",CR$21:CR$189)</f>
        <v>0</v>
      </c>
      <c r="CS48" s="1866"/>
      <c r="CT48" s="1866"/>
      <c r="CU48" s="1867"/>
      <c r="CV48" s="1865">
        <f>SUMIF($FF$21:$FF$189,"○",CV$21:CV$189)</f>
        <v>0</v>
      </c>
      <c r="CW48" s="1866"/>
      <c r="CX48" s="1866"/>
      <c r="CY48" s="1867"/>
      <c r="CZ48" s="1865">
        <f>SUMIF($FF$21:$FF$189,"○",CZ$21:CZ$189)</f>
        <v>0</v>
      </c>
      <c r="DA48" s="1866"/>
      <c r="DB48" s="1866"/>
      <c r="DC48" s="1867"/>
      <c r="DD48" s="1865">
        <f>SUMIF($FF$21:$FF$189,"○",DD$21:DD$189)</f>
        <v>0</v>
      </c>
      <c r="DE48" s="1866"/>
      <c r="DF48" s="1866"/>
      <c r="DG48" s="1867"/>
      <c r="DH48" s="1865">
        <f>SUMIF($FF$21:$FF$189,"○",DH$21:DH$189)</f>
        <v>0</v>
      </c>
      <c r="DI48" s="1866"/>
      <c r="DJ48" s="1866"/>
      <c r="DK48" s="1867"/>
      <c r="DL48" s="1865">
        <f>SUMIF($FF$21:$FF$189,"○",DL$21:DL$189)</f>
        <v>0</v>
      </c>
      <c r="DM48" s="1866"/>
      <c r="DN48" s="1866"/>
      <c r="DO48" s="1867"/>
      <c r="DP48" s="1865">
        <f>SUMIF($FF$21:$FF$189,"○",DP$21:DP$189)</f>
        <v>0</v>
      </c>
      <c r="DQ48" s="1866"/>
      <c r="DR48" s="1866"/>
      <c r="DS48" s="1867"/>
      <c r="DT48" s="1865">
        <f>SUMIF($FF$21:$FF$189,"○",DT$21:DT$189)</f>
        <v>0</v>
      </c>
      <c r="DU48" s="1866"/>
      <c r="DV48" s="1866"/>
      <c r="DW48" s="1867"/>
      <c r="DX48" s="1865">
        <f>SUMIF($FF$21:$FF$189,"○",DX$21:DX$189)</f>
        <v>0</v>
      </c>
      <c r="DY48" s="1866"/>
      <c r="DZ48" s="1866"/>
      <c r="EA48" s="1866"/>
      <c r="EB48" s="2014">
        <f t="shared" si="4"/>
        <v>0</v>
      </c>
      <c r="EC48" s="1866"/>
      <c r="ED48" s="1866"/>
      <c r="EE48" s="2015"/>
      <c r="EF48" s="227"/>
      <c r="EG48" s="228"/>
      <c r="EH48" s="228"/>
      <c r="EI48" s="228"/>
      <c r="EJ48" s="228"/>
      <c r="EO48" s="118"/>
      <c r="EP48" s="118"/>
      <c r="EW48" s="853"/>
      <c r="EX48" s="853"/>
      <c r="EY48" s="853"/>
      <c r="EZ48" s="853"/>
      <c r="FA48" s="853"/>
      <c r="FB48" s="853"/>
      <c r="FC48" s="853"/>
      <c r="FD48" s="853"/>
      <c r="FE48" s="853" t="s">
        <v>1122</v>
      </c>
      <c r="FF48" s="853"/>
      <c r="FG48" s="853"/>
      <c r="FH48" s="853"/>
      <c r="FI48" s="853"/>
      <c r="FJ48" s="853"/>
      <c r="FK48" s="853"/>
      <c r="FL48" s="853"/>
      <c r="FM48" s="853"/>
      <c r="FN48" s="853"/>
      <c r="FO48" s="853"/>
      <c r="FP48" s="853"/>
      <c r="FQ48" s="853"/>
      <c r="FR48" s="853"/>
      <c r="FS48" s="853"/>
      <c r="FT48" s="853"/>
      <c r="FU48" s="853"/>
      <c r="FV48" s="853"/>
    </row>
    <row r="49" spans="1:178" ht="35.1" customHeight="1">
      <c r="A49" s="909">
        <v>25</v>
      </c>
      <c r="B49" s="402"/>
      <c r="C49" s="409"/>
      <c r="D49" s="419"/>
      <c r="E49" s="413"/>
      <c r="F49" s="443" t="s">
        <v>17</v>
      </c>
      <c r="G49" s="414" t="s">
        <v>344</v>
      </c>
      <c r="H49" s="1816"/>
      <c r="I49" s="1817"/>
      <c r="J49" s="1817"/>
      <c r="K49" s="1818"/>
      <c r="L49" s="1817"/>
      <c r="M49" s="1817"/>
      <c r="N49" s="1817"/>
      <c r="O49" s="1817"/>
      <c r="P49" s="1819"/>
      <c r="Q49" s="1817"/>
      <c r="R49" s="1817"/>
      <c r="S49" s="1820"/>
      <c r="T49" s="1819"/>
      <c r="U49" s="1817"/>
      <c r="V49" s="1817"/>
      <c r="W49" s="1820"/>
      <c r="X49" s="1819"/>
      <c r="Y49" s="1817"/>
      <c r="Z49" s="1817"/>
      <c r="AA49" s="1820"/>
      <c r="AB49" s="1819"/>
      <c r="AC49" s="1817"/>
      <c r="AD49" s="1817"/>
      <c r="AE49" s="1820"/>
      <c r="AF49" s="1819"/>
      <c r="AG49" s="1817"/>
      <c r="AH49" s="1817"/>
      <c r="AI49" s="1820"/>
      <c r="AJ49" s="1819"/>
      <c r="AK49" s="1817"/>
      <c r="AL49" s="1817"/>
      <c r="AM49" s="1820"/>
      <c r="AN49" s="1819"/>
      <c r="AO49" s="1817"/>
      <c r="AP49" s="1817"/>
      <c r="AQ49" s="1820"/>
      <c r="AR49" s="1819"/>
      <c r="AS49" s="1817"/>
      <c r="AT49" s="1817"/>
      <c r="AU49" s="1820"/>
      <c r="AV49" s="1819"/>
      <c r="AW49" s="1817"/>
      <c r="AX49" s="1817"/>
      <c r="AY49" s="1820"/>
      <c r="AZ49" s="1819"/>
      <c r="BA49" s="1817"/>
      <c r="BB49" s="1817"/>
      <c r="BC49" s="1820"/>
      <c r="BD49" s="1819"/>
      <c r="BE49" s="1817"/>
      <c r="BF49" s="1817"/>
      <c r="BG49" s="1820"/>
      <c r="BH49" s="1819"/>
      <c r="BI49" s="1817"/>
      <c r="BJ49" s="1817"/>
      <c r="BK49" s="1820"/>
      <c r="BL49" s="1819"/>
      <c r="BM49" s="1817"/>
      <c r="BN49" s="1817"/>
      <c r="BO49" s="1820"/>
      <c r="BP49" s="1819"/>
      <c r="BQ49" s="1817"/>
      <c r="BR49" s="1817"/>
      <c r="BS49" s="1820"/>
      <c r="BT49" s="1819"/>
      <c r="BU49" s="1817"/>
      <c r="BV49" s="1817"/>
      <c r="BW49" s="1820"/>
      <c r="BX49" s="1819"/>
      <c r="BY49" s="1817"/>
      <c r="BZ49" s="1817"/>
      <c r="CA49" s="1820"/>
      <c r="CB49" s="1819"/>
      <c r="CC49" s="1817"/>
      <c r="CD49" s="1817"/>
      <c r="CE49" s="1820"/>
      <c r="CF49" s="1819"/>
      <c r="CG49" s="1817"/>
      <c r="CH49" s="1817"/>
      <c r="CI49" s="1820"/>
      <c r="CJ49" s="1819"/>
      <c r="CK49" s="1817"/>
      <c r="CL49" s="1817"/>
      <c r="CM49" s="1820"/>
      <c r="CN49" s="1819"/>
      <c r="CO49" s="1817"/>
      <c r="CP49" s="1817"/>
      <c r="CQ49" s="1820"/>
      <c r="CR49" s="1819"/>
      <c r="CS49" s="1817"/>
      <c r="CT49" s="1817"/>
      <c r="CU49" s="1820"/>
      <c r="CV49" s="1819"/>
      <c r="CW49" s="1817"/>
      <c r="CX49" s="1817"/>
      <c r="CY49" s="1820"/>
      <c r="CZ49" s="1819"/>
      <c r="DA49" s="1817"/>
      <c r="DB49" s="1817"/>
      <c r="DC49" s="1820"/>
      <c r="DD49" s="1819"/>
      <c r="DE49" s="1817"/>
      <c r="DF49" s="1817"/>
      <c r="DG49" s="1820"/>
      <c r="DH49" s="1819"/>
      <c r="DI49" s="1817"/>
      <c r="DJ49" s="1817"/>
      <c r="DK49" s="1820"/>
      <c r="DL49" s="1819"/>
      <c r="DM49" s="1817"/>
      <c r="DN49" s="1817"/>
      <c r="DO49" s="1820"/>
      <c r="DP49" s="1819"/>
      <c r="DQ49" s="1817"/>
      <c r="DR49" s="1817"/>
      <c r="DS49" s="1820"/>
      <c r="DT49" s="1819"/>
      <c r="DU49" s="1817"/>
      <c r="DV49" s="1817"/>
      <c r="DW49" s="1820"/>
      <c r="DX49" s="1819"/>
      <c r="DY49" s="1817"/>
      <c r="DZ49" s="1817"/>
      <c r="EA49" s="1817"/>
      <c r="EB49" s="1821">
        <f t="shared" si="4"/>
        <v>0</v>
      </c>
      <c r="EC49" s="1822"/>
      <c r="ED49" s="1822"/>
      <c r="EE49" s="1823"/>
      <c r="EF49" s="150"/>
      <c r="EG49" s="229"/>
      <c r="EH49" s="229"/>
      <c r="EO49" s="118"/>
      <c r="EP49" s="118"/>
      <c r="EW49" s="853"/>
      <c r="EX49" s="853"/>
      <c r="EY49" s="853"/>
      <c r="EZ49" s="853"/>
      <c r="FA49" s="853"/>
      <c r="FB49" s="853"/>
      <c r="FC49" s="853"/>
      <c r="FD49" s="853"/>
      <c r="FE49" s="853"/>
      <c r="FF49" s="1068" t="s">
        <v>1122</v>
      </c>
      <c r="FG49" s="853"/>
      <c r="FH49" s="853"/>
      <c r="FI49" s="853"/>
      <c r="FJ49" s="853"/>
      <c r="FK49" s="853"/>
      <c r="FL49" s="853"/>
      <c r="FM49" s="853"/>
      <c r="FN49" s="853"/>
      <c r="FO49" s="853"/>
      <c r="FP49" s="853"/>
      <c r="FQ49" s="853"/>
      <c r="FR49" s="853"/>
      <c r="FS49" s="853"/>
      <c r="FT49" s="853"/>
      <c r="FU49" s="853"/>
      <c r="FV49" s="853"/>
    </row>
    <row r="50" spans="1:178" ht="17.25">
      <c r="A50" s="909">
        <v>26</v>
      </c>
      <c r="B50" s="402"/>
      <c r="C50" s="409"/>
      <c r="D50" s="419"/>
      <c r="E50" s="413"/>
      <c r="F50" s="443" t="s">
        <v>18</v>
      </c>
      <c r="G50" s="414" t="s">
        <v>854</v>
      </c>
      <c r="H50" s="1816"/>
      <c r="I50" s="1817"/>
      <c r="J50" s="1817"/>
      <c r="K50" s="1818"/>
      <c r="L50" s="1817"/>
      <c r="M50" s="1817"/>
      <c r="N50" s="1817"/>
      <c r="O50" s="1817"/>
      <c r="P50" s="1819"/>
      <c r="Q50" s="1817"/>
      <c r="R50" s="1817"/>
      <c r="S50" s="1820"/>
      <c r="T50" s="1819"/>
      <c r="U50" s="1817"/>
      <c r="V50" s="1817"/>
      <c r="W50" s="1820"/>
      <c r="X50" s="1819"/>
      <c r="Y50" s="1817"/>
      <c r="Z50" s="1817"/>
      <c r="AA50" s="1820"/>
      <c r="AB50" s="1819"/>
      <c r="AC50" s="1817"/>
      <c r="AD50" s="1817"/>
      <c r="AE50" s="1820"/>
      <c r="AF50" s="1819"/>
      <c r="AG50" s="1817"/>
      <c r="AH50" s="1817"/>
      <c r="AI50" s="1820"/>
      <c r="AJ50" s="1819"/>
      <c r="AK50" s="1817"/>
      <c r="AL50" s="1817"/>
      <c r="AM50" s="1820"/>
      <c r="AN50" s="1819"/>
      <c r="AO50" s="1817"/>
      <c r="AP50" s="1817"/>
      <c r="AQ50" s="1820"/>
      <c r="AR50" s="1819"/>
      <c r="AS50" s="1817"/>
      <c r="AT50" s="1817"/>
      <c r="AU50" s="1820"/>
      <c r="AV50" s="1819"/>
      <c r="AW50" s="1817"/>
      <c r="AX50" s="1817"/>
      <c r="AY50" s="1820"/>
      <c r="AZ50" s="1819"/>
      <c r="BA50" s="1817"/>
      <c r="BB50" s="1817"/>
      <c r="BC50" s="1820"/>
      <c r="BD50" s="1819"/>
      <c r="BE50" s="1817"/>
      <c r="BF50" s="1817"/>
      <c r="BG50" s="1820"/>
      <c r="BH50" s="1819"/>
      <c r="BI50" s="1817"/>
      <c r="BJ50" s="1817"/>
      <c r="BK50" s="1820"/>
      <c r="BL50" s="1819"/>
      <c r="BM50" s="1817"/>
      <c r="BN50" s="1817"/>
      <c r="BO50" s="1820"/>
      <c r="BP50" s="1819"/>
      <c r="BQ50" s="1817"/>
      <c r="BR50" s="1817"/>
      <c r="BS50" s="1820"/>
      <c r="BT50" s="1819"/>
      <c r="BU50" s="1817"/>
      <c r="BV50" s="1817"/>
      <c r="BW50" s="1820"/>
      <c r="BX50" s="1819"/>
      <c r="BY50" s="1817"/>
      <c r="BZ50" s="1817"/>
      <c r="CA50" s="1820"/>
      <c r="CB50" s="1819"/>
      <c r="CC50" s="1817"/>
      <c r="CD50" s="1817"/>
      <c r="CE50" s="1820"/>
      <c r="CF50" s="1819"/>
      <c r="CG50" s="1817"/>
      <c r="CH50" s="1817"/>
      <c r="CI50" s="1820"/>
      <c r="CJ50" s="1819"/>
      <c r="CK50" s="1817"/>
      <c r="CL50" s="1817"/>
      <c r="CM50" s="1820"/>
      <c r="CN50" s="1819"/>
      <c r="CO50" s="1817"/>
      <c r="CP50" s="1817"/>
      <c r="CQ50" s="1820"/>
      <c r="CR50" s="1819"/>
      <c r="CS50" s="1817"/>
      <c r="CT50" s="1817"/>
      <c r="CU50" s="1820"/>
      <c r="CV50" s="1819"/>
      <c r="CW50" s="1817"/>
      <c r="CX50" s="1817"/>
      <c r="CY50" s="1820"/>
      <c r="CZ50" s="1819"/>
      <c r="DA50" s="1817"/>
      <c r="DB50" s="1817"/>
      <c r="DC50" s="1820"/>
      <c r="DD50" s="1819"/>
      <c r="DE50" s="1817"/>
      <c r="DF50" s="1817"/>
      <c r="DG50" s="1820"/>
      <c r="DH50" s="1819"/>
      <c r="DI50" s="1817"/>
      <c r="DJ50" s="1817"/>
      <c r="DK50" s="1820"/>
      <c r="DL50" s="1819"/>
      <c r="DM50" s="1817"/>
      <c r="DN50" s="1817"/>
      <c r="DO50" s="1820"/>
      <c r="DP50" s="1819"/>
      <c r="DQ50" s="1817"/>
      <c r="DR50" s="1817"/>
      <c r="DS50" s="1820"/>
      <c r="DT50" s="1819"/>
      <c r="DU50" s="1817"/>
      <c r="DV50" s="1817"/>
      <c r="DW50" s="1820"/>
      <c r="DX50" s="1819"/>
      <c r="DY50" s="1817"/>
      <c r="DZ50" s="1817"/>
      <c r="EA50" s="1817"/>
      <c r="EB50" s="1821">
        <f t="shared" si="4"/>
        <v>0</v>
      </c>
      <c r="EC50" s="1822"/>
      <c r="ED50" s="1822"/>
      <c r="EE50" s="1823"/>
      <c r="EF50" s="150"/>
      <c r="EG50" s="229"/>
      <c r="EH50" s="229"/>
      <c r="EO50" s="118"/>
      <c r="EP50" s="118"/>
      <c r="EW50" s="853"/>
      <c r="EX50" s="853"/>
      <c r="EY50" s="853"/>
      <c r="EZ50" s="853"/>
      <c r="FA50" s="853"/>
      <c r="FB50" s="853"/>
      <c r="FC50" s="853"/>
      <c r="FD50" s="853"/>
      <c r="FE50" s="853"/>
      <c r="FF50" s="1068" t="s">
        <v>1122</v>
      </c>
      <c r="FG50" s="853"/>
      <c r="FH50" s="853"/>
      <c r="FI50" s="853"/>
      <c r="FJ50" s="853"/>
      <c r="FK50" s="853"/>
      <c r="FL50" s="853"/>
      <c r="FM50" s="853"/>
      <c r="FN50" s="853"/>
      <c r="FO50" s="853"/>
      <c r="FP50" s="853"/>
      <c r="FQ50" s="853"/>
      <c r="FR50" s="853"/>
      <c r="FS50" s="853"/>
      <c r="FT50" s="853"/>
      <c r="FU50" s="853"/>
      <c r="FV50" s="853"/>
    </row>
    <row r="51" spans="1:178" ht="31.5">
      <c r="A51" s="909">
        <v>27</v>
      </c>
      <c r="B51" s="402"/>
      <c r="C51" s="409"/>
      <c r="D51" s="419"/>
      <c r="E51" s="413"/>
      <c r="F51" s="443" t="s">
        <v>19</v>
      </c>
      <c r="G51" s="415" t="s">
        <v>367</v>
      </c>
      <c r="H51" s="1816"/>
      <c r="I51" s="1817"/>
      <c r="J51" s="1817"/>
      <c r="K51" s="1818"/>
      <c r="L51" s="1817"/>
      <c r="M51" s="1817"/>
      <c r="N51" s="1817"/>
      <c r="O51" s="1817"/>
      <c r="P51" s="1819"/>
      <c r="Q51" s="1817"/>
      <c r="R51" s="1817"/>
      <c r="S51" s="1820"/>
      <c r="T51" s="1819"/>
      <c r="U51" s="1817"/>
      <c r="V51" s="1817"/>
      <c r="W51" s="1820"/>
      <c r="X51" s="1819"/>
      <c r="Y51" s="1817"/>
      <c r="Z51" s="1817"/>
      <c r="AA51" s="1820"/>
      <c r="AB51" s="1819"/>
      <c r="AC51" s="1817"/>
      <c r="AD51" s="1817"/>
      <c r="AE51" s="1820"/>
      <c r="AF51" s="1819"/>
      <c r="AG51" s="1817"/>
      <c r="AH51" s="1817"/>
      <c r="AI51" s="1820"/>
      <c r="AJ51" s="1819"/>
      <c r="AK51" s="1817"/>
      <c r="AL51" s="1817"/>
      <c r="AM51" s="1820"/>
      <c r="AN51" s="1819"/>
      <c r="AO51" s="1817"/>
      <c r="AP51" s="1817"/>
      <c r="AQ51" s="1820"/>
      <c r="AR51" s="1819"/>
      <c r="AS51" s="1817"/>
      <c r="AT51" s="1817"/>
      <c r="AU51" s="1820"/>
      <c r="AV51" s="1819"/>
      <c r="AW51" s="1817"/>
      <c r="AX51" s="1817"/>
      <c r="AY51" s="1820"/>
      <c r="AZ51" s="1819"/>
      <c r="BA51" s="1817"/>
      <c r="BB51" s="1817"/>
      <c r="BC51" s="1820"/>
      <c r="BD51" s="1819"/>
      <c r="BE51" s="1817"/>
      <c r="BF51" s="1817"/>
      <c r="BG51" s="1820"/>
      <c r="BH51" s="1819"/>
      <c r="BI51" s="1817"/>
      <c r="BJ51" s="1817"/>
      <c r="BK51" s="1820"/>
      <c r="BL51" s="1819"/>
      <c r="BM51" s="1817"/>
      <c r="BN51" s="1817"/>
      <c r="BO51" s="1820"/>
      <c r="BP51" s="1819"/>
      <c r="BQ51" s="1817"/>
      <c r="BR51" s="1817"/>
      <c r="BS51" s="1820"/>
      <c r="BT51" s="1819"/>
      <c r="BU51" s="1817"/>
      <c r="BV51" s="1817"/>
      <c r="BW51" s="1820"/>
      <c r="BX51" s="1819"/>
      <c r="BY51" s="1817"/>
      <c r="BZ51" s="1817"/>
      <c r="CA51" s="1820"/>
      <c r="CB51" s="1819"/>
      <c r="CC51" s="1817"/>
      <c r="CD51" s="1817"/>
      <c r="CE51" s="1820"/>
      <c r="CF51" s="1819"/>
      <c r="CG51" s="1817"/>
      <c r="CH51" s="1817"/>
      <c r="CI51" s="1820"/>
      <c r="CJ51" s="1819"/>
      <c r="CK51" s="1817"/>
      <c r="CL51" s="1817"/>
      <c r="CM51" s="1820"/>
      <c r="CN51" s="1819"/>
      <c r="CO51" s="1817"/>
      <c r="CP51" s="1817"/>
      <c r="CQ51" s="1820"/>
      <c r="CR51" s="1819"/>
      <c r="CS51" s="1817"/>
      <c r="CT51" s="1817"/>
      <c r="CU51" s="1820"/>
      <c r="CV51" s="1819"/>
      <c r="CW51" s="1817"/>
      <c r="CX51" s="1817"/>
      <c r="CY51" s="1820"/>
      <c r="CZ51" s="1819"/>
      <c r="DA51" s="1817"/>
      <c r="DB51" s="1817"/>
      <c r="DC51" s="1820"/>
      <c r="DD51" s="1819"/>
      <c r="DE51" s="1817"/>
      <c r="DF51" s="1817"/>
      <c r="DG51" s="1820"/>
      <c r="DH51" s="1819"/>
      <c r="DI51" s="1817"/>
      <c r="DJ51" s="1817"/>
      <c r="DK51" s="1820"/>
      <c r="DL51" s="1819"/>
      <c r="DM51" s="1817"/>
      <c r="DN51" s="1817"/>
      <c r="DO51" s="1820"/>
      <c r="DP51" s="1819"/>
      <c r="DQ51" s="1817"/>
      <c r="DR51" s="1817"/>
      <c r="DS51" s="1820"/>
      <c r="DT51" s="1819"/>
      <c r="DU51" s="1817"/>
      <c r="DV51" s="1817"/>
      <c r="DW51" s="1820"/>
      <c r="DX51" s="1819"/>
      <c r="DY51" s="1817"/>
      <c r="DZ51" s="1817"/>
      <c r="EA51" s="1817"/>
      <c r="EB51" s="1821">
        <f t="shared" si="4"/>
        <v>0</v>
      </c>
      <c r="EC51" s="1822"/>
      <c r="ED51" s="1822"/>
      <c r="EE51" s="1823"/>
      <c r="EF51" s="150"/>
      <c r="EG51" s="229"/>
      <c r="EH51" s="229"/>
      <c r="EO51" s="118"/>
      <c r="EP51" s="118"/>
      <c r="EW51" s="853"/>
      <c r="EX51" s="853"/>
      <c r="EY51" s="853"/>
      <c r="EZ51" s="853"/>
      <c r="FA51" s="853"/>
      <c r="FB51" s="853"/>
      <c r="FC51" s="853"/>
      <c r="FD51" s="853"/>
      <c r="FE51" s="853"/>
      <c r="FF51" s="1068" t="s">
        <v>1122</v>
      </c>
      <c r="FG51" s="853"/>
      <c r="FH51" s="853"/>
      <c r="FI51" s="853"/>
      <c r="FJ51" s="853"/>
      <c r="FK51" s="853"/>
      <c r="FL51" s="853"/>
      <c r="FM51" s="853"/>
      <c r="FN51" s="853"/>
      <c r="FO51" s="853"/>
      <c r="FP51" s="853"/>
      <c r="FQ51" s="853"/>
      <c r="FR51" s="853"/>
      <c r="FS51" s="853"/>
      <c r="FT51" s="853"/>
      <c r="FU51" s="853"/>
      <c r="FV51" s="853"/>
    </row>
    <row r="52" spans="1:178" ht="17.25">
      <c r="A52" s="909">
        <v>28</v>
      </c>
      <c r="B52" s="402"/>
      <c r="C52" s="409"/>
      <c r="D52" s="419"/>
      <c r="E52" s="413"/>
      <c r="F52" s="443" t="s">
        <v>20</v>
      </c>
      <c r="G52" s="414" t="s">
        <v>21</v>
      </c>
      <c r="H52" s="1816"/>
      <c r="I52" s="1817"/>
      <c r="J52" s="1817"/>
      <c r="K52" s="1818"/>
      <c r="L52" s="1817"/>
      <c r="M52" s="1817"/>
      <c r="N52" s="1817"/>
      <c r="O52" s="1817"/>
      <c r="P52" s="1819"/>
      <c r="Q52" s="1817"/>
      <c r="R52" s="1817"/>
      <c r="S52" s="1820"/>
      <c r="T52" s="1819"/>
      <c r="U52" s="1817"/>
      <c r="V52" s="1817"/>
      <c r="W52" s="1820"/>
      <c r="X52" s="1819"/>
      <c r="Y52" s="1817"/>
      <c r="Z52" s="1817"/>
      <c r="AA52" s="1820"/>
      <c r="AB52" s="1819"/>
      <c r="AC52" s="1817"/>
      <c r="AD52" s="1817"/>
      <c r="AE52" s="1820"/>
      <c r="AF52" s="1819"/>
      <c r="AG52" s="1817"/>
      <c r="AH52" s="1817"/>
      <c r="AI52" s="1820"/>
      <c r="AJ52" s="1819"/>
      <c r="AK52" s="1817"/>
      <c r="AL52" s="1817"/>
      <c r="AM52" s="1820"/>
      <c r="AN52" s="1819"/>
      <c r="AO52" s="1817"/>
      <c r="AP52" s="1817"/>
      <c r="AQ52" s="1820"/>
      <c r="AR52" s="1819"/>
      <c r="AS52" s="1817"/>
      <c r="AT52" s="1817"/>
      <c r="AU52" s="1820"/>
      <c r="AV52" s="1819"/>
      <c r="AW52" s="1817"/>
      <c r="AX52" s="1817"/>
      <c r="AY52" s="1820"/>
      <c r="AZ52" s="1819"/>
      <c r="BA52" s="1817"/>
      <c r="BB52" s="1817"/>
      <c r="BC52" s="1820"/>
      <c r="BD52" s="1819"/>
      <c r="BE52" s="1817"/>
      <c r="BF52" s="1817"/>
      <c r="BG52" s="1820"/>
      <c r="BH52" s="1819"/>
      <c r="BI52" s="1817"/>
      <c r="BJ52" s="1817"/>
      <c r="BK52" s="1820"/>
      <c r="BL52" s="1819"/>
      <c r="BM52" s="1817"/>
      <c r="BN52" s="1817"/>
      <c r="BO52" s="1820"/>
      <c r="BP52" s="1819"/>
      <c r="BQ52" s="1817"/>
      <c r="BR52" s="1817"/>
      <c r="BS52" s="1820"/>
      <c r="BT52" s="1819"/>
      <c r="BU52" s="1817"/>
      <c r="BV52" s="1817"/>
      <c r="BW52" s="1820"/>
      <c r="BX52" s="1819"/>
      <c r="BY52" s="1817"/>
      <c r="BZ52" s="1817"/>
      <c r="CA52" s="1820"/>
      <c r="CB52" s="1819"/>
      <c r="CC52" s="1817"/>
      <c r="CD52" s="1817"/>
      <c r="CE52" s="1820"/>
      <c r="CF52" s="1819"/>
      <c r="CG52" s="1817"/>
      <c r="CH52" s="1817"/>
      <c r="CI52" s="1820"/>
      <c r="CJ52" s="1819"/>
      <c r="CK52" s="1817"/>
      <c r="CL52" s="1817"/>
      <c r="CM52" s="1820"/>
      <c r="CN52" s="1819"/>
      <c r="CO52" s="1817"/>
      <c r="CP52" s="1817"/>
      <c r="CQ52" s="1820"/>
      <c r="CR52" s="1819"/>
      <c r="CS52" s="1817"/>
      <c r="CT52" s="1817"/>
      <c r="CU52" s="1820"/>
      <c r="CV52" s="1819"/>
      <c r="CW52" s="1817"/>
      <c r="CX52" s="1817"/>
      <c r="CY52" s="1820"/>
      <c r="CZ52" s="1819"/>
      <c r="DA52" s="1817"/>
      <c r="DB52" s="1817"/>
      <c r="DC52" s="1820"/>
      <c r="DD52" s="1819"/>
      <c r="DE52" s="1817"/>
      <c r="DF52" s="1817"/>
      <c r="DG52" s="1820"/>
      <c r="DH52" s="1819"/>
      <c r="DI52" s="1817"/>
      <c r="DJ52" s="1817"/>
      <c r="DK52" s="1820"/>
      <c r="DL52" s="1819"/>
      <c r="DM52" s="1817"/>
      <c r="DN52" s="1817"/>
      <c r="DO52" s="1820"/>
      <c r="DP52" s="1819"/>
      <c r="DQ52" s="1817"/>
      <c r="DR52" s="1817"/>
      <c r="DS52" s="1820"/>
      <c r="DT52" s="1819"/>
      <c r="DU52" s="1817"/>
      <c r="DV52" s="1817"/>
      <c r="DW52" s="1820"/>
      <c r="DX52" s="1819"/>
      <c r="DY52" s="1817"/>
      <c r="DZ52" s="1817"/>
      <c r="EA52" s="1817"/>
      <c r="EB52" s="1821">
        <f t="shared" si="4"/>
        <v>0</v>
      </c>
      <c r="EC52" s="1822"/>
      <c r="ED52" s="1822"/>
      <c r="EE52" s="1823"/>
      <c r="EF52" s="150"/>
      <c r="EG52" s="229"/>
      <c r="EH52" s="229"/>
      <c r="EO52" s="118"/>
      <c r="EP52" s="118"/>
      <c r="EW52" s="853"/>
      <c r="EX52" s="853"/>
      <c r="EY52" s="853"/>
      <c r="EZ52" s="853"/>
      <c r="FA52" s="853"/>
      <c r="FB52" s="853"/>
      <c r="FC52" s="853"/>
      <c r="FD52" s="853"/>
      <c r="FE52" s="853"/>
      <c r="FF52" s="1068" t="s">
        <v>1122</v>
      </c>
      <c r="FG52" s="853"/>
      <c r="FH52" s="853"/>
      <c r="FI52" s="853"/>
      <c r="FJ52" s="853"/>
      <c r="FK52" s="853"/>
      <c r="FL52" s="853"/>
      <c r="FM52" s="853"/>
      <c r="FN52" s="853"/>
      <c r="FO52" s="853"/>
      <c r="FP52" s="853"/>
      <c r="FQ52" s="853"/>
      <c r="FR52" s="853"/>
      <c r="FS52" s="853"/>
      <c r="FT52" s="853"/>
      <c r="FU52" s="853"/>
      <c r="FV52" s="853"/>
    </row>
    <row r="53" spans="1:178" ht="23.25" customHeight="1">
      <c r="A53" s="909">
        <v>29</v>
      </c>
      <c r="B53" s="402"/>
      <c r="C53" s="409"/>
      <c r="D53" s="419"/>
      <c r="E53" s="413"/>
      <c r="F53" s="443" t="s">
        <v>22</v>
      </c>
      <c r="G53" s="414" t="s">
        <v>23</v>
      </c>
      <c r="H53" s="1816"/>
      <c r="I53" s="1817"/>
      <c r="J53" s="1817"/>
      <c r="K53" s="1818"/>
      <c r="L53" s="1817"/>
      <c r="M53" s="1817"/>
      <c r="N53" s="1817"/>
      <c r="O53" s="1817"/>
      <c r="P53" s="1819"/>
      <c r="Q53" s="1817"/>
      <c r="R53" s="1817"/>
      <c r="S53" s="1820"/>
      <c r="T53" s="1819"/>
      <c r="U53" s="1817"/>
      <c r="V53" s="1817"/>
      <c r="W53" s="1820"/>
      <c r="X53" s="1819"/>
      <c r="Y53" s="1817"/>
      <c r="Z53" s="1817"/>
      <c r="AA53" s="1820"/>
      <c r="AB53" s="1819"/>
      <c r="AC53" s="1817"/>
      <c r="AD53" s="1817"/>
      <c r="AE53" s="1820"/>
      <c r="AF53" s="1819"/>
      <c r="AG53" s="1817"/>
      <c r="AH53" s="1817"/>
      <c r="AI53" s="1820"/>
      <c r="AJ53" s="1819"/>
      <c r="AK53" s="1817"/>
      <c r="AL53" s="1817"/>
      <c r="AM53" s="1820"/>
      <c r="AN53" s="1819"/>
      <c r="AO53" s="1817"/>
      <c r="AP53" s="1817"/>
      <c r="AQ53" s="1820"/>
      <c r="AR53" s="1819"/>
      <c r="AS53" s="1817"/>
      <c r="AT53" s="1817"/>
      <c r="AU53" s="1820"/>
      <c r="AV53" s="1819"/>
      <c r="AW53" s="1817"/>
      <c r="AX53" s="1817"/>
      <c r="AY53" s="1820"/>
      <c r="AZ53" s="1819"/>
      <c r="BA53" s="1817"/>
      <c r="BB53" s="1817"/>
      <c r="BC53" s="1820"/>
      <c r="BD53" s="1819"/>
      <c r="BE53" s="1817"/>
      <c r="BF53" s="1817"/>
      <c r="BG53" s="1820"/>
      <c r="BH53" s="1819"/>
      <c r="BI53" s="1817"/>
      <c r="BJ53" s="1817"/>
      <c r="BK53" s="1820"/>
      <c r="BL53" s="1819"/>
      <c r="BM53" s="1817"/>
      <c r="BN53" s="1817"/>
      <c r="BO53" s="1820"/>
      <c r="BP53" s="1819"/>
      <c r="BQ53" s="1817"/>
      <c r="BR53" s="1817"/>
      <c r="BS53" s="1820"/>
      <c r="BT53" s="1819"/>
      <c r="BU53" s="1817"/>
      <c r="BV53" s="1817"/>
      <c r="BW53" s="1820"/>
      <c r="BX53" s="1819"/>
      <c r="BY53" s="1817"/>
      <c r="BZ53" s="1817"/>
      <c r="CA53" s="1820"/>
      <c r="CB53" s="1819"/>
      <c r="CC53" s="1817"/>
      <c r="CD53" s="1817"/>
      <c r="CE53" s="1820"/>
      <c r="CF53" s="1819"/>
      <c r="CG53" s="1817"/>
      <c r="CH53" s="1817"/>
      <c r="CI53" s="1820"/>
      <c r="CJ53" s="1819"/>
      <c r="CK53" s="1817"/>
      <c r="CL53" s="1817"/>
      <c r="CM53" s="1820"/>
      <c r="CN53" s="1819"/>
      <c r="CO53" s="1817"/>
      <c r="CP53" s="1817"/>
      <c r="CQ53" s="1820"/>
      <c r="CR53" s="1819"/>
      <c r="CS53" s="1817"/>
      <c r="CT53" s="1817"/>
      <c r="CU53" s="1820"/>
      <c r="CV53" s="1819"/>
      <c r="CW53" s="1817"/>
      <c r="CX53" s="1817"/>
      <c r="CY53" s="1820"/>
      <c r="CZ53" s="1819"/>
      <c r="DA53" s="1817"/>
      <c r="DB53" s="1817"/>
      <c r="DC53" s="1820"/>
      <c r="DD53" s="1819"/>
      <c r="DE53" s="1817"/>
      <c r="DF53" s="1817"/>
      <c r="DG53" s="1820"/>
      <c r="DH53" s="1819"/>
      <c r="DI53" s="1817"/>
      <c r="DJ53" s="1817"/>
      <c r="DK53" s="1820"/>
      <c r="DL53" s="1819"/>
      <c r="DM53" s="1817"/>
      <c r="DN53" s="1817"/>
      <c r="DO53" s="1820"/>
      <c r="DP53" s="1819"/>
      <c r="DQ53" s="1817"/>
      <c r="DR53" s="1817"/>
      <c r="DS53" s="1820"/>
      <c r="DT53" s="1819"/>
      <c r="DU53" s="1817"/>
      <c r="DV53" s="1817"/>
      <c r="DW53" s="1820"/>
      <c r="DX53" s="1819"/>
      <c r="DY53" s="1817"/>
      <c r="DZ53" s="1817"/>
      <c r="EA53" s="1817"/>
      <c r="EB53" s="1821">
        <f t="shared" si="4"/>
        <v>0</v>
      </c>
      <c r="EC53" s="1822"/>
      <c r="ED53" s="1822"/>
      <c r="EE53" s="1823"/>
      <c r="EF53" s="150"/>
      <c r="EG53" s="229"/>
      <c r="EH53" s="229"/>
      <c r="EO53" s="118"/>
      <c r="EP53" s="118"/>
      <c r="EW53" s="853"/>
      <c r="EX53" s="853"/>
      <c r="EY53" s="853"/>
      <c r="EZ53" s="853"/>
      <c r="FA53" s="853"/>
      <c r="FB53" s="853"/>
      <c r="FC53" s="853"/>
      <c r="FD53" s="853"/>
      <c r="FE53" s="853"/>
      <c r="FF53" s="1068" t="s">
        <v>1122</v>
      </c>
      <c r="FG53" s="853"/>
      <c r="FH53" s="853"/>
      <c r="FI53" s="853"/>
      <c r="FJ53" s="853"/>
      <c r="FK53" s="853"/>
      <c r="FL53" s="853"/>
      <c r="FM53" s="853"/>
      <c r="FN53" s="853"/>
      <c r="FO53" s="853"/>
      <c r="FP53" s="853"/>
      <c r="FQ53" s="853"/>
      <c r="FR53" s="853"/>
      <c r="FS53" s="853"/>
      <c r="FT53" s="853"/>
      <c r="FU53" s="853"/>
      <c r="FV53" s="853"/>
    </row>
    <row r="54" spans="1:178" ht="17.25">
      <c r="A54" s="909">
        <v>30</v>
      </c>
      <c r="B54" s="402"/>
      <c r="C54" s="409"/>
      <c r="D54" s="419"/>
      <c r="E54" s="413"/>
      <c r="F54" s="443" t="s">
        <v>24</v>
      </c>
      <c r="G54" s="414" t="s">
        <v>25</v>
      </c>
      <c r="H54" s="1816"/>
      <c r="I54" s="1817"/>
      <c r="J54" s="1817"/>
      <c r="K54" s="1818"/>
      <c r="L54" s="1817"/>
      <c r="M54" s="1817"/>
      <c r="N54" s="1817"/>
      <c r="O54" s="1817"/>
      <c r="P54" s="1819"/>
      <c r="Q54" s="1817"/>
      <c r="R54" s="1817"/>
      <c r="S54" s="1820"/>
      <c r="T54" s="1819"/>
      <c r="U54" s="1817"/>
      <c r="V54" s="1817"/>
      <c r="W54" s="1820"/>
      <c r="X54" s="1819"/>
      <c r="Y54" s="1817"/>
      <c r="Z54" s="1817"/>
      <c r="AA54" s="1820"/>
      <c r="AB54" s="1819"/>
      <c r="AC54" s="1817"/>
      <c r="AD54" s="1817"/>
      <c r="AE54" s="1820"/>
      <c r="AF54" s="1819"/>
      <c r="AG54" s="1817"/>
      <c r="AH54" s="1817"/>
      <c r="AI54" s="1820"/>
      <c r="AJ54" s="1819"/>
      <c r="AK54" s="1817"/>
      <c r="AL54" s="1817"/>
      <c r="AM54" s="1820"/>
      <c r="AN54" s="1819"/>
      <c r="AO54" s="1817"/>
      <c r="AP54" s="1817"/>
      <c r="AQ54" s="1820"/>
      <c r="AR54" s="1819"/>
      <c r="AS54" s="1817"/>
      <c r="AT54" s="1817"/>
      <c r="AU54" s="1820"/>
      <c r="AV54" s="1819"/>
      <c r="AW54" s="1817"/>
      <c r="AX54" s="1817"/>
      <c r="AY54" s="1820"/>
      <c r="AZ54" s="1819"/>
      <c r="BA54" s="1817"/>
      <c r="BB54" s="1817"/>
      <c r="BC54" s="1820"/>
      <c r="BD54" s="1819"/>
      <c r="BE54" s="1817"/>
      <c r="BF54" s="1817"/>
      <c r="BG54" s="1820"/>
      <c r="BH54" s="1819"/>
      <c r="BI54" s="1817"/>
      <c r="BJ54" s="1817"/>
      <c r="BK54" s="1820"/>
      <c r="BL54" s="1819"/>
      <c r="BM54" s="1817"/>
      <c r="BN54" s="1817"/>
      <c r="BO54" s="1820"/>
      <c r="BP54" s="1819"/>
      <c r="BQ54" s="1817"/>
      <c r="BR54" s="1817"/>
      <c r="BS54" s="1820"/>
      <c r="BT54" s="1819"/>
      <c r="BU54" s="1817"/>
      <c r="BV54" s="1817"/>
      <c r="BW54" s="1820"/>
      <c r="BX54" s="1819"/>
      <c r="BY54" s="1817"/>
      <c r="BZ54" s="1817"/>
      <c r="CA54" s="1820"/>
      <c r="CB54" s="1819"/>
      <c r="CC54" s="1817"/>
      <c r="CD54" s="1817"/>
      <c r="CE54" s="1820"/>
      <c r="CF54" s="1819"/>
      <c r="CG54" s="1817"/>
      <c r="CH54" s="1817"/>
      <c r="CI54" s="1820"/>
      <c r="CJ54" s="1819"/>
      <c r="CK54" s="1817"/>
      <c r="CL54" s="1817"/>
      <c r="CM54" s="1820"/>
      <c r="CN54" s="1819"/>
      <c r="CO54" s="1817"/>
      <c r="CP54" s="1817"/>
      <c r="CQ54" s="1820"/>
      <c r="CR54" s="1819"/>
      <c r="CS54" s="1817"/>
      <c r="CT54" s="1817"/>
      <c r="CU54" s="1820"/>
      <c r="CV54" s="1819"/>
      <c r="CW54" s="1817"/>
      <c r="CX54" s="1817"/>
      <c r="CY54" s="1820"/>
      <c r="CZ54" s="1819"/>
      <c r="DA54" s="1817"/>
      <c r="DB54" s="1817"/>
      <c r="DC54" s="1820"/>
      <c r="DD54" s="1819"/>
      <c r="DE54" s="1817"/>
      <c r="DF54" s="1817"/>
      <c r="DG54" s="1820"/>
      <c r="DH54" s="1819"/>
      <c r="DI54" s="1817"/>
      <c r="DJ54" s="1817"/>
      <c r="DK54" s="1820"/>
      <c r="DL54" s="1819"/>
      <c r="DM54" s="1817"/>
      <c r="DN54" s="1817"/>
      <c r="DO54" s="1820"/>
      <c r="DP54" s="1819"/>
      <c r="DQ54" s="1817"/>
      <c r="DR54" s="1817"/>
      <c r="DS54" s="1820"/>
      <c r="DT54" s="1819"/>
      <c r="DU54" s="1817"/>
      <c r="DV54" s="1817"/>
      <c r="DW54" s="1820"/>
      <c r="DX54" s="1819"/>
      <c r="DY54" s="1817"/>
      <c r="DZ54" s="1817"/>
      <c r="EA54" s="1817"/>
      <c r="EB54" s="1821">
        <f t="shared" si="4"/>
        <v>0</v>
      </c>
      <c r="EC54" s="1822"/>
      <c r="ED54" s="1822"/>
      <c r="EE54" s="1823"/>
      <c r="EF54" s="150"/>
      <c r="EG54" s="229"/>
      <c r="EH54" s="229"/>
      <c r="EO54" s="118"/>
      <c r="EP54" s="118"/>
      <c r="EW54" s="853"/>
      <c r="EX54" s="853"/>
      <c r="EY54" s="853"/>
      <c r="EZ54" s="853"/>
      <c r="FA54" s="853"/>
      <c r="FB54" s="853"/>
      <c r="FC54" s="853"/>
      <c r="FD54" s="853"/>
      <c r="FE54" s="853"/>
      <c r="FF54" s="1068" t="s">
        <v>1122</v>
      </c>
      <c r="FG54" s="853"/>
      <c r="FH54" s="853"/>
      <c r="FI54" s="853"/>
      <c r="FJ54" s="853"/>
      <c r="FK54" s="853"/>
      <c r="FL54" s="853"/>
      <c r="FM54" s="853"/>
      <c r="FN54" s="853"/>
      <c r="FO54" s="853"/>
      <c r="FP54" s="853"/>
      <c r="FQ54" s="853"/>
      <c r="FR54" s="853"/>
      <c r="FS54" s="853"/>
      <c r="FT54" s="853"/>
      <c r="FU54" s="853"/>
      <c r="FV54" s="853"/>
    </row>
    <row r="55" spans="1:178" ht="17.25">
      <c r="A55" s="909">
        <v>31</v>
      </c>
      <c r="B55" s="402"/>
      <c r="C55" s="409"/>
      <c r="D55" s="419"/>
      <c r="E55" s="413"/>
      <c r="F55" s="443" t="s">
        <v>26</v>
      </c>
      <c r="G55" s="414" t="s">
        <v>27</v>
      </c>
      <c r="H55" s="1816"/>
      <c r="I55" s="1817"/>
      <c r="J55" s="1817"/>
      <c r="K55" s="1818"/>
      <c r="L55" s="1817"/>
      <c r="M55" s="1817"/>
      <c r="N55" s="1817"/>
      <c r="O55" s="1817"/>
      <c r="P55" s="1819"/>
      <c r="Q55" s="1817"/>
      <c r="R55" s="1817"/>
      <c r="S55" s="1820"/>
      <c r="T55" s="1819"/>
      <c r="U55" s="1817"/>
      <c r="V55" s="1817"/>
      <c r="W55" s="1820"/>
      <c r="X55" s="1819"/>
      <c r="Y55" s="1817"/>
      <c r="Z55" s="1817"/>
      <c r="AA55" s="1820"/>
      <c r="AB55" s="1819"/>
      <c r="AC55" s="1817"/>
      <c r="AD55" s="1817"/>
      <c r="AE55" s="1820"/>
      <c r="AF55" s="1819"/>
      <c r="AG55" s="1817"/>
      <c r="AH55" s="1817"/>
      <c r="AI55" s="1820"/>
      <c r="AJ55" s="1819"/>
      <c r="AK55" s="1817"/>
      <c r="AL55" s="1817"/>
      <c r="AM55" s="1820"/>
      <c r="AN55" s="1819"/>
      <c r="AO55" s="1817"/>
      <c r="AP55" s="1817"/>
      <c r="AQ55" s="1820"/>
      <c r="AR55" s="1819"/>
      <c r="AS55" s="1817"/>
      <c r="AT55" s="1817"/>
      <c r="AU55" s="1820"/>
      <c r="AV55" s="1819"/>
      <c r="AW55" s="1817"/>
      <c r="AX55" s="1817"/>
      <c r="AY55" s="1820"/>
      <c r="AZ55" s="1819"/>
      <c r="BA55" s="1817"/>
      <c r="BB55" s="1817"/>
      <c r="BC55" s="1820"/>
      <c r="BD55" s="1819"/>
      <c r="BE55" s="1817"/>
      <c r="BF55" s="1817"/>
      <c r="BG55" s="1820"/>
      <c r="BH55" s="1819"/>
      <c r="BI55" s="1817"/>
      <c r="BJ55" s="1817"/>
      <c r="BK55" s="1820"/>
      <c r="BL55" s="1819"/>
      <c r="BM55" s="1817"/>
      <c r="BN55" s="1817"/>
      <c r="BO55" s="1820"/>
      <c r="BP55" s="1819"/>
      <c r="BQ55" s="1817"/>
      <c r="BR55" s="1817"/>
      <c r="BS55" s="1820"/>
      <c r="BT55" s="1819"/>
      <c r="BU55" s="1817"/>
      <c r="BV55" s="1817"/>
      <c r="BW55" s="1820"/>
      <c r="BX55" s="1819"/>
      <c r="BY55" s="1817"/>
      <c r="BZ55" s="1817"/>
      <c r="CA55" s="1820"/>
      <c r="CB55" s="1819"/>
      <c r="CC55" s="1817"/>
      <c r="CD55" s="1817"/>
      <c r="CE55" s="1820"/>
      <c r="CF55" s="1819"/>
      <c r="CG55" s="1817"/>
      <c r="CH55" s="1817"/>
      <c r="CI55" s="1820"/>
      <c r="CJ55" s="1819"/>
      <c r="CK55" s="1817"/>
      <c r="CL55" s="1817"/>
      <c r="CM55" s="1820"/>
      <c r="CN55" s="1819"/>
      <c r="CO55" s="1817"/>
      <c r="CP55" s="1817"/>
      <c r="CQ55" s="1820"/>
      <c r="CR55" s="1819"/>
      <c r="CS55" s="1817"/>
      <c r="CT55" s="1817"/>
      <c r="CU55" s="1820"/>
      <c r="CV55" s="1819"/>
      <c r="CW55" s="1817"/>
      <c r="CX55" s="1817"/>
      <c r="CY55" s="1820"/>
      <c r="CZ55" s="1819"/>
      <c r="DA55" s="1817"/>
      <c r="DB55" s="1817"/>
      <c r="DC55" s="1820"/>
      <c r="DD55" s="1819"/>
      <c r="DE55" s="1817"/>
      <c r="DF55" s="1817"/>
      <c r="DG55" s="1820"/>
      <c r="DH55" s="1819"/>
      <c r="DI55" s="1817"/>
      <c r="DJ55" s="1817"/>
      <c r="DK55" s="1820"/>
      <c r="DL55" s="1819"/>
      <c r="DM55" s="1817"/>
      <c r="DN55" s="1817"/>
      <c r="DO55" s="1820"/>
      <c r="DP55" s="1819"/>
      <c r="DQ55" s="1817"/>
      <c r="DR55" s="1817"/>
      <c r="DS55" s="1820"/>
      <c r="DT55" s="1819"/>
      <c r="DU55" s="1817"/>
      <c r="DV55" s="1817"/>
      <c r="DW55" s="1820"/>
      <c r="DX55" s="1819"/>
      <c r="DY55" s="1817"/>
      <c r="DZ55" s="1817"/>
      <c r="EA55" s="1817"/>
      <c r="EB55" s="1821">
        <f t="shared" si="4"/>
        <v>0</v>
      </c>
      <c r="EC55" s="1822"/>
      <c r="ED55" s="1822"/>
      <c r="EE55" s="1823"/>
      <c r="EF55" s="150"/>
      <c r="EG55" s="229"/>
      <c r="EH55" s="229"/>
      <c r="EO55" s="118"/>
      <c r="EP55" s="118"/>
      <c r="EW55" s="853"/>
      <c r="EX55" s="853"/>
      <c r="EY55" s="853"/>
      <c r="EZ55" s="853"/>
      <c r="FA55" s="853"/>
      <c r="FB55" s="853"/>
      <c r="FC55" s="853"/>
      <c r="FD55" s="853"/>
      <c r="FE55" s="853"/>
      <c r="FF55" s="1068" t="s">
        <v>1122</v>
      </c>
      <c r="FG55" s="853"/>
      <c r="FH55" s="853"/>
      <c r="FI55" s="853"/>
      <c r="FJ55" s="853"/>
      <c r="FK55" s="853"/>
      <c r="FL55" s="853"/>
      <c r="FM55" s="853"/>
      <c r="FN55" s="853"/>
      <c r="FO55" s="853"/>
      <c r="FP55" s="853"/>
      <c r="FQ55" s="853"/>
      <c r="FR55" s="853"/>
      <c r="FS55" s="853"/>
      <c r="FT55" s="853"/>
      <c r="FU55" s="853"/>
      <c r="FV55" s="853"/>
    </row>
    <row r="56" spans="1:178" ht="24" customHeight="1">
      <c r="A56" s="909">
        <v>32</v>
      </c>
      <c r="B56" s="402"/>
      <c r="C56" s="409"/>
      <c r="D56" s="419"/>
      <c r="E56" s="413"/>
      <c r="F56" s="443" t="s">
        <v>28</v>
      </c>
      <c r="G56" s="414" t="s">
        <v>29</v>
      </c>
      <c r="H56" s="1816"/>
      <c r="I56" s="1817"/>
      <c r="J56" s="1817"/>
      <c r="K56" s="1818"/>
      <c r="L56" s="1817"/>
      <c r="M56" s="1817"/>
      <c r="N56" s="1817"/>
      <c r="O56" s="1817"/>
      <c r="P56" s="1819"/>
      <c r="Q56" s="1817"/>
      <c r="R56" s="1817"/>
      <c r="S56" s="1820"/>
      <c r="T56" s="1819"/>
      <c r="U56" s="1817"/>
      <c r="V56" s="1817"/>
      <c r="W56" s="1820"/>
      <c r="X56" s="1819"/>
      <c r="Y56" s="1817"/>
      <c r="Z56" s="1817"/>
      <c r="AA56" s="1820"/>
      <c r="AB56" s="1819"/>
      <c r="AC56" s="1817"/>
      <c r="AD56" s="1817"/>
      <c r="AE56" s="1820"/>
      <c r="AF56" s="1819"/>
      <c r="AG56" s="1817"/>
      <c r="AH56" s="1817"/>
      <c r="AI56" s="1820"/>
      <c r="AJ56" s="1819"/>
      <c r="AK56" s="1817"/>
      <c r="AL56" s="1817"/>
      <c r="AM56" s="1820"/>
      <c r="AN56" s="1819"/>
      <c r="AO56" s="1817"/>
      <c r="AP56" s="1817"/>
      <c r="AQ56" s="1820"/>
      <c r="AR56" s="1819"/>
      <c r="AS56" s="1817"/>
      <c r="AT56" s="1817"/>
      <c r="AU56" s="1820"/>
      <c r="AV56" s="1819"/>
      <c r="AW56" s="1817"/>
      <c r="AX56" s="1817"/>
      <c r="AY56" s="1820"/>
      <c r="AZ56" s="1819"/>
      <c r="BA56" s="1817"/>
      <c r="BB56" s="1817"/>
      <c r="BC56" s="1820"/>
      <c r="BD56" s="1819"/>
      <c r="BE56" s="1817"/>
      <c r="BF56" s="1817"/>
      <c r="BG56" s="1820"/>
      <c r="BH56" s="1819"/>
      <c r="BI56" s="1817"/>
      <c r="BJ56" s="1817"/>
      <c r="BK56" s="1820"/>
      <c r="BL56" s="1819"/>
      <c r="BM56" s="1817"/>
      <c r="BN56" s="1817"/>
      <c r="BO56" s="1820"/>
      <c r="BP56" s="1819"/>
      <c r="BQ56" s="1817"/>
      <c r="BR56" s="1817"/>
      <c r="BS56" s="1820"/>
      <c r="BT56" s="1819"/>
      <c r="BU56" s="1817"/>
      <c r="BV56" s="1817"/>
      <c r="BW56" s="1820"/>
      <c r="BX56" s="1819"/>
      <c r="BY56" s="1817"/>
      <c r="BZ56" s="1817"/>
      <c r="CA56" s="1820"/>
      <c r="CB56" s="1819"/>
      <c r="CC56" s="1817"/>
      <c r="CD56" s="1817"/>
      <c r="CE56" s="1820"/>
      <c r="CF56" s="1819"/>
      <c r="CG56" s="1817"/>
      <c r="CH56" s="1817"/>
      <c r="CI56" s="1820"/>
      <c r="CJ56" s="1819"/>
      <c r="CK56" s="1817"/>
      <c r="CL56" s="1817"/>
      <c r="CM56" s="1820"/>
      <c r="CN56" s="1819"/>
      <c r="CO56" s="1817"/>
      <c r="CP56" s="1817"/>
      <c r="CQ56" s="1820"/>
      <c r="CR56" s="1819"/>
      <c r="CS56" s="1817"/>
      <c r="CT56" s="1817"/>
      <c r="CU56" s="1820"/>
      <c r="CV56" s="1819"/>
      <c r="CW56" s="1817"/>
      <c r="CX56" s="1817"/>
      <c r="CY56" s="1820"/>
      <c r="CZ56" s="1819"/>
      <c r="DA56" s="1817"/>
      <c r="DB56" s="1817"/>
      <c r="DC56" s="1820"/>
      <c r="DD56" s="1819"/>
      <c r="DE56" s="1817"/>
      <c r="DF56" s="1817"/>
      <c r="DG56" s="1820"/>
      <c r="DH56" s="1819"/>
      <c r="DI56" s="1817"/>
      <c r="DJ56" s="1817"/>
      <c r="DK56" s="1820"/>
      <c r="DL56" s="1819"/>
      <c r="DM56" s="1817"/>
      <c r="DN56" s="1817"/>
      <c r="DO56" s="1820"/>
      <c r="DP56" s="1819"/>
      <c r="DQ56" s="1817"/>
      <c r="DR56" s="1817"/>
      <c r="DS56" s="1820"/>
      <c r="DT56" s="1819"/>
      <c r="DU56" s="1817"/>
      <c r="DV56" s="1817"/>
      <c r="DW56" s="1820"/>
      <c r="DX56" s="1819"/>
      <c r="DY56" s="1817"/>
      <c r="DZ56" s="1817"/>
      <c r="EA56" s="1817"/>
      <c r="EB56" s="1821">
        <f t="shared" si="4"/>
        <v>0</v>
      </c>
      <c r="EC56" s="1822"/>
      <c r="ED56" s="1822"/>
      <c r="EE56" s="1823"/>
      <c r="EF56" s="150"/>
      <c r="EG56" s="229"/>
      <c r="EH56" s="229"/>
      <c r="EO56" s="118"/>
      <c r="EP56" s="118"/>
      <c r="EW56" s="853"/>
      <c r="EX56" s="853"/>
      <c r="EY56" s="853"/>
      <c r="EZ56" s="853"/>
      <c r="FA56" s="853"/>
      <c r="FB56" s="853"/>
      <c r="FC56" s="853"/>
      <c r="FD56" s="853"/>
      <c r="FE56" s="853"/>
      <c r="FF56" s="1068" t="s">
        <v>1122</v>
      </c>
      <c r="FG56" s="853"/>
      <c r="FH56" s="853"/>
      <c r="FI56" s="853"/>
      <c r="FJ56" s="853"/>
      <c r="FK56" s="853"/>
      <c r="FL56" s="853"/>
      <c r="FM56" s="853"/>
      <c r="FN56" s="853"/>
      <c r="FO56" s="853"/>
      <c r="FP56" s="853"/>
      <c r="FQ56" s="853"/>
      <c r="FR56" s="853"/>
      <c r="FS56" s="853"/>
      <c r="FT56" s="853"/>
      <c r="FU56" s="853"/>
      <c r="FV56" s="853"/>
    </row>
    <row r="57" spans="1:178" ht="17.25">
      <c r="A57" s="909">
        <v>33</v>
      </c>
      <c r="B57" s="402"/>
      <c r="C57" s="409"/>
      <c r="D57" s="419"/>
      <c r="E57" s="413"/>
      <c r="F57" s="443" t="s">
        <v>1843</v>
      </c>
      <c r="G57" s="414" t="s">
        <v>855</v>
      </c>
      <c r="H57" s="1816"/>
      <c r="I57" s="1817"/>
      <c r="J57" s="1817"/>
      <c r="K57" s="1818"/>
      <c r="L57" s="1817"/>
      <c r="M57" s="1817"/>
      <c r="N57" s="1817"/>
      <c r="O57" s="1817"/>
      <c r="P57" s="1819"/>
      <c r="Q57" s="1817"/>
      <c r="R57" s="1817"/>
      <c r="S57" s="1820"/>
      <c r="T57" s="1819"/>
      <c r="U57" s="1817"/>
      <c r="V57" s="1817"/>
      <c r="W57" s="1820"/>
      <c r="X57" s="1819"/>
      <c r="Y57" s="1817"/>
      <c r="Z57" s="1817"/>
      <c r="AA57" s="1820"/>
      <c r="AB57" s="1819"/>
      <c r="AC57" s="1817"/>
      <c r="AD57" s="1817"/>
      <c r="AE57" s="1820"/>
      <c r="AF57" s="1819"/>
      <c r="AG57" s="1817"/>
      <c r="AH57" s="1817"/>
      <c r="AI57" s="1820"/>
      <c r="AJ57" s="1819"/>
      <c r="AK57" s="1817"/>
      <c r="AL57" s="1817"/>
      <c r="AM57" s="1820"/>
      <c r="AN57" s="1819"/>
      <c r="AO57" s="1817"/>
      <c r="AP57" s="1817"/>
      <c r="AQ57" s="1820"/>
      <c r="AR57" s="1819"/>
      <c r="AS57" s="1817"/>
      <c r="AT57" s="1817"/>
      <c r="AU57" s="1820"/>
      <c r="AV57" s="1819"/>
      <c r="AW57" s="1817"/>
      <c r="AX57" s="1817"/>
      <c r="AY57" s="1820"/>
      <c r="AZ57" s="1819"/>
      <c r="BA57" s="1817"/>
      <c r="BB57" s="1817"/>
      <c r="BC57" s="1820"/>
      <c r="BD57" s="1819"/>
      <c r="BE57" s="1817"/>
      <c r="BF57" s="1817"/>
      <c r="BG57" s="1820"/>
      <c r="BH57" s="1819"/>
      <c r="BI57" s="1817"/>
      <c r="BJ57" s="1817"/>
      <c r="BK57" s="1820"/>
      <c r="BL57" s="1819"/>
      <c r="BM57" s="1817"/>
      <c r="BN57" s="1817"/>
      <c r="BO57" s="1820"/>
      <c r="BP57" s="1819"/>
      <c r="BQ57" s="1817"/>
      <c r="BR57" s="1817"/>
      <c r="BS57" s="1820"/>
      <c r="BT57" s="1819"/>
      <c r="BU57" s="1817"/>
      <c r="BV57" s="1817"/>
      <c r="BW57" s="1820"/>
      <c r="BX57" s="1819"/>
      <c r="BY57" s="1817"/>
      <c r="BZ57" s="1817"/>
      <c r="CA57" s="1820"/>
      <c r="CB57" s="1819"/>
      <c r="CC57" s="1817"/>
      <c r="CD57" s="1817"/>
      <c r="CE57" s="1820"/>
      <c r="CF57" s="1819"/>
      <c r="CG57" s="1817"/>
      <c r="CH57" s="1817"/>
      <c r="CI57" s="1820"/>
      <c r="CJ57" s="1819"/>
      <c r="CK57" s="1817"/>
      <c r="CL57" s="1817"/>
      <c r="CM57" s="1820"/>
      <c r="CN57" s="1819"/>
      <c r="CO57" s="1817"/>
      <c r="CP57" s="1817"/>
      <c r="CQ57" s="1820"/>
      <c r="CR57" s="1819"/>
      <c r="CS57" s="1817"/>
      <c r="CT57" s="1817"/>
      <c r="CU57" s="1820"/>
      <c r="CV57" s="1819"/>
      <c r="CW57" s="1817"/>
      <c r="CX57" s="1817"/>
      <c r="CY57" s="1820"/>
      <c r="CZ57" s="1819"/>
      <c r="DA57" s="1817"/>
      <c r="DB57" s="1817"/>
      <c r="DC57" s="1820"/>
      <c r="DD57" s="1819"/>
      <c r="DE57" s="1817"/>
      <c r="DF57" s="1817"/>
      <c r="DG57" s="1820"/>
      <c r="DH57" s="1819"/>
      <c r="DI57" s="1817"/>
      <c r="DJ57" s="1817"/>
      <c r="DK57" s="1820"/>
      <c r="DL57" s="1819"/>
      <c r="DM57" s="1817"/>
      <c r="DN57" s="1817"/>
      <c r="DO57" s="1820"/>
      <c r="DP57" s="1819"/>
      <c r="DQ57" s="1817"/>
      <c r="DR57" s="1817"/>
      <c r="DS57" s="1820"/>
      <c r="DT57" s="1819"/>
      <c r="DU57" s="1817"/>
      <c r="DV57" s="1817"/>
      <c r="DW57" s="1820"/>
      <c r="DX57" s="1819"/>
      <c r="DY57" s="1817"/>
      <c r="DZ57" s="1817"/>
      <c r="EA57" s="1817"/>
      <c r="EB57" s="1821">
        <f t="shared" si="4"/>
        <v>0</v>
      </c>
      <c r="EC57" s="1822"/>
      <c r="ED57" s="1822"/>
      <c r="EE57" s="1823"/>
      <c r="EF57" s="150"/>
      <c r="EG57" s="229"/>
      <c r="EH57" s="229"/>
      <c r="EO57" s="118"/>
      <c r="EP57" s="118"/>
      <c r="EW57" s="853"/>
      <c r="EX57" s="853"/>
      <c r="EY57" s="853"/>
      <c r="EZ57" s="853"/>
      <c r="FA57" s="853"/>
      <c r="FB57" s="853"/>
      <c r="FC57" s="853"/>
      <c r="FD57" s="853"/>
      <c r="FE57" s="853"/>
      <c r="FF57" s="1068" t="s">
        <v>1122</v>
      </c>
      <c r="FG57" s="853"/>
      <c r="FH57" s="853"/>
      <c r="FI57" s="853"/>
      <c r="FJ57" s="853"/>
      <c r="FK57" s="853"/>
      <c r="FL57" s="853"/>
      <c r="FM57" s="853"/>
      <c r="FN57" s="853"/>
      <c r="FO57" s="853"/>
      <c r="FP57" s="853"/>
      <c r="FQ57" s="853"/>
      <c r="FR57" s="853"/>
      <c r="FS57" s="853"/>
      <c r="FT57" s="853"/>
      <c r="FU57" s="853"/>
      <c r="FV57" s="853"/>
    </row>
    <row r="58" spans="1:178" ht="22.5">
      <c r="B58" s="402"/>
      <c r="C58" s="409"/>
      <c r="D58" s="419"/>
      <c r="E58" s="413"/>
      <c r="F58" s="443" t="s">
        <v>1844</v>
      </c>
      <c r="G58" s="414" t="s">
        <v>1845</v>
      </c>
      <c r="H58" s="1816"/>
      <c r="I58" s="1817"/>
      <c r="J58" s="1817"/>
      <c r="K58" s="1818"/>
      <c r="L58" s="1817"/>
      <c r="M58" s="1817"/>
      <c r="N58" s="1817"/>
      <c r="O58" s="1817"/>
      <c r="P58" s="1819"/>
      <c r="Q58" s="1817"/>
      <c r="R58" s="1817"/>
      <c r="S58" s="1820"/>
      <c r="T58" s="1819"/>
      <c r="U58" s="1817"/>
      <c r="V58" s="1817"/>
      <c r="W58" s="1820"/>
      <c r="X58" s="1819"/>
      <c r="Y58" s="1817"/>
      <c r="Z58" s="1817"/>
      <c r="AA58" s="1820"/>
      <c r="AB58" s="1819"/>
      <c r="AC58" s="1817"/>
      <c r="AD58" s="1817"/>
      <c r="AE58" s="1820"/>
      <c r="AF58" s="1819"/>
      <c r="AG58" s="1817"/>
      <c r="AH58" s="1817"/>
      <c r="AI58" s="1820"/>
      <c r="AJ58" s="1819"/>
      <c r="AK58" s="1817"/>
      <c r="AL58" s="1817"/>
      <c r="AM58" s="1820"/>
      <c r="AN58" s="1819"/>
      <c r="AO58" s="1817"/>
      <c r="AP58" s="1817"/>
      <c r="AQ58" s="1820"/>
      <c r="AR58" s="1819"/>
      <c r="AS58" s="1817"/>
      <c r="AT58" s="1817"/>
      <c r="AU58" s="1820"/>
      <c r="AV58" s="1819"/>
      <c r="AW58" s="1817"/>
      <c r="AX58" s="1817"/>
      <c r="AY58" s="1820"/>
      <c r="AZ58" s="1819"/>
      <c r="BA58" s="1817"/>
      <c r="BB58" s="1817"/>
      <c r="BC58" s="1820"/>
      <c r="BD58" s="1819"/>
      <c r="BE58" s="1817"/>
      <c r="BF58" s="1817"/>
      <c r="BG58" s="1820"/>
      <c r="BH58" s="1819"/>
      <c r="BI58" s="1817"/>
      <c r="BJ58" s="1817"/>
      <c r="BK58" s="1820"/>
      <c r="BL58" s="1819"/>
      <c r="BM58" s="1817"/>
      <c r="BN58" s="1817"/>
      <c r="BO58" s="1820"/>
      <c r="BP58" s="1819"/>
      <c r="BQ58" s="1817"/>
      <c r="BR58" s="1817"/>
      <c r="BS58" s="1820"/>
      <c r="BT58" s="1819"/>
      <c r="BU58" s="1817"/>
      <c r="BV58" s="1817"/>
      <c r="BW58" s="1820"/>
      <c r="BX58" s="1819"/>
      <c r="BY58" s="1817"/>
      <c r="BZ58" s="1817"/>
      <c r="CA58" s="1820"/>
      <c r="CB58" s="1819"/>
      <c r="CC58" s="1817"/>
      <c r="CD58" s="1817"/>
      <c r="CE58" s="1820"/>
      <c r="CF58" s="1819"/>
      <c r="CG58" s="1817"/>
      <c r="CH58" s="1817"/>
      <c r="CI58" s="1820"/>
      <c r="CJ58" s="1819"/>
      <c r="CK58" s="1817"/>
      <c r="CL58" s="1817"/>
      <c r="CM58" s="1820"/>
      <c r="CN58" s="1819"/>
      <c r="CO58" s="1817"/>
      <c r="CP58" s="1817"/>
      <c r="CQ58" s="1820"/>
      <c r="CR58" s="1819"/>
      <c r="CS58" s="1817"/>
      <c r="CT58" s="1817"/>
      <c r="CU58" s="1820"/>
      <c r="CV58" s="1819"/>
      <c r="CW58" s="1817"/>
      <c r="CX58" s="1817"/>
      <c r="CY58" s="1820"/>
      <c r="CZ58" s="1819"/>
      <c r="DA58" s="1817"/>
      <c r="DB58" s="1817"/>
      <c r="DC58" s="1820"/>
      <c r="DD58" s="1819"/>
      <c r="DE58" s="1817"/>
      <c r="DF58" s="1817"/>
      <c r="DG58" s="1820"/>
      <c r="DH58" s="1819"/>
      <c r="DI58" s="1817"/>
      <c r="DJ58" s="1817"/>
      <c r="DK58" s="1820"/>
      <c r="DL58" s="1819"/>
      <c r="DM58" s="1817"/>
      <c r="DN58" s="1817"/>
      <c r="DO58" s="1820"/>
      <c r="DP58" s="1819"/>
      <c r="DQ58" s="1817"/>
      <c r="DR58" s="1817"/>
      <c r="DS58" s="1820"/>
      <c r="DT58" s="1819"/>
      <c r="DU58" s="1817"/>
      <c r="DV58" s="1817"/>
      <c r="DW58" s="1820"/>
      <c r="DX58" s="1819"/>
      <c r="DY58" s="1817"/>
      <c r="DZ58" s="1817"/>
      <c r="EA58" s="1817"/>
      <c r="EB58" s="1821">
        <f t="shared" ref="EB58" si="5">SUM(H58:EA58)</f>
        <v>0</v>
      </c>
      <c r="EC58" s="1822"/>
      <c r="ED58" s="1822"/>
      <c r="EE58" s="1823"/>
      <c r="EF58" s="150"/>
      <c r="EG58" s="229"/>
      <c r="EH58" s="229"/>
      <c r="EO58" s="118"/>
      <c r="EP58" s="118"/>
      <c r="EW58" s="853"/>
      <c r="EX58" s="853"/>
      <c r="EY58" s="853"/>
      <c r="EZ58" s="853"/>
      <c r="FA58" s="853"/>
      <c r="FB58" s="853"/>
      <c r="FC58" s="853"/>
      <c r="FD58" s="853"/>
      <c r="FE58" s="853"/>
      <c r="FF58" s="1068" t="s">
        <v>1122</v>
      </c>
      <c r="FG58" s="853"/>
      <c r="FH58" s="853"/>
      <c r="FI58" s="853"/>
      <c r="FJ58" s="853"/>
      <c r="FK58" s="853"/>
      <c r="FL58" s="853"/>
      <c r="FM58" s="853"/>
      <c r="FN58" s="853"/>
      <c r="FO58" s="853"/>
      <c r="FP58" s="853"/>
      <c r="FQ58" s="853"/>
      <c r="FR58" s="853"/>
      <c r="FS58" s="853"/>
      <c r="FT58" s="853"/>
      <c r="FU58" s="853"/>
      <c r="FV58" s="853"/>
    </row>
    <row r="59" spans="1:178" ht="17.25">
      <c r="A59" s="909">
        <v>34</v>
      </c>
      <c r="B59" s="402"/>
      <c r="C59" s="409"/>
      <c r="D59" s="419"/>
      <c r="E59" s="413"/>
      <c r="F59" s="443" t="s">
        <v>1846</v>
      </c>
      <c r="G59" s="414" t="s">
        <v>1847</v>
      </c>
      <c r="H59" s="1816"/>
      <c r="I59" s="1817"/>
      <c r="J59" s="1817"/>
      <c r="K59" s="1818"/>
      <c r="L59" s="1817"/>
      <c r="M59" s="1817"/>
      <c r="N59" s="1817"/>
      <c r="O59" s="1817"/>
      <c r="P59" s="1819"/>
      <c r="Q59" s="1817"/>
      <c r="R59" s="1817"/>
      <c r="S59" s="1820"/>
      <c r="T59" s="1819"/>
      <c r="U59" s="1817"/>
      <c r="V59" s="1817"/>
      <c r="W59" s="1820"/>
      <c r="X59" s="1819"/>
      <c r="Y59" s="1817"/>
      <c r="Z59" s="1817"/>
      <c r="AA59" s="1820"/>
      <c r="AB59" s="1819"/>
      <c r="AC59" s="1817"/>
      <c r="AD59" s="1817"/>
      <c r="AE59" s="1820"/>
      <c r="AF59" s="1819"/>
      <c r="AG59" s="1817"/>
      <c r="AH59" s="1817"/>
      <c r="AI59" s="1820"/>
      <c r="AJ59" s="1819"/>
      <c r="AK59" s="1817"/>
      <c r="AL59" s="1817"/>
      <c r="AM59" s="1820"/>
      <c r="AN59" s="1819"/>
      <c r="AO59" s="1817"/>
      <c r="AP59" s="1817"/>
      <c r="AQ59" s="1820"/>
      <c r="AR59" s="1819"/>
      <c r="AS59" s="1817"/>
      <c r="AT59" s="1817"/>
      <c r="AU59" s="1820"/>
      <c r="AV59" s="1819"/>
      <c r="AW59" s="1817"/>
      <c r="AX59" s="1817"/>
      <c r="AY59" s="1820"/>
      <c r="AZ59" s="1819"/>
      <c r="BA59" s="1817"/>
      <c r="BB59" s="1817"/>
      <c r="BC59" s="1820"/>
      <c r="BD59" s="1819"/>
      <c r="BE59" s="1817"/>
      <c r="BF59" s="1817"/>
      <c r="BG59" s="1820"/>
      <c r="BH59" s="1819"/>
      <c r="BI59" s="1817"/>
      <c r="BJ59" s="1817"/>
      <c r="BK59" s="1820"/>
      <c r="BL59" s="1819"/>
      <c r="BM59" s="1817"/>
      <c r="BN59" s="1817"/>
      <c r="BO59" s="1820"/>
      <c r="BP59" s="1819"/>
      <c r="BQ59" s="1817"/>
      <c r="BR59" s="1817"/>
      <c r="BS59" s="1820"/>
      <c r="BT59" s="1819"/>
      <c r="BU59" s="1817"/>
      <c r="BV59" s="1817"/>
      <c r="BW59" s="1820"/>
      <c r="BX59" s="1819"/>
      <c r="BY59" s="1817"/>
      <c r="BZ59" s="1817"/>
      <c r="CA59" s="1820"/>
      <c r="CB59" s="1819"/>
      <c r="CC59" s="1817"/>
      <c r="CD59" s="1817"/>
      <c r="CE59" s="1820"/>
      <c r="CF59" s="1819"/>
      <c r="CG59" s="1817"/>
      <c r="CH59" s="1817"/>
      <c r="CI59" s="1820"/>
      <c r="CJ59" s="1819"/>
      <c r="CK59" s="1817"/>
      <c r="CL59" s="1817"/>
      <c r="CM59" s="1820"/>
      <c r="CN59" s="1819"/>
      <c r="CO59" s="1817"/>
      <c r="CP59" s="1817"/>
      <c r="CQ59" s="1820"/>
      <c r="CR59" s="1819"/>
      <c r="CS59" s="1817"/>
      <c r="CT59" s="1817"/>
      <c r="CU59" s="1820"/>
      <c r="CV59" s="1819"/>
      <c r="CW59" s="1817"/>
      <c r="CX59" s="1817"/>
      <c r="CY59" s="1820"/>
      <c r="CZ59" s="1819"/>
      <c r="DA59" s="1817"/>
      <c r="DB59" s="1817"/>
      <c r="DC59" s="1820"/>
      <c r="DD59" s="1819"/>
      <c r="DE59" s="1817"/>
      <c r="DF59" s="1817"/>
      <c r="DG59" s="1820"/>
      <c r="DH59" s="1819"/>
      <c r="DI59" s="1817"/>
      <c r="DJ59" s="1817"/>
      <c r="DK59" s="1820"/>
      <c r="DL59" s="1819"/>
      <c r="DM59" s="1817"/>
      <c r="DN59" s="1817"/>
      <c r="DO59" s="1820"/>
      <c r="DP59" s="1819"/>
      <c r="DQ59" s="1817"/>
      <c r="DR59" s="1817"/>
      <c r="DS59" s="1820"/>
      <c r="DT59" s="1819"/>
      <c r="DU59" s="1817"/>
      <c r="DV59" s="1817"/>
      <c r="DW59" s="1820"/>
      <c r="DX59" s="1819"/>
      <c r="DY59" s="1817"/>
      <c r="DZ59" s="1817"/>
      <c r="EA59" s="1817"/>
      <c r="EB59" s="1821">
        <f t="shared" si="4"/>
        <v>0</v>
      </c>
      <c r="EC59" s="1822"/>
      <c r="ED59" s="1822"/>
      <c r="EE59" s="1823"/>
      <c r="EF59" s="150"/>
      <c r="EG59" s="229"/>
      <c r="EH59" s="229"/>
      <c r="EO59" s="118"/>
      <c r="EP59" s="118"/>
      <c r="EW59" s="853"/>
      <c r="EX59" s="853"/>
      <c r="EY59" s="853"/>
      <c r="EZ59" s="853"/>
      <c r="FA59" s="853"/>
      <c r="FB59" s="853"/>
      <c r="FC59" s="853"/>
      <c r="FD59" s="853"/>
      <c r="FE59" s="853"/>
      <c r="FF59" s="1068" t="s">
        <v>1122</v>
      </c>
      <c r="FG59" s="853"/>
      <c r="FH59" s="853"/>
      <c r="FI59" s="853"/>
      <c r="FJ59" s="853"/>
      <c r="FK59" s="853"/>
      <c r="FL59" s="853"/>
      <c r="FM59" s="853"/>
      <c r="FN59" s="853"/>
      <c r="FO59" s="853"/>
      <c r="FP59" s="853"/>
      <c r="FQ59" s="853"/>
      <c r="FR59" s="853"/>
      <c r="FS59" s="853"/>
      <c r="FT59" s="853"/>
      <c r="FU59" s="853"/>
      <c r="FV59" s="853"/>
    </row>
    <row r="60" spans="1:178" ht="17.25">
      <c r="B60" s="402"/>
      <c r="C60" s="409"/>
      <c r="D60" s="419"/>
      <c r="E60" s="413"/>
      <c r="F60" s="443" t="s">
        <v>1848</v>
      </c>
      <c r="G60" s="414" t="s">
        <v>1849</v>
      </c>
      <c r="H60" s="1816"/>
      <c r="I60" s="1817"/>
      <c r="J60" s="1817"/>
      <c r="K60" s="1818"/>
      <c r="L60" s="1817"/>
      <c r="M60" s="1817"/>
      <c r="N60" s="1817"/>
      <c r="O60" s="1817"/>
      <c r="P60" s="1819"/>
      <c r="Q60" s="1817"/>
      <c r="R60" s="1817"/>
      <c r="S60" s="1820"/>
      <c r="T60" s="1819"/>
      <c r="U60" s="1817"/>
      <c r="V60" s="1817"/>
      <c r="W60" s="1820"/>
      <c r="X60" s="1819"/>
      <c r="Y60" s="1817"/>
      <c r="Z60" s="1817"/>
      <c r="AA60" s="1820"/>
      <c r="AB60" s="1819"/>
      <c r="AC60" s="1817"/>
      <c r="AD60" s="1817"/>
      <c r="AE60" s="1820"/>
      <c r="AF60" s="1819"/>
      <c r="AG60" s="1817"/>
      <c r="AH60" s="1817"/>
      <c r="AI60" s="1820"/>
      <c r="AJ60" s="1819"/>
      <c r="AK60" s="1817"/>
      <c r="AL60" s="1817"/>
      <c r="AM60" s="1820"/>
      <c r="AN60" s="1819"/>
      <c r="AO60" s="1817"/>
      <c r="AP60" s="1817"/>
      <c r="AQ60" s="1820"/>
      <c r="AR60" s="1819"/>
      <c r="AS60" s="1817"/>
      <c r="AT60" s="1817"/>
      <c r="AU60" s="1820"/>
      <c r="AV60" s="1819"/>
      <c r="AW60" s="1817"/>
      <c r="AX60" s="1817"/>
      <c r="AY60" s="1820"/>
      <c r="AZ60" s="1819"/>
      <c r="BA60" s="1817"/>
      <c r="BB60" s="1817"/>
      <c r="BC60" s="1820"/>
      <c r="BD60" s="1819"/>
      <c r="BE60" s="1817"/>
      <c r="BF60" s="1817"/>
      <c r="BG60" s="1820"/>
      <c r="BH60" s="1819"/>
      <c r="BI60" s="1817"/>
      <c r="BJ60" s="1817"/>
      <c r="BK60" s="1820"/>
      <c r="BL60" s="1819"/>
      <c r="BM60" s="1817"/>
      <c r="BN60" s="1817"/>
      <c r="BO60" s="1820"/>
      <c r="BP60" s="1819"/>
      <c r="BQ60" s="1817"/>
      <c r="BR60" s="1817"/>
      <c r="BS60" s="1820"/>
      <c r="BT60" s="1819"/>
      <c r="BU60" s="1817"/>
      <c r="BV60" s="1817"/>
      <c r="BW60" s="1820"/>
      <c r="BX60" s="1819"/>
      <c r="BY60" s="1817"/>
      <c r="BZ60" s="1817"/>
      <c r="CA60" s="1820"/>
      <c r="CB60" s="1819"/>
      <c r="CC60" s="1817"/>
      <c r="CD60" s="1817"/>
      <c r="CE60" s="1820"/>
      <c r="CF60" s="1819"/>
      <c r="CG60" s="1817"/>
      <c r="CH60" s="1817"/>
      <c r="CI60" s="1820"/>
      <c r="CJ60" s="1819"/>
      <c r="CK60" s="1817"/>
      <c r="CL60" s="1817"/>
      <c r="CM60" s="1820"/>
      <c r="CN60" s="1819"/>
      <c r="CO60" s="1817"/>
      <c r="CP60" s="1817"/>
      <c r="CQ60" s="1820"/>
      <c r="CR60" s="1819"/>
      <c r="CS60" s="1817"/>
      <c r="CT60" s="1817"/>
      <c r="CU60" s="1820"/>
      <c r="CV60" s="1819"/>
      <c r="CW60" s="1817"/>
      <c r="CX60" s="1817"/>
      <c r="CY60" s="1820"/>
      <c r="CZ60" s="1819"/>
      <c r="DA60" s="1817"/>
      <c r="DB60" s="1817"/>
      <c r="DC60" s="1820"/>
      <c r="DD60" s="1819"/>
      <c r="DE60" s="1817"/>
      <c r="DF60" s="1817"/>
      <c r="DG60" s="1820"/>
      <c r="DH60" s="1819"/>
      <c r="DI60" s="1817"/>
      <c r="DJ60" s="1817"/>
      <c r="DK60" s="1820"/>
      <c r="DL60" s="1819"/>
      <c r="DM60" s="1817"/>
      <c r="DN60" s="1817"/>
      <c r="DO60" s="1820"/>
      <c r="DP60" s="1819"/>
      <c r="DQ60" s="1817"/>
      <c r="DR60" s="1817"/>
      <c r="DS60" s="1820"/>
      <c r="DT60" s="1819"/>
      <c r="DU60" s="1817"/>
      <c r="DV60" s="1817"/>
      <c r="DW60" s="1820"/>
      <c r="DX60" s="1819"/>
      <c r="DY60" s="1817"/>
      <c r="DZ60" s="1817"/>
      <c r="EA60" s="1817"/>
      <c r="EB60" s="1821">
        <f t="shared" ref="EB60" si="6">SUM(H60:EA60)</f>
        <v>0</v>
      </c>
      <c r="EC60" s="1822"/>
      <c r="ED60" s="1822"/>
      <c r="EE60" s="1823"/>
      <c r="EF60" s="150"/>
      <c r="EG60" s="229"/>
      <c r="EH60" s="229"/>
      <c r="EO60" s="118"/>
      <c r="EP60" s="118"/>
      <c r="EW60" s="853"/>
      <c r="EX60" s="853"/>
      <c r="EY60" s="853"/>
      <c r="EZ60" s="853"/>
      <c r="FA60" s="853"/>
      <c r="FB60" s="853"/>
      <c r="FC60" s="853"/>
      <c r="FD60" s="853"/>
      <c r="FE60" s="853"/>
      <c r="FF60" s="1068" t="s">
        <v>1122</v>
      </c>
      <c r="FG60" s="853"/>
      <c r="FH60" s="853"/>
      <c r="FI60" s="853"/>
      <c r="FJ60" s="853"/>
      <c r="FK60" s="853"/>
      <c r="FL60" s="853"/>
      <c r="FM60" s="853"/>
      <c r="FN60" s="853"/>
      <c r="FO60" s="853"/>
      <c r="FP60" s="853"/>
      <c r="FQ60" s="853"/>
      <c r="FR60" s="853"/>
      <c r="FS60" s="853"/>
      <c r="FT60" s="853"/>
      <c r="FU60" s="853"/>
      <c r="FV60" s="853"/>
    </row>
    <row r="61" spans="1:178" ht="45" customHeight="1">
      <c r="A61" s="909">
        <v>34</v>
      </c>
      <c r="B61" s="402"/>
      <c r="C61" s="409"/>
      <c r="D61" s="419"/>
      <c r="E61" s="413"/>
      <c r="F61" s="1025" t="s">
        <v>1850</v>
      </c>
      <c r="G61" s="1026" t="s">
        <v>1607</v>
      </c>
      <c r="H61" s="1988"/>
      <c r="I61" s="1842"/>
      <c r="J61" s="1842"/>
      <c r="K61" s="1989"/>
      <c r="L61" s="1842"/>
      <c r="M61" s="1842"/>
      <c r="N61" s="1842"/>
      <c r="O61" s="1842"/>
      <c r="P61" s="1841"/>
      <c r="Q61" s="1842"/>
      <c r="R61" s="1842"/>
      <c r="S61" s="1843"/>
      <c r="T61" s="1841"/>
      <c r="U61" s="1842"/>
      <c r="V61" s="1842"/>
      <c r="W61" s="1843"/>
      <c r="X61" s="1841"/>
      <c r="Y61" s="1842"/>
      <c r="Z61" s="1842"/>
      <c r="AA61" s="1843"/>
      <c r="AB61" s="1841"/>
      <c r="AC61" s="1842"/>
      <c r="AD61" s="1842"/>
      <c r="AE61" s="1843"/>
      <c r="AF61" s="1841"/>
      <c r="AG61" s="1842"/>
      <c r="AH61" s="1842"/>
      <c r="AI61" s="1843"/>
      <c r="AJ61" s="1841"/>
      <c r="AK61" s="1842"/>
      <c r="AL61" s="1842"/>
      <c r="AM61" s="1843"/>
      <c r="AN61" s="1841"/>
      <c r="AO61" s="1842"/>
      <c r="AP61" s="1842"/>
      <c r="AQ61" s="1843"/>
      <c r="AR61" s="1841"/>
      <c r="AS61" s="1842"/>
      <c r="AT61" s="1842"/>
      <c r="AU61" s="1843"/>
      <c r="AV61" s="1841"/>
      <c r="AW61" s="1842"/>
      <c r="AX61" s="1842"/>
      <c r="AY61" s="1843"/>
      <c r="AZ61" s="1841"/>
      <c r="BA61" s="1842"/>
      <c r="BB61" s="1842"/>
      <c r="BC61" s="1843"/>
      <c r="BD61" s="1841"/>
      <c r="BE61" s="1842"/>
      <c r="BF61" s="1842"/>
      <c r="BG61" s="1843"/>
      <c r="BH61" s="1841"/>
      <c r="BI61" s="1842"/>
      <c r="BJ61" s="1842"/>
      <c r="BK61" s="1843"/>
      <c r="BL61" s="1841"/>
      <c r="BM61" s="1842"/>
      <c r="BN61" s="1842"/>
      <c r="BO61" s="1843"/>
      <c r="BP61" s="1841"/>
      <c r="BQ61" s="1842"/>
      <c r="BR61" s="1842"/>
      <c r="BS61" s="1843"/>
      <c r="BT61" s="1841"/>
      <c r="BU61" s="1842"/>
      <c r="BV61" s="1842"/>
      <c r="BW61" s="1843"/>
      <c r="BX61" s="1841"/>
      <c r="BY61" s="1842"/>
      <c r="BZ61" s="1842"/>
      <c r="CA61" s="1843"/>
      <c r="CB61" s="1841"/>
      <c r="CC61" s="1842"/>
      <c r="CD61" s="1842"/>
      <c r="CE61" s="1843"/>
      <c r="CF61" s="1841"/>
      <c r="CG61" s="1842"/>
      <c r="CH61" s="1842"/>
      <c r="CI61" s="1843"/>
      <c r="CJ61" s="1841"/>
      <c r="CK61" s="1842"/>
      <c r="CL61" s="1842"/>
      <c r="CM61" s="1843"/>
      <c r="CN61" s="1841"/>
      <c r="CO61" s="1842"/>
      <c r="CP61" s="1842"/>
      <c r="CQ61" s="1843"/>
      <c r="CR61" s="1841"/>
      <c r="CS61" s="1842"/>
      <c r="CT61" s="1842"/>
      <c r="CU61" s="1843"/>
      <c r="CV61" s="1841"/>
      <c r="CW61" s="1842"/>
      <c r="CX61" s="1842"/>
      <c r="CY61" s="1843"/>
      <c r="CZ61" s="1841"/>
      <c r="DA61" s="1842"/>
      <c r="DB61" s="1842"/>
      <c r="DC61" s="1843"/>
      <c r="DD61" s="1841"/>
      <c r="DE61" s="1842"/>
      <c r="DF61" s="1842"/>
      <c r="DG61" s="1843"/>
      <c r="DH61" s="1841"/>
      <c r="DI61" s="1842"/>
      <c r="DJ61" s="1842"/>
      <c r="DK61" s="1843"/>
      <c r="DL61" s="1841"/>
      <c r="DM61" s="1842"/>
      <c r="DN61" s="1842"/>
      <c r="DO61" s="1843"/>
      <c r="DP61" s="1841"/>
      <c r="DQ61" s="1842"/>
      <c r="DR61" s="1842"/>
      <c r="DS61" s="1843"/>
      <c r="DT61" s="1841"/>
      <c r="DU61" s="1842"/>
      <c r="DV61" s="1842"/>
      <c r="DW61" s="1843"/>
      <c r="DX61" s="1841"/>
      <c r="DY61" s="1842"/>
      <c r="DZ61" s="1842"/>
      <c r="EA61" s="1842"/>
      <c r="EB61" s="2018">
        <f t="shared" ref="EB61:EB64" si="7">SUM(H61:EA61)</f>
        <v>0</v>
      </c>
      <c r="EC61" s="2019"/>
      <c r="ED61" s="2019"/>
      <c r="EE61" s="2020"/>
      <c r="EF61" s="150"/>
      <c r="EG61" s="229"/>
      <c r="EH61" s="229"/>
      <c r="EO61" s="118"/>
      <c r="EP61" s="118"/>
      <c r="EW61" s="853"/>
      <c r="EX61" s="853"/>
      <c r="EY61" s="853"/>
      <c r="EZ61" s="853"/>
      <c r="FA61" s="853"/>
      <c r="FB61" s="853"/>
      <c r="FC61" s="853"/>
      <c r="FD61" s="853"/>
      <c r="FE61" s="853"/>
      <c r="FF61" s="1068" t="s">
        <v>1122</v>
      </c>
      <c r="FG61" s="853"/>
      <c r="FH61" s="853"/>
      <c r="FI61" s="853"/>
      <c r="FJ61" s="853"/>
      <c r="FK61" s="853"/>
      <c r="FL61" s="853"/>
      <c r="FM61" s="853"/>
      <c r="FN61" s="853"/>
      <c r="FO61" s="853"/>
      <c r="FP61" s="853"/>
      <c r="FQ61" s="853"/>
      <c r="FR61" s="853"/>
      <c r="FS61" s="853"/>
      <c r="FT61" s="853"/>
      <c r="FU61" s="853"/>
      <c r="FV61" s="853"/>
    </row>
    <row r="62" spans="1:178" ht="19.5" customHeight="1">
      <c r="B62" s="402"/>
      <c r="C62" s="409"/>
      <c r="D62" s="419"/>
      <c r="E62" s="812" t="s">
        <v>1457</v>
      </c>
      <c r="F62" s="1814" t="s">
        <v>1449</v>
      </c>
      <c r="G62" s="1815"/>
      <c r="H62" s="1990">
        <f>SUMIF($FG$21:$FG$189,"○",H$21:H$189)</f>
        <v>0</v>
      </c>
      <c r="I62" s="1822"/>
      <c r="J62" s="1822"/>
      <c r="K62" s="1991"/>
      <c r="L62" s="1990">
        <f>SUMIF($FG$21:$FG$189,"○",L$21:L$189)</f>
        <v>0</v>
      </c>
      <c r="M62" s="1822"/>
      <c r="N62" s="1822"/>
      <c r="O62" s="1861"/>
      <c r="P62" s="1860">
        <f>SUMIF($FG$21:$FG$189,"○",P$21:P$189)</f>
        <v>0</v>
      </c>
      <c r="Q62" s="1822"/>
      <c r="R62" s="1822"/>
      <c r="S62" s="1861"/>
      <c r="T62" s="1822">
        <f>SUMIF($FG$21:$FG$189,"○",T$21:T$189)</f>
        <v>0</v>
      </c>
      <c r="U62" s="1822"/>
      <c r="V62" s="1822"/>
      <c r="W62" s="1861"/>
      <c r="X62" s="1860">
        <f>SUMIF($FG$21:$FG$189,"○",X$21:X$189)</f>
        <v>0</v>
      </c>
      <c r="Y62" s="1822"/>
      <c r="Z62" s="1822"/>
      <c r="AA62" s="1861"/>
      <c r="AB62" s="1822">
        <f>SUMIF($FG$21:$FG$189,"○",AB$21:AB$189)</f>
        <v>0</v>
      </c>
      <c r="AC62" s="1822"/>
      <c r="AD62" s="1822"/>
      <c r="AE62" s="1861"/>
      <c r="AF62" s="1860">
        <f>SUMIF($FG$21:$FG$189,"○",AF$21:AF$189)</f>
        <v>0</v>
      </c>
      <c r="AG62" s="1822"/>
      <c r="AH62" s="1822"/>
      <c r="AI62" s="1861"/>
      <c r="AJ62" s="1860">
        <f>SUMIF($FG$21:$FG$189,"○",AJ$21:AJ$189)</f>
        <v>0</v>
      </c>
      <c r="AK62" s="1822"/>
      <c r="AL62" s="1822"/>
      <c r="AM62" s="1861"/>
      <c r="AN62" s="1860">
        <f>SUMIF($FG$21:$FG$189,"○",AN$21:AN$189)</f>
        <v>0</v>
      </c>
      <c r="AO62" s="1822"/>
      <c r="AP62" s="1822"/>
      <c r="AQ62" s="1861"/>
      <c r="AR62" s="1860">
        <f>SUMIF($FG$21:$FG$189,"○",AR$21:AR$189)</f>
        <v>0</v>
      </c>
      <c r="AS62" s="1822"/>
      <c r="AT62" s="1822"/>
      <c r="AU62" s="1861"/>
      <c r="AV62" s="1860">
        <f>SUMIF($FG$21:$FG$189,"○",AV$21:AV$189)</f>
        <v>0</v>
      </c>
      <c r="AW62" s="1822"/>
      <c r="AX62" s="1822"/>
      <c r="AY62" s="1861"/>
      <c r="AZ62" s="1860">
        <f>SUMIF($FG$21:$FG$189,"○",AZ$21:AZ$189)</f>
        <v>0</v>
      </c>
      <c r="BA62" s="1822"/>
      <c r="BB62" s="1822"/>
      <c r="BC62" s="1861"/>
      <c r="BD62" s="1860">
        <f>SUMIF($FG$21:$FG$189,"○",BD$21:BD$189)</f>
        <v>0</v>
      </c>
      <c r="BE62" s="1822"/>
      <c r="BF62" s="1822"/>
      <c r="BG62" s="1861"/>
      <c r="BH62" s="1860">
        <f>SUMIF($FG$21:$FG$189,"○",BH$21:BH$189)</f>
        <v>0</v>
      </c>
      <c r="BI62" s="1822"/>
      <c r="BJ62" s="1822"/>
      <c r="BK62" s="1861"/>
      <c r="BL62" s="1860">
        <f>SUMIF($FG$21:$FG$189,"○",BL$21:BL$189)</f>
        <v>0</v>
      </c>
      <c r="BM62" s="1822"/>
      <c r="BN62" s="1822"/>
      <c r="BO62" s="1861"/>
      <c r="BP62" s="1860">
        <f>SUMIF($FG$21:$FG$189,"○",BP$21:BP$189)</f>
        <v>0</v>
      </c>
      <c r="BQ62" s="1822"/>
      <c r="BR62" s="1822"/>
      <c r="BS62" s="1861"/>
      <c r="BT62" s="1860">
        <f>SUMIF($FG$21:$FG$189,"○",BT$21:BT$189)</f>
        <v>0</v>
      </c>
      <c r="BU62" s="1822"/>
      <c r="BV62" s="1822"/>
      <c r="BW62" s="1861"/>
      <c r="BX62" s="1860">
        <f>SUMIF($FG$21:$FG$189,"○",BX$21:BX$189)</f>
        <v>0</v>
      </c>
      <c r="BY62" s="1822"/>
      <c r="BZ62" s="1822"/>
      <c r="CA62" s="1861"/>
      <c r="CB62" s="1860">
        <f>SUMIF($FG$21:$FG$189,"○",CB$21:CB$189)</f>
        <v>0</v>
      </c>
      <c r="CC62" s="1822"/>
      <c r="CD62" s="1822"/>
      <c r="CE62" s="1861"/>
      <c r="CF62" s="1860">
        <f>SUMIF($FG$21:$FG$189,"○",CF$21:CF$189)</f>
        <v>0</v>
      </c>
      <c r="CG62" s="1822"/>
      <c r="CH62" s="1822"/>
      <c r="CI62" s="1861"/>
      <c r="CJ62" s="1860">
        <f>SUMIF($FG$21:$FG$189,"○",CJ$21:CJ$189)</f>
        <v>0</v>
      </c>
      <c r="CK62" s="1822"/>
      <c r="CL62" s="1822"/>
      <c r="CM62" s="1861"/>
      <c r="CN62" s="1860">
        <f>SUMIF($FG$21:$FG$189,"○",CN$21:CN$189)</f>
        <v>0</v>
      </c>
      <c r="CO62" s="1822"/>
      <c r="CP62" s="1822"/>
      <c r="CQ62" s="1861"/>
      <c r="CR62" s="1860">
        <f>SUMIF($FG$21:$FG$189,"○",CR$21:CR$189)</f>
        <v>0</v>
      </c>
      <c r="CS62" s="1822"/>
      <c r="CT62" s="1822"/>
      <c r="CU62" s="1861"/>
      <c r="CV62" s="1860">
        <f>SUMIF($FG$21:$FG$189,"○",CV$21:CV$189)</f>
        <v>0</v>
      </c>
      <c r="CW62" s="1822"/>
      <c r="CX62" s="1822"/>
      <c r="CY62" s="1861"/>
      <c r="CZ62" s="1860">
        <f>SUMIF($FG$21:$FG$189,"○",CZ$21:CZ$189)</f>
        <v>0</v>
      </c>
      <c r="DA62" s="1822"/>
      <c r="DB62" s="1822"/>
      <c r="DC62" s="1861"/>
      <c r="DD62" s="1860">
        <f>SUMIF($FG$21:$FG$189,"○",DD$21:DD$189)</f>
        <v>0</v>
      </c>
      <c r="DE62" s="1822"/>
      <c r="DF62" s="1822"/>
      <c r="DG62" s="1861"/>
      <c r="DH62" s="1860">
        <f>SUMIF($FG$21:$FG$189,"○",DH$21:DH$189)</f>
        <v>0</v>
      </c>
      <c r="DI62" s="1822"/>
      <c r="DJ62" s="1822"/>
      <c r="DK62" s="1861"/>
      <c r="DL62" s="1860">
        <f>SUMIF($FG$21:$FG$189,"○",DL$21:DL$189)</f>
        <v>0</v>
      </c>
      <c r="DM62" s="1822"/>
      <c r="DN62" s="1822"/>
      <c r="DO62" s="1861"/>
      <c r="DP62" s="1860">
        <f>SUMIF($FG$21:$FG$189,"○",DP$21:DP$189)</f>
        <v>0</v>
      </c>
      <c r="DQ62" s="1822"/>
      <c r="DR62" s="1822"/>
      <c r="DS62" s="1861"/>
      <c r="DT62" s="1860">
        <f>SUMIF($FG$21:$FG$189,"○",DT$21:DT$189)</f>
        <v>0</v>
      </c>
      <c r="DU62" s="1822"/>
      <c r="DV62" s="1822"/>
      <c r="DW62" s="1861"/>
      <c r="DX62" s="1860">
        <f>SUMIF($FG$21:$FG$189,"○",DX$21:DX$189)</f>
        <v>0</v>
      </c>
      <c r="DY62" s="1822"/>
      <c r="DZ62" s="1822"/>
      <c r="EA62" s="1822"/>
      <c r="EB62" s="1821">
        <f>SUM(H62:EA62)</f>
        <v>0</v>
      </c>
      <c r="EC62" s="1822"/>
      <c r="ED62" s="1822"/>
      <c r="EE62" s="1823"/>
      <c r="EF62" s="227"/>
      <c r="EG62" s="228"/>
      <c r="EH62" s="228"/>
      <c r="EI62" s="228"/>
      <c r="EJ62" s="228"/>
      <c r="EO62" s="118"/>
      <c r="EP62" s="118"/>
      <c r="EW62" s="853"/>
      <c r="EX62" s="853"/>
      <c r="EY62" s="853"/>
      <c r="EZ62" s="853"/>
      <c r="FA62" s="853"/>
      <c r="FB62" s="853"/>
      <c r="FC62" s="853"/>
      <c r="FD62" s="853"/>
      <c r="FE62" s="853" t="s">
        <v>1122</v>
      </c>
      <c r="FF62" s="853"/>
      <c r="FG62" s="853"/>
      <c r="FH62" s="853"/>
      <c r="FI62" s="853"/>
      <c r="FJ62" s="853"/>
      <c r="FK62" s="853"/>
      <c r="FL62" s="853"/>
      <c r="FM62" s="853"/>
      <c r="FN62" s="853"/>
      <c r="FO62" s="853"/>
      <c r="FP62" s="853"/>
      <c r="FQ62" s="853"/>
      <c r="FR62" s="853"/>
      <c r="FS62" s="853"/>
      <c r="FT62" s="853"/>
      <c r="FU62" s="853"/>
      <c r="FV62" s="853"/>
    </row>
    <row r="63" spans="1:178" ht="17.25">
      <c r="B63" s="402"/>
      <c r="C63" s="409"/>
      <c r="D63" s="419"/>
      <c r="E63" s="413"/>
      <c r="F63" s="443" t="s">
        <v>17</v>
      </c>
      <c r="G63" s="414" t="s">
        <v>1411</v>
      </c>
      <c r="H63" s="1816"/>
      <c r="I63" s="1817"/>
      <c r="J63" s="1817"/>
      <c r="K63" s="1818"/>
      <c r="L63" s="1918"/>
      <c r="M63" s="1857"/>
      <c r="N63" s="1857"/>
      <c r="O63" s="1857"/>
      <c r="P63" s="1857"/>
      <c r="Q63" s="1857"/>
      <c r="R63" s="1857"/>
      <c r="S63" s="1857"/>
      <c r="T63" s="1819"/>
      <c r="U63" s="1817"/>
      <c r="V63" s="1817"/>
      <c r="W63" s="1820"/>
      <c r="X63" s="1819"/>
      <c r="Y63" s="1817"/>
      <c r="Z63" s="1817"/>
      <c r="AA63" s="1820"/>
      <c r="AB63" s="1819"/>
      <c r="AC63" s="1817"/>
      <c r="AD63" s="1817"/>
      <c r="AE63" s="1820"/>
      <c r="AF63" s="1819"/>
      <c r="AG63" s="1817"/>
      <c r="AH63" s="1817"/>
      <c r="AI63" s="1820"/>
      <c r="AJ63" s="1819"/>
      <c r="AK63" s="1817"/>
      <c r="AL63" s="1817"/>
      <c r="AM63" s="1820"/>
      <c r="AN63" s="1819"/>
      <c r="AO63" s="1817"/>
      <c r="AP63" s="1817"/>
      <c r="AQ63" s="1820"/>
      <c r="AR63" s="1819"/>
      <c r="AS63" s="1817"/>
      <c r="AT63" s="1817"/>
      <c r="AU63" s="1820"/>
      <c r="AV63" s="1819"/>
      <c r="AW63" s="1817"/>
      <c r="AX63" s="1817"/>
      <c r="AY63" s="1820"/>
      <c r="AZ63" s="1819"/>
      <c r="BA63" s="1817"/>
      <c r="BB63" s="1817"/>
      <c r="BC63" s="1820"/>
      <c r="BD63" s="1819"/>
      <c r="BE63" s="1817"/>
      <c r="BF63" s="1817"/>
      <c r="BG63" s="1820"/>
      <c r="BH63" s="1819"/>
      <c r="BI63" s="1817"/>
      <c r="BJ63" s="1817"/>
      <c r="BK63" s="1820"/>
      <c r="BL63" s="1819"/>
      <c r="BM63" s="1817"/>
      <c r="BN63" s="1817"/>
      <c r="BO63" s="1820"/>
      <c r="BP63" s="1819"/>
      <c r="BQ63" s="1817"/>
      <c r="BR63" s="1817"/>
      <c r="BS63" s="1820"/>
      <c r="BT63" s="1819"/>
      <c r="BU63" s="1817"/>
      <c r="BV63" s="1817"/>
      <c r="BW63" s="1820"/>
      <c r="BX63" s="1819"/>
      <c r="BY63" s="1817"/>
      <c r="BZ63" s="1817"/>
      <c r="CA63" s="1820"/>
      <c r="CB63" s="1819"/>
      <c r="CC63" s="1817"/>
      <c r="CD63" s="1817"/>
      <c r="CE63" s="1820"/>
      <c r="CF63" s="1819"/>
      <c r="CG63" s="1817"/>
      <c r="CH63" s="1817"/>
      <c r="CI63" s="1820"/>
      <c r="CJ63" s="1819"/>
      <c r="CK63" s="1817"/>
      <c r="CL63" s="1817"/>
      <c r="CM63" s="1820"/>
      <c r="CN63" s="1819"/>
      <c r="CO63" s="1817"/>
      <c r="CP63" s="1817"/>
      <c r="CQ63" s="1820"/>
      <c r="CR63" s="1819"/>
      <c r="CS63" s="1817"/>
      <c r="CT63" s="1817"/>
      <c r="CU63" s="1820"/>
      <c r="CV63" s="1819"/>
      <c r="CW63" s="1817"/>
      <c r="CX63" s="1817"/>
      <c r="CY63" s="1820"/>
      <c r="CZ63" s="1819"/>
      <c r="DA63" s="1817"/>
      <c r="DB63" s="1817"/>
      <c r="DC63" s="1820"/>
      <c r="DD63" s="1819"/>
      <c r="DE63" s="1817"/>
      <c r="DF63" s="1817"/>
      <c r="DG63" s="1820"/>
      <c r="DH63" s="1819"/>
      <c r="DI63" s="1817"/>
      <c r="DJ63" s="1817"/>
      <c r="DK63" s="1820"/>
      <c r="DL63" s="1819"/>
      <c r="DM63" s="1817"/>
      <c r="DN63" s="1817"/>
      <c r="DO63" s="1820"/>
      <c r="DP63" s="1819"/>
      <c r="DQ63" s="1817"/>
      <c r="DR63" s="1817"/>
      <c r="DS63" s="1820"/>
      <c r="DT63" s="1819"/>
      <c r="DU63" s="1817"/>
      <c r="DV63" s="1817"/>
      <c r="DW63" s="1820"/>
      <c r="DX63" s="1819"/>
      <c r="DY63" s="1817"/>
      <c r="DZ63" s="1817"/>
      <c r="EA63" s="1820"/>
      <c r="EB63" s="1821">
        <f t="shared" si="7"/>
        <v>0</v>
      </c>
      <c r="EC63" s="1822"/>
      <c r="ED63" s="1822"/>
      <c r="EE63" s="1823"/>
      <c r="EF63" s="150"/>
      <c r="EG63" s="229"/>
      <c r="EH63" s="229"/>
      <c r="EO63" s="118"/>
      <c r="EP63" s="118"/>
      <c r="EW63" s="853"/>
      <c r="EX63" s="853"/>
      <c r="EY63" s="853"/>
      <c r="EZ63" s="853"/>
      <c r="FA63" s="853"/>
      <c r="FB63" s="853"/>
      <c r="FC63" s="853"/>
      <c r="FD63" s="853"/>
      <c r="FE63" s="853"/>
      <c r="FF63" s="853"/>
      <c r="FG63" s="853" t="s">
        <v>1458</v>
      </c>
      <c r="FH63" s="853"/>
      <c r="FI63" s="853"/>
      <c r="FJ63" s="853"/>
      <c r="FK63" s="853"/>
      <c r="FL63" s="853"/>
      <c r="FM63" s="853"/>
      <c r="FN63" s="853"/>
      <c r="FO63" s="853"/>
      <c r="FP63" s="853"/>
      <c r="FQ63" s="853"/>
      <c r="FR63" s="853"/>
      <c r="FS63" s="853"/>
      <c r="FT63" s="853"/>
      <c r="FU63" s="853"/>
      <c r="FV63" s="853"/>
    </row>
    <row r="64" spans="1:178" ht="17.25">
      <c r="B64" s="402"/>
      <c r="C64" s="409"/>
      <c r="D64" s="419"/>
      <c r="E64" s="413"/>
      <c r="F64" s="443" t="s">
        <v>18</v>
      </c>
      <c r="G64" s="414" t="s">
        <v>1412</v>
      </c>
      <c r="H64" s="1816"/>
      <c r="I64" s="1817"/>
      <c r="J64" s="1817"/>
      <c r="K64" s="1818"/>
      <c r="L64" s="1918"/>
      <c r="M64" s="1857"/>
      <c r="N64" s="1857"/>
      <c r="O64" s="1857"/>
      <c r="P64" s="1857"/>
      <c r="Q64" s="1857"/>
      <c r="R64" s="1857"/>
      <c r="S64" s="1857"/>
      <c r="T64" s="1819"/>
      <c r="U64" s="1817"/>
      <c r="V64" s="1817"/>
      <c r="W64" s="1820"/>
      <c r="X64" s="1819"/>
      <c r="Y64" s="1817"/>
      <c r="Z64" s="1817"/>
      <c r="AA64" s="1820"/>
      <c r="AB64" s="1819"/>
      <c r="AC64" s="1817"/>
      <c r="AD64" s="1817"/>
      <c r="AE64" s="1820"/>
      <c r="AF64" s="1819"/>
      <c r="AG64" s="1817"/>
      <c r="AH64" s="1817"/>
      <c r="AI64" s="1820"/>
      <c r="AJ64" s="1819"/>
      <c r="AK64" s="1817"/>
      <c r="AL64" s="1817"/>
      <c r="AM64" s="1820"/>
      <c r="AN64" s="1819"/>
      <c r="AO64" s="1817"/>
      <c r="AP64" s="1817"/>
      <c r="AQ64" s="1820"/>
      <c r="AR64" s="1819"/>
      <c r="AS64" s="1817"/>
      <c r="AT64" s="1817"/>
      <c r="AU64" s="1820"/>
      <c r="AV64" s="1819"/>
      <c r="AW64" s="1817"/>
      <c r="AX64" s="1817"/>
      <c r="AY64" s="1820"/>
      <c r="AZ64" s="1819"/>
      <c r="BA64" s="1817"/>
      <c r="BB64" s="1817"/>
      <c r="BC64" s="1820"/>
      <c r="BD64" s="1819"/>
      <c r="BE64" s="1817"/>
      <c r="BF64" s="1817"/>
      <c r="BG64" s="1820"/>
      <c r="BH64" s="1819"/>
      <c r="BI64" s="1817"/>
      <c r="BJ64" s="1817"/>
      <c r="BK64" s="1820"/>
      <c r="BL64" s="1819"/>
      <c r="BM64" s="1817"/>
      <c r="BN64" s="1817"/>
      <c r="BO64" s="1820"/>
      <c r="BP64" s="1819"/>
      <c r="BQ64" s="1817"/>
      <c r="BR64" s="1817"/>
      <c r="BS64" s="1820"/>
      <c r="BT64" s="1819"/>
      <c r="BU64" s="1817"/>
      <c r="BV64" s="1817"/>
      <c r="BW64" s="1820"/>
      <c r="BX64" s="1819"/>
      <c r="BY64" s="1817"/>
      <c r="BZ64" s="1817"/>
      <c r="CA64" s="1820"/>
      <c r="CB64" s="1819"/>
      <c r="CC64" s="1817"/>
      <c r="CD64" s="1817"/>
      <c r="CE64" s="1820"/>
      <c r="CF64" s="1819"/>
      <c r="CG64" s="1817"/>
      <c r="CH64" s="1817"/>
      <c r="CI64" s="1820"/>
      <c r="CJ64" s="1819"/>
      <c r="CK64" s="1817"/>
      <c r="CL64" s="1817"/>
      <c r="CM64" s="1820"/>
      <c r="CN64" s="1819"/>
      <c r="CO64" s="1817"/>
      <c r="CP64" s="1817"/>
      <c r="CQ64" s="1820"/>
      <c r="CR64" s="1819"/>
      <c r="CS64" s="1817"/>
      <c r="CT64" s="1817"/>
      <c r="CU64" s="1820"/>
      <c r="CV64" s="1819"/>
      <c r="CW64" s="1817"/>
      <c r="CX64" s="1817"/>
      <c r="CY64" s="1820"/>
      <c r="CZ64" s="1819"/>
      <c r="DA64" s="1817"/>
      <c r="DB64" s="1817"/>
      <c r="DC64" s="1820"/>
      <c r="DD64" s="1819"/>
      <c r="DE64" s="1817"/>
      <c r="DF64" s="1817"/>
      <c r="DG64" s="1820"/>
      <c r="DH64" s="1819"/>
      <c r="DI64" s="1817"/>
      <c r="DJ64" s="1817"/>
      <c r="DK64" s="1820"/>
      <c r="DL64" s="1819"/>
      <c r="DM64" s="1817"/>
      <c r="DN64" s="1817"/>
      <c r="DO64" s="1820"/>
      <c r="DP64" s="1819"/>
      <c r="DQ64" s="1817"/>
      <c r="DR64" s="1817"/>
      <c r="DS64" s="1820"/>
      <c r="DT64" s="1819"/>
      <c r="DU64" s="1817"/>
      <c r="DV64" s="1817"/>
      <c r="DW64" s="1820"/>
      <c r="DX64" s="1819"/>
      <c r="DY64" s="1817"/>
      <c r="DZ64" s="1817"/>
      <c r="EA64" s="1820"/>
      <c r="EB64" s="1821">
        <f t="shared" si="7"/>
        <v>0</v>
      </c>
      <c r="EC64" s="1822"/>
      <c r="ED64" s="1822"/>
      <c r="EE64" s="1823"/>
      <c r="EF64" s="150"/>
      <c r="EG64" s="229"/>
      <c r="EH64" s="229"/>
      <c r="EO64" s="118"/>
      <c r="EP64" s="118"/>
      <c r="EW64" s="853"/>
      <c r="EX64" s="853"/>
      <c r="EY64" s="853"/>
      <c r="EZ64" s="853"/>
      <c r="FA64" s="853"/>
      <c r="FB64" s="853"/>
      <c r="FC64" s="853"/>
      <c r="FD64" s="853"/>
      <c r="FE64" s="853"/>
      <c r="FF64" s="853"/>
      <c r="FG64" s="853" t="s">
        <v>1458</v>
      </c>
      <c r="FH64" s="853"/>
      <c r="FI64" s="853"/>
      <c r="FJ64" s="853"/>
      <c r="FK64" s="853"/>
      <c r="FL64" s="853"/>
      <c r="FM64" s="853"/>
      <c r="FN64" s="853"/>
      <c r="FO64" s="853"/>
      <c r="FP64" s="853"/>
      <c r="FQ64" s="853"/>
      <c r="FR64" s="853"/>
      <c r="FS64" s="853"/>
      <c r="FT64" s="853"/>
      <c r="FU64" s="853"/>
      <c r="FV64" s="853"/>
    </row>
    <row r="65" spans="1:178" ht="19.5" customHeight="1">
      <c r="A65" s="909">
        <v>35</v>
      </c>
      <c r="B65" s="402"/>
      <c r="C65" s="409"/>
      <c r="D65" s="419"/>
      <c r="E65" s="416" t="s">
        <v>1450</v>
      </c>
      <c r="F65" s="1814" t="s">
        <v>30</v>
      </c>
      <c r="G65" s="1815"/>
      <c r="H65" s="1816"/>
      <c r="I65" s="1817"/>
      <c r="J65" s="1817"/>
      <c r="K65" s="1818"/>
      <c r="L65" s="1817"/>
      <c r="M65" s="1817"/>
      <c r="N65" s="1817"/>
      <c r="O65" s="1817"/>
      <c r="P65" s="1819"/>
      <c r="Q65" s="1817"/>
      <c r="R65" s="1817"/>
      <c r="S65" s="1820"/>
      <c r="T65" s="1819"/>
      <c r="U65" s="1817"/>
      <c r="V65" s="1817"/>
      <c r="W65" s="1820"/>
      <c r="X65" s="1819"/>
      <c r="Y65" s="1817"/>
      <c r="Z65" s="1817"/>
      <c r="AA65" s="1820"/>
      <c r="AB65" s="1819"/>
      <c r="AC65" s="1817"/>
      <c r="AD65" s="1817"/>
      <c r="AE65" s="1820"/>
      <c r="AF65" s="1819"/>
      <c r="AG65" s="1817"/>
      <c r="AH65" s="1817"/>
      <c r="AI65" s="1820"/>
      <c r="AJ65" s="1819"/>
      <c r="AK65" s="1817"/>
      <c r="AL65" s="1817"/>
      <c r="AM65" s="1820"/>
      <c r="AN65" s="1819"/>
      <c r="AO65" s="1817"/>
      <c r="AP65" s="1817"/>
      <c r="AQ65" s="1820"/>
      <c r="AR65" s="1819"/>
      <c r="AS65" s="1817"/>
      <c r="AT65" s="1817"/>
      <c r="AU65" s="1820"/>
      <c r="AV65" s="1819"/>
      <c r="AW65" s="1817"/>
      <c r="AX65" s="1817"/>
      <c r="AY65" s="1820"/>
      <c r="AZ65" s="1819"/>
      <c r="BA65" s="1817"/>
      <c r="BB65" s="1817"/>
      <c r="BC65" s="1820"/>
      <c r="BD65" s="1819"/>
      <c r="BE65" s="1817"/>
      <c r="BF65" s="1817"/>
      <c r="BG65" s="1820"/>
      <c r="BH65" s="1819"/>
      <c r="BI65" s="1817"/>
      <c r="BJ65" s="1817"/>
      <c r="BK65" s="1820"/>
      <c r="BL65" s="1819"/>
      <c r="BM65" s="1817"/>
      <c r="BN65" s="1817"/>
      <c r="BO65" s="1820"/>
      <c r="BP65" s="1819"/>
      <c r="BQ65" s="1817"/>
      <c r="BR65" s="1817"/>
      <c r="BS65" s="1820"/>
      <c r="BT65" s="1819"/>
      <c r="BU65" s="1817"/>
      <c r="BV65" s="1817"/>
      <c r="BW65" s="1820"/>
      <c r="BX65" s="1819"/>
      <c r="BY65" s="1817"/>
      <c r="BZ65" s="1817"/>
      <c r="CA65" s="1820"/>
      <c r="CB65" s="1819"/>
      <c r="CC65" s="1817"/>
      <c r="CD65" s="1817"/>
      <c r="CE65" s="1820"/>
      <c r="CF65" s="1819"/>
      <c r="CG65" s="1817"/>
      <c r="CH65" s="1817"/>
      <c r="CI65" s="1820"/>
      <c r="CJ65" s="1819"/>
      <c r="CK65" s="1817"/>
      <c r="CL65" s="1817"/>
      <c r="CM65" s="1820"/>
      <c r="CN65" s="1819"/>
      <c r="CO65" s="1817"/>
      <c r="CP65" s="1817"/>
      <c r="CQ65" s="1820"/>
      <c r="CR65" s="1819"/>
      <c r="CS65" s="1817"/>
      <c r="CT65" s="1817"/>
      <c r="CU65" s="1820"/>
      <c r="CV65" s="1819"/>
      <c r="CW65" s="1817"/>
      <c r="CX65" s="1817"/>
      <c r="CY65" s="1820"/>
      <c r="CZ65" s="1819"/>
      <c r="DA65" s="1817"/>
      <c r="DB65" s="1817"/>
      <c r="DC65" s="1820"/>
      <c r="DD65" s="1819"/>
      <c r="DE65" s="1817"/>
      <c r="DF65" s="1817"/>
      <c r="DG65" s="1820"/>
      <c r="DH65" s="1819"/>
      <c r="DI65" s="1817"/>
      <c r="DJ65" s="1817"/>
      <c r="DK65" s="1820"/>
      <c r="DL65" s="1819"/>
      <c r="DM65" s="1817"/>
      <c r="DN65" s="1817"/>
      <c r="DO65" s="1820"/>
      <c r="DP65" s="1819"/>
      <c r="DQ65" s="1817"/>
      <c r="DR65" s="1817"/>
      <c r="DS65" s="1820"/>
      <c r="DT65" s="1819"/>
      <c r="DU65" s="1817"/>
      <c r="DV65" s="1817"/>
      <c r="DW65" s="1820"/>
      <c r="DX65" s="1819"/>
      <c r="DY65" s="1817"/>
      <c r="DZ65" s="1817"/>
      <c r="EA65" s="1817"/>
      <c r="EB65" s="1821">
        <f t="shared" ref="EB65:EB70" si="8">SUM(H65:EA65)</f>
        <v>0</v>
      </c>
      <c r="EC65" s="1822"/>
      <c r="ED65" s="1822"/>
      <c r="EE65" s="1823"/>
      <c r="EO65" s="118"/>
      <c r="EP65" s="118"/>
      <c r="EW65" s="853"/>
      <c r="EX65" s="853"/>
      <c r="EY65" s="853"/>
      <c r="EZ65" s="853"/>
      <c r="FA65" s="853"/>
      <c r="FB65" s="853"/>
      <c r="FC65" s="853"/>
      <c r="FD65" s="853"/>
      <c r="FE65" s="853" t="s">
        <v>1122</v>
      </c>
      <c r="FF65" s="853"/>
      <c r="FG65" s="853"/>
      <c r="FH65" s="853"/>
      <c r="FI65" s="853"/>
      <c r="FJ65" s="853"/>
      <c r="FK65" s="853"/>
      <c r="FL65" s="853"/>
      <c r="FM65" s="853"/>
      <c r="FN65" s="853"/>
      <c r="FO65" s="853"/>
      <c r="FP65" s="853"/>
      <c r="FQ65" s="853"/>
      <c r="FR65" s="853"/>
      <c r="FS65" s="853"/>
      <c r="FT65" s="853"/>
      <c r="FU65" s="853"/>
      <c r="FV65" s="853"/>
    </row>
    <row r="66" spans="1:178" ht="19.5" customHeight="1">
      <c r="A66" s="909">
        <v>40</v>
      </c>
      <c r="B66" s="402"/>
      <c r="C66" s="409"/>
      <c r="D66" s="419"/>
      <c r="E66" s="416" t="s">
        <v>1451</v>
      </c>
      <c r="F66" s="1814" t="s">
        <v>632</v>
      </c>
      <c r="G66" s="1815"/>
      <c r="H66" s="1816"/>
      <c r="I66" s="1817"/>
      <c r="J66" s="1817"/>
      <c r="K66" s="1818"/>
      <c r="L66" s="1817"/>
      <c r="M66" s="1817"/>
      <c r="N66" s="1817"/>
      <c r="O66" s="1817"/>
      <c r="P66" s="1819"/>
      <c r="Q66" s="1817"/>
      <c r="R66" s="1817"/>
      <c r="S66" s="1820"/>
      <c r="T66" s="1819"/>
      <c r="U66" s="1817"/>
      <c r="V66" s="1817"/>
      <c r="W66" s="1820"/>
      <c r="X66" s="1819"/>
      <c r="Y66" s="1817"/>
      <c r="Z66" s="1817"/>
      <c r="AA66" s="1820"/>
      <c r="AB66" s="1819"/>
      <c r="AC66" s="1817"/>
      <c r="AD66" s="1817"/>
      <c r="AE66" s="1820"/>
      <c r="AF66" s="1819"/>
      <c r="AG66" s="1817"/>
      <c r="AH66" s="1817"/>
      <c r="AI66" s="1820"/>
      <c r="AJ66" s="1819"/>
      <c r="AK66" s="1817"/>
      <c r="AL66" s="1817"/>
      <c r="AM66" s="1820"/>
      <c r="AN66" s="1819"/>
      <c r="AO66" s="1817"/>
      <c r="AP66" s="1817"/>
      <c r="AQ66" s="1820"/>
      <c r="AR66" s="1819"/>
      <c r="AS66" s="1817"/>
      <c r="AT66" s="1817"/>
      <c r="AU66" s="1820"/>
      <c r="AV66" s="1819"/>
      <c r="AW66" s="1817"/>
      <c r="AX66" s="1817"/>
      <c r="AY66" s="1820"/>
      <c r="AZ66" s="1819"/>
      <c r="BA66" s="1817"/>
      <c r="BB66" s="1817"/>
      <c r="BC66" s="1820"/>
      <c r="BD66" s="1819"/>
      <c r="BE66" s="1817"/>
      <c r="BF66" s="1817"/>
      <c r="BG66" s="1820"/>
      <c r="BH66" s="1819"/>
      <c r="BI66" s="1817"/>
      <c r="BJ66" s="1817"/>
      <c r="BK66" s="1820"/>
      <c r="BL66" s="1819"/>
      <c r="BM66" s="1817"/>
      <c r="BN66" s="1817"/>
      <c r="BO66" s="1820"/>
      <c r="BP66" s="1819"/>
      <c r="BQ66" s="1817"/>
      <c r="BR66" s="1817"/>
      <c r="BS66" s="1820"/>
      <c r="BT66" s="1819"/>
      <c r="BU66" s="1817"/>
      <c r="BV66" s="1817"/>
      <c r="BW66" s="1820"/>
      <c r="BX66" s="1819"/>
      <c r="BY66" s="1817"/>
      <c r="BZ66" s="1817"/>
      <c r="CA66" s="1820"/>
      <c r="CB66" s="1819"/>
      <c r="CC66" s="1817"/>
      <c r="CD66" s="1817"/>
      <c r="CE66" s="1820"/>
      <c r="CF66" s="1819"/>
      <c r="CG66" s="1817"/>
      <c r="CH66" s="1817"/>
      <c r="CI66" s="1820"/>
      <c r="CJ66" s="1819"/>
      <c r="CK66" s="1817"/>
      <c r="CL66" s="1817"/>
      <c r="CM66" s="1820"/>
      <c r="CN66" s="1819"/>
      <c r="CO66" s="1817"/>
      <c r="CP66" s="1817"/>
      <c r="CQ66" s="1820"/>
      <c r="CR66" s="1819"/>
      <c r="CS66" s="1817"/>
      <c r="CT66" s="1817"/>
      <c r="CU66" s="1820"/>
      <c r="CV66" s="1819"/>
      <c r="CW66" s="1817"/>
      <c r="CX66" s="1817"/>
      <c r="CY66" s="1820"/>
      <c r="CZ66" s="1819"/>
      <c r="DA66" s="1817"/>
      <c r="DB66" s="1817"/>
      <c r="DC66" s="1820"/>
      <c r="DD66" s="1819"/>
      <c r="DE66" s="1817"/>
      <c r="DF66" s="1817"/>
      <c r="DG66" s="1820"/>
      <c r="DH66" s="1819"/>
      <c r="DI66" s="1817"/>
      <c r="DJ66" s="1817"/>
      <c r="DK66" s="1820"/>
      <c r="DL66" s="1819"/>
      <c r="DM66" s="1817"/>
      <c r="DN66" s="1817"/>
      <c r="DO66" s="1820"/>
      <c r="DP66" s="1819"/>
      <c r="DQ66" s="1817"/>
      <c r="DR66" s="1817"/>
      <c r="DS66" s="1820"/>
      <c r="DT66" s="1819"/>
      <c r="DU66" s="1817"/>
      <c r="DV66" s="1817"/>
      <c r="DW66" s="1820"/>
      <c r="DX66" s="1819"/>
      <c r="DY66" s="1817"/>
      <c r="DZ66" s="1817"/>
      <c r="EA66" s="1817"/>
      <c r="EB66" s="1821">
        <f t="shared" si="8"/>
        <v>0</v>
      </c>
      <c r="EC66" s="1822"/>
      <c r="ED66" s="1822"/>
      <c r="EE66" s="1823"/>
      <c r="EG66" s="148"/>
      <c r="EH66" s="987"/>
      <c r="EI66" s="987"/>
      <c r="EJ66" s="987"/>
      <c r="EK66" s="987"/>
      <c r="EL66" s="353"/>
      <c r="EO66" s="118"/>
      <c r="EP66" s="118"/>
      <c r="EW66" s="853"/>
      <c r="EX66" s="853"/>
      <c r="EY66" s="853"/>
      <c r="EZ66" s="853"/>
      <c r="FA66" s="853"/>
      <c r="FB66" s="853"/>
      <c r="FC66" s="853"/>
      <c r="FD66" s="853"/>
      <c r="FE66" s="853" t="s">
        <v>1122</v>
      </c>
      <c r="FF66" s="853"/>
      <c r="FG66" s="853"/>
      <c r="FH66" s="853"/>
      <c r="FI66" s="853"/>
      <c r="FJ66" s="853"/>
      <c r="FK66" s="853"/>
      <c r="FL66" s="853"/>
      <c r="FM66" s="853"/>
      <c r="FN66" s="853"/>
      <c r="FO66" s="853"/>
      <c r="FP66" s="853"/>
      <c r="FQ66" s="853"/>
      <c r="FR66" s="853"/>
      <c r="FS66" s="853"/>
      <c r="FT66" s="853"/>
      <c r="FU66" s="853"/>
      <c r="FV66" s="853"/>
    </row>
    <row r="67" spans="1:178" ht="20.100000000000001" customHeight="1">
      <c r="A67" s="909">
        <v>41</v>
      </c>
      <c r="B67" s="402"/>
      <c r="C67" s="409"/>
      <c r="D67" s="419"/>
      <c r="E67" s="412" t="s">
        <v>1452</v>
      </c>
      <c r="F67" s="1850" t="s">
        <v>31</v>
      </c>
      <c r="G67" s="1851"/>
      <c r="H67" s="1816"/>
      <c r="I67" s="1817"/>
      <c r="J67" s="1817"/>
      <c r="K67" s="1818"/>
      <c r="L67" s="1817"/>
      <c r="M67" s="1817"/>
      <c r="N67" s="1817"/>
      <c r="O67" s="1817"/>
      <c r="P67" s="1819"/>
      <c r="Q67" s="1817"/>
      <c r="R67" s="1817"/>
      <c r="S67" s="1820"/>
      <c r="T67" s="1819"/>
      <c r="U67" s="1817"/>
      <c r="V67" s="1817"/>
      <c r="W67" s="1820"/>
      <c r="X67" s="1819"/>
      <c r="Y67" s="1817"/>
      <c r="Z67" s="1817"/>
      <c r="AA67" s="1820"/>
      <c r="AB67" s="1819"/>
      <c r="AC67" s="1817"/>
      <c r="AD67" s="1817"/>
      <c r="AE67" s="1820"/>
      <c r="AF67" s="1819"/>
      <c r="AG67" s="1817"/>
      <c r="AH67" s="1817"/>
      <c r="AI67" s="1820"/>
      <c r="AJ67" s="1819"/>
      <c r="AK67" s="1817"/>
      <c r="AL67" s="1817"/>
      <c r="AM67" s="1820"/>
      <c r="AN67" s="1819"/>
      <c r="AO67" s="1817"/>
      <c r="AP67" s="1817"/>
      <c r="AQ67" s="1820"/>
      <c r="AR67" s="1819"/>
      <c r="AS67" s="1817"/>
      <c r="AT67" s="1817"/>
      <c r="AU67" s="1820"/>
      <c r="AV67" s="1819"/>
      <c r="AW67" s="1817"/>
      <c r="AX67" s="1817"/>
      <c r="AY67" s="1820"/>
      <c r="AZ67" s="1819"/>
      <c r="BA67" s="1817"/>
      <c r="BB67" s="1817"/>
      <c r="BC67" s="1820"/>
      <c r="BD67" s="1819"/>
      <c r="BE67" s="1817"/>
      <c r="BF67" s="1817"/>
      <c r="BG67" s="1820"/>
      <c r="BH67" s="1819"/>
      <c r="BI67" s="1817"/>
      <c r="BJ67" s="1817"/>
      <c r="BK67" s="1820"/>
      <c r="BL67" s="1819"/>
      <c r="BM67" s="1817"/>
      <c r="BN67" s="1817"/>
      <c r="BO67" s="1820"/>
      <c r="BP67" s="1819"/>
      <c r="BQ67" s="1817"/>
      <c r="BR67" s="1817"/>
      <c r="BS67" s="1820"/>
      <c r="BT67" s="1819"/>
      <c r="BU67" s="1817"/>
      <c r="BV67" s="1817"/>
      <c r="BW67" s="1820"/>
      <c r="BX67" s="1819"/>
      <c r="BY67" s="1817"/>
      <c r="BZ67" s="1817"/>
      <c r="CA67" s="1820"/>
      <c r="CB67" s="1819"/>
      <c r="CC67" s="1817"/>
      <c r="CD67" s="1817"/>
      <c r="CE67" s="1820"/>
      <c r="CF67" s="1819"/>
      <c r="CG67" s="1817"/>
      <c r="CH67" s="1817"/>
      <c r="CI67" s="1820"/>
      <c r="CJ67" s="1819"/>
      <c r="CK67" s="1817"/>
      <c r="CL67" s="1817"/>
      <c r="CM67" s="1820"/>
      <c r="CN67" s="1819"/>
      <c r="CO67" s="1817"/>
      <c r="CP67" s="1817"/>
      <c r="CQ67" s="1820"/>
      <c r="CR67" s="1819"/>
      <c r="CS67" s="1817"/>
      <c r="CT67" s="1817"/>
      <c r="CU67" s="1820"/>
      <c r="CV67" s="1819"/>
      <c r="CW67" s="1817"/>
      <c r="CX67" s="1817"/>
      <c r="CY67" s="1820"/>
      <c r="CZ67" s="1819"/>
      <c r="DA67" s="1817"/>
      <c r="DB67" s="1817"/>
      <c r="DC67" s="1820"/>
      <c r="DD67" s="1819"/>
      <c r="DE67" s="1817"/>
      <c r="DF67" s="1817"/>
      <c r="DG67" s="1820"/>
      <c r="DH67" s="1819"/>
      <c r="DI67" s="1817"/>
      <c r="DJ67" s="1817"/>
      <c r="DK67" s="1820"/>
      <c r="DL67" s="1819"/>
      <c r="DM67" s="1817"/>
      <c r="DN67" s="1817"/>
      <c r="DO67" s="1820"/>
      <c r="DP67" s="1819"/>
      <c r="DQ67" s="1817"/>
      <c r="DR67" s="1817"/>
      <c r="DS67" s="1820"/>
      <c r="DT67" s="1819"/>
      <c r="DU67" s="1817"/>
      <c r="DV67" s="1817"/>
      <c r="DW67" s="1820"/>
      <c r="DX67" s="1819"/>
      <c r="DY67" s="1817"/>
      <c r="DZ67" s="1817"/>
      <c r="EA67" s="1817"/>
      <c r="EB67" s="1821">
        <f t="shared" si="8"/>
        <v>0</v>
      </c>
      <c r="EC67" s="1822"/>
      <c r="ED67" s="1822"/>
      <c r="EE67" s="1823"/>
      <c r="EG67" s="148"/>
      <c r="EH67" s="987"/>
      <c r="EI67" s="987"/>
      <c r="EJ67" s="987"/>
      <c r="EK67" s="987"/>
      <c r="EL67" s="353"/>
      <c r="EO67" s="118"/>
      <c r="EP67" s="118"/>
      <c r="EW67" s="853"/>
      <c r="EX67" s="853"/>
      <c r="EY67" s="853"/>
      <c r="EZ67" s="853"/>
      <c r="FA67" s="853"/>
      <c r="FB67" s="853"/>
      <c r="FC67" s="853"/>
      <c r="FD67" s="853"/>
      <c r="FE67" s="853" t="s">
        <v>1122</v>
      </c>
      <c r="FF67" s="853"/>
      <c r="FG67" s="853"/>
      <c r="FH67" s="853"/>
      <c r="FI67" s="853"/>
      <c r="FJ67" s="853"/>
      <c r="FK67" s="853"/>
      <c r="FL67" s="853"/>
      <c r="FM67" s="853"/>
      <c r="FN67" s="853"/>
      <c r="FO67" s="853"/>
      <c r="FP67" s="853"/>
      <c r="FQ67" s="853"/>
      <c r="FR67" s="853"/>
      <c r="FS67" s="853"/>
      <c r="FT67" s="853"/>
      <c r="FU67" s="853"/>
      <c r="FV67" s="853"/>
    </row>
    <row r="68" spans="1:178" ht="20.100000000000001" customHeight="1">
      <c r="A68" s="909">
        <v>42</v>
      </c>
      <c r="B68" s="402"/>
      <c r="C68" s="409"/>
      <c r="D68" s="419"/>
      <c r="E68" s="412" t="s">
        <v>1453</v>
      </c>
      <c r="F68" s="1850" t="s">
        <v>1862</v>
      </c>
      <c r="G68" s="1851"/>
      <c r="H68" s="1816"/>
      <c r="I68" s="1817"/>
      <c r="J68" s="1817"/>
      <c r="K68" s="1818"/>
      <c r="L68" s="1817"/>
      <c r="M68" s="1817"/>
      <c r="N68" s="1817"/>
      <c r="O68" s="1817"/>
      <c r="P68" s="1819"/>
      <c r="Q68" s="1817"/>
      <c r="R68" s="1817"/>
      <c r="S68" s="1820"/>
      <c r="T68" s="1819"/>
      <c r="U68" s="1817"/>
      <c r="V68" s="1817"/>
      <c r="W68" s="1820"/>
      <c r="X68" s="1819"/>
      <c r="Y68" s="1817"/>
      <c r="Z68" s="1817"/>
      <c r="AA68" s="1820"/>
      <c r="AB68" s="1819"/>
      <c r="AC68" s="1817"/>
      <c r="AD68" s="1817"/>
      <c r="AE68" s="1820"/>
      <c r="AF68" s="1819"/>
      <c r="AG68" s="1817"/>
      <c r="AH68" s="1817"/>
      <c r="AI68" s="1820"/>
      <c r="AJ68" s="1819"/>
      <c r="AK68" s="1817"/>
      <c r="AL68" s="1817"/>
      <c r="AM68" s="1820"/>
      <c r="AN68" s="1819"/>
      <c r="AO68" s="1817"/>
      <c r="AP68" s="1817"/>
      <c r="AQ68" s="1820"/>
      <c r="AR68" s="1819"/>
      <c r="AS68" s="1817"/>
      <c r="AT68" s="1817"/>
      <c r="AU68" s="1820"/>
      <c r="AV68" s="1819"/>
      <c r="AW68" s="1817"/>
      <c r="AX68" s="1817"/>
      <c r="AY68" s="1820"/>
      <c r="AZ68" s="1819"/>
      <c r="BA68" s="1817"/>
      <c r="BB68" s="1817"/>
      <c r="BC68" s="1820"/>
      <c r="BD68" s="1819"/>
      <c r="BE68" s="1817"/>
      <c r="BF68" s="1817"/>
      <c r="BG68" s="1820"/>
      <c r="BH68" s="1819"/>
      <c r="BI68" s="1817"/>
      <c r="BJ68" s="1817"/>
      <c r="BK68" s="1820"/>
      <c r="BL68" s="1819"/>
      <c r="BM68" s="1817"/>
      <c r="BN68" s="1817"/>
      <c r="BO68" s="1820"/>
      <c r="BP68" s="1819"/>
      <c r="BQ68" s="1817"/>
      <c r="BR68" s="1817"/>
      <c r="BS68" s="1820"/>
      <c r="BT68" s="1819"/>
      <c r="BU68" s="1817"/>
      <c r="BV68" s="1817"/>
      <c r="BW68" s="1820"/>
      <c r="BX68" s="1819"/>
      <c r="BY68" s="1817"/>
      <c r="BZ68" s="1817"/>
      <c r="CA68" s="1820"/>
      <c r="CB68" s="1819"/>
      <c r="CC68" s="1817"/>
      <c r="CD68" s="1817"/>
      <c r="CE68" s="1820"/>
      <c r="CF68" s="1819"/>
      <c r="CG68" s="1817"/>
      <c r="CH68" s="1817"/>
      <c r="CI68" s="1820"/>
      <c r="CJ68" s="1819"/>
      <c r="CK68" s="1817"/>
      <c r="CL68" s="1817"/>
      <c r="CM68" s="1820"/>
      <c r="CN68" s="1819"/>
      <c r="CO68" s="1817"/>
      <c r="CP68" s="1817"/>
      <c r="CQ68" s="1820"/>
      <c r="CR68" s="1819"/>
      <c r="CS68" s="1817"/>
      <c r="CT68" s="1817"/>
      <c r="CU68" s="1820"/>
      <c r="CV68" s="1819"/>
      <c r="CW68" s="1817"/>
      <c r="CX68" s="1817"/>
      <c r="CY68" s="1820"/>
      <c r="CZ68" s="1819"/>
      <c r="DA68" s="1817"/>
      <c r="DB68" s="1817"/>
      <c r="DC68" s="1820"/>
      <c r="DD68" s="1819"/>
      <c r="DE68" s="1817"/>
      <c r="DF68" s="1817"/>
      <c r="DG68" s="1820"/>
      <c r="DH68" s="1819"/>
      <c r="DI68" s="1817"/>
      <c r="DJ68" s="1817"/>
      <c r="DK68" s="1820"/>
      <c r="DL68" s="1819"/>
      <c r="DM68" s="1817"/>
      <c r="DN68" s="1817"/>
      <c r="DO68" s="1820"/>
      <c r="DP68" s="1819"/>
      <c r="DQ68" s="1817"/>
      <c r="DR68" s="1817"/>
      <c r="DS68" s="1820"/>
      <c r="DT68" s="1819"/>
      <c r="DU68" s="1817"/>
      <c r="DV68" s="1817"/>
      <c r="DW68" s="1820"/>
      <c r="DX68" s="1819"/>
      <c r="DY68" s="1817"/>
      <c r="DZ68" s="1817"/>
      <c r="EA68" s="1817"/>
      <c r="EB68" s="1821">
        <f t="shared" si="8"/>
        <v>0</v>
      </c>
      <c r="EC68" s="1822"/>
      <c r="ED68" s="1822"/>
      <c r="EE68" s="1823"/>
      <c r="EG68" s="148"/>
      <c r="EH68" s="987"/>
      <c r="EI68" s="987"/>
      <c r="EJ68" s="987"/>
      <c r="EK68" s="987"/>
      <c r="EL68" s="353"/>
      <c r="EO68" s="118"/>
      <c r="EP68" s="118"/>
      <c r="EW68" s="853"/>
      <c r="EX68" s="853"/>
      <c r="EY68" s="853"/>
      <c r="EZ68" s="853"/>
      <c r="FA68" s="853"/>
      <c r="FB68" s="853"/>
      <c r="FC68" s="853"/>
      <c r="FD68" s="853"/>
      <c r="FE68" s="853" t="s">
        <v>1122</v>
      </c>
      <c r="FF68" s="853"/>
      <c r="FG68" s="853"/>
      <c r="FH68" s="853"/>
      <c r="FI68" s="853"/>
      <c r="FJ68" s="853"/>
      <c r="FK68" s="853"/>
      <c r="FL68" s="853"/>
      <c r="FM68" s="853"/>
      <c r="FN68" s="853"/>
      <c r="FO68" s="853"/>
      <c r="FP68" s="853"/>
      <c r="FQ68" s="853"/>
      <c r="FR68" s="853"/>
      <c r="FS68" s="853"/>
      <c r="FT68" s="853"/>
      <c r="FU68" s="853"/>
      <c r="FV68" s="853"/>
    </row>
    <row r="69" spans="1:178" ht="20.100000000000001" customHeight="1">
      <c r="A69" s="909">
        <v>43</v>
      </c>
      <c r="B69" s="402"/>
      <c r="C69" s="409"/>
      <c r="D69" s="419"/>
      <c r="E69" s="412" t="s">
        <v>1454</v>
      </c>
      <c r="F69" s="1850" t="s">
        <v>32</v>
      </c>
      <c r="G69" s="1851"/>
      <c r="H69" s="1816"/>
      <c r="I69" s="1817"/>
      <c r="J69" s="1817"/>
      <c r="K69" s="1818"/>
      <c r="L69" s="1817"/>
      <c r="M69" s="1817"/>
      <c r="N69" s="1817"/>
      <c r="O69" s="1817"/>
      <c r="P69" s="1819"/>
      <c r="Q69" s="1817"/>
      <c r="R69" s="1817"/>
      <c r="S69" s="1820"/>
      <c r="T69" s="1819"/>
      <c r="U69" s="1817"/>
      <c r="V69" s="1817"/>
      <c r="W69" s="1820"/>
      <c r="X69" s="1819"/>
      <c r="Y69" s="1817"/>
      <c r="Z69" s="1817"/>
      <c r="AA69" s="1820"/>
      <c r="AB69" s="1819"/>
      <c r="AC69" s="1817"/>
      <c r="AD69" s="1817"/>
      <c r="AE69" s="1820"/>
      <c r="AF69" s="1819"/>
      <c r="AG69" s="1817"/>
      <c r="AH69" s="1817"/>
      <c r="AI69" s="1820"/>
      <c r="AJ69" s="1819"/>
      <c r="AK69" s="1817"/>
      <c r="AL69" s="1817"/>
      <c r="AM69" s="1820"/>
      <c r="AN69" s="1819"/>
      <c r="AO69" s="1817"/>
      <c r="AP69" s="1817"/>
      <c r="AQ69" s="1820"/>
      <c r="AR69" s="1819"/>
      <c r="AS69" s="1817"/>
      <c r="AT69" s="1817"/>
      <c r="AU69" s="1820"/>
      <c r="AV69" s="1819"/>
      <c r="AW69" s="1817"/>
      <c r="AX69" s="1817"/>
      <c r="AY69" s="1820"/>
      <c r="AZ69" s="1819"/>
      <c r="BA69" s="1817"/>
      <c r="BB69" s="1817"/>
      <c r="BC69" s="1820"/>
      <c r="BD69" s="1819"/>
      <c r="BE69" s="1817"/>
      <c r="BF69" s="1817"/>
      <c r="BG69" s="1820"/>
      <c r="BH69" s="1819"/>
      <c r="BI69" s="1817"/>
      <c r="BJ69" s="1817"/>
      <c r="BK69" s="1820"/>
      <c r="BL69" s="1819"/>
      <c r="BM69" s="1817"/>
      <c r="BN69" s="1817"/>
      <c r="BO69" s="1820"/>
      <c r="BP69" s="1819"/>
      <c r="BQ69" s="1817"/>
      <c r="BR69" s="1817"/>
      <c r="BS69" s="1820"/>
      <c r="BT69" s="1819"/>
      <c r="BU69" s="1817"/>
      <c r="BV69" s="1817"/>
      <c r="BW69" s="1820"/>
      <c r="BX69" s="1819"/>
      <c r="BY69" s="1817"/>
      <c r="BZ69" s="1817"/>
      <c r="CA69" s="1820"/>
      <c r="CB69" s="1819"/>
      <c r="CC69" s="1817"/>
      <c r="CD69" s="1817"/>
      <c r="CE69" s="1820"/>
      <c r="CF69" s="1819"/>
      <c r="CG69" s="1817"/>
      <c r="CH69" s="1817"/>
      <c r="CI69" s="1820"/>
      <c r="CJ69" s="1819"/>
      <c r="CK69" s="1817"/>
      <c r="CL69" s="1817"/>
      <c r="CM69" s="1820"/>
      <c r="CN69" s="1819"/>
      <c r="CO69" s="1817"/>
      <c r="CP69" s="1817"/>
      <c r="CQ69" s="1820"/>
      <c r="CR69" s="1819"/>
      <c r="CS69" s="1817"/>
      <c r="CT69" s="1817"/>
      <c r="CU69" s="1820"/>
      <c r="CV69" s="1819"/>
      <c r="CW69" s="1817"/>
      <c r="CX69" s="1817"/>
      <c r="CY69" s="1820"/>
      <c r="CZ69" s="1819"/>
      <c r="DA69" s="1817"/>
      <c r="DB69" s="1817"/>
      <c r="DC69" s="1820"/>
      <c r="DD69" s="1819"/>
      <c r="DE69" s="1817"/>
      <c r="DF69" s="1817"/>
      <c r="DG69" s="1820"/>
      <c r="DH69" s="1819"/>
      <c r="DI69" s="1817"/>
      <c r="DJ69" s="1817"/>
      <c r="DK69" s="1820"/>
      <c r="DL69" s="1819"/>
      <c r="DM69" s="1817"/>
      <c r="DN69" s="1817"/>
      <c r="DO69" s="1820"/>
      <c r="DP69" s="1819"/>
      <c r="DQ69" s="1817"/>
      <c r="DR69" s="1817"/>
      <c r="DS69" s="1820"/>
      <c r="DT69" s="1819"/>
      <c r="DU69" s="1817"/>
      <c r="DV69" s="1817"/>
      <c r="DW69" s="1820"/>
      <c r="DX69" s="1819"/>
      <c r="DY69" s="1817"/>
      <c r="DZ69" s="1817"/>
      <c r="EA69" s="1817"/>
      <c r="EB69" s="1821">
        <f t="shared" si="8"/>
        <v>0</v>
      </c>
      <c r="EC69" s="1822"/>
      <c r="ED69" s="1822"/>
      <c r="EE69" s="1823"/>
      <c r="EG69" s="148"/>
      <c r="EH69" s="987"/>
      <c r="EI69" s="987"/>
      <c r="EJ69" s="987"/>
      <c r="EK69" s="987"/>
      <c r="EL69" s="353"/>
      <c r="EO69" s="118"/>
      <c r="EP69" s="118"/>
      <c r="EW69" s="853"/>
      <c r="EX69" s="853"/>
      <c r="EY69" s="853"/>
      <c r="EZ69" s="853"/>
      <c r="FA69" s="853"/>
      <c r="FB69" s="853"/>
      <c r="FC69" s="853"/>
      <c r="FD69" s="853"/>
      <c r="FE69" s="853" t="s">
        <v>1122</v>
      </c>
      <c r="FF69" s="853"/>
      <c r="FG69" s="853"/>
      <c r="FH69" s="853"/>
      <c r="FI69" s="853"/>
      <c r="FJ69" s="853"/>
      <c r="FK69" s="853"/>
      <c r="FL69" s="853"/>
      <c r="FM69" s="853"/>
      <c r="FN69" s="853"/>
      <c r="FO69" s="853"/>
      <c r="FP69" s="853"/>
      <c r="FQ69" s="853"/>
      <c r="FR69" s="853"/>
      <c r="FS69" s="853"/>
      <c r="FT69" s="853"/>
      <c r="FU69" s="853"/>
      <c r="FV69" s="853"/>
    </row>
    <row r="70" spans="1:178" ht="20.100000000000001" customHeight="1">
      <c r="A70" s="909">
        <v>43</v>
      </c>
      <c r="B70" s="402"/>
      <c r="C70" s="409"/>
      <c r="D70" s="419"/>
      <c r="E70" s="412" t="s">
        <v>1455</v>
      </c>
      <c r="F70" s="1850" t="s">
        <v>1857</v>
      </c>
      <c r="G70" s="1851"/>
      <c r="H70" s="1816"/>
      <c r="I70" s="1817"/>
      <c r="J70" s="1817"/>
      <c r="K70" s="1818"/>
      <c r="L70" s="1817"/>
      <c r="M70" s="1817"/>
      <c r="N70" s="1817"/>
      <c r="O70" s="1817"/>
      <c r="P70" s="1819"/>
      <c r="Q70" s="1817"/>
      <c r="R70" s="1817"/>
      <c r="S70" s="1820"/>
      <c r="T70" s="1819"/>
      <c r="U70" s="1817"/>
      <c r="V70" s="1817"/>
      <c r="W70" s="1820"/>
      <c r="X70" s="1819"/>
      <c r="Y70" s="1817"/>
      <c r="Z70" s="1817"/>
      <c r="AA70" s="1820"/>
      <c r="AB70" s="1819"/>
      <c r="AC70" s="1817"/>
      <c r="AD70" s="1817"/>
      <c r="AE70" s="1820"/>
      <c r="AF70" s="1819"/>
      <c r="AG70" s="1817"/>
      <c r="AH70" s="1817"/>
      <c r="AI70" s="1820"/>
      <c r="AJ70" s="1819"/>
      <c r="AK70" s="1817"/>
      <c r="AL70" s="1817"/>
      <c r="AM70" s="1820"/>
      <c r="AN70" s="1819"/>
      <c r="AO70" s="1817"/>
      <c r="AP70" s="1817"/>
      <c r="AQ70" s="1820"/>
      <c r="AR70" s="1819"/>
      <c r="AS70" s="1817"/>
      <c r="AT70" s="1817"/>
      <c r="AU70" s="1820"/>
      <c r="AV70" s="1819"/>
      <c r="AW70" s="1817"/>
      <c r="AX70" s="1817"/>
      <c r="AY70" s="1820"/>
      <c r="AZ70" s="1819"/>
      <c r="BA70" s="1817"/>
      <c r="BB70" s="1817"/>
      <c r="BC70" s="1820"/>
      <c r="BD70" s="1819"/>
      <c r="BE70" s="1817"/>
      <c r="BF70" s="1817"/>
      <c r="BG70" s="1820"/>
      <c r="BH70" s="1819"/>
      <c r="BI70" s="1817"/>
      <c r="BJ70" s="1817"/>
      <c r="BK70" s="1820"/>
      <c r="BL70" s="1819"/>
      <c r="BM70" s="1817"/>
      <c r="BN70" s="1817"/>
      <c r="BO70" s="1820"/>
      <c r="BP70" s="1819"/>
      <c r="BQ70" s="1817"/>
      <c r="BR70" s="1817"/>
      <c r="BS70" s="1820"/>
      <c r="BT70" s="1819"/>
      <c r="BU70" s="1817"/>
      <c r="BV70" s="1817"/>
      <c r="BW70" s="1820"/>
      <c r="BX70" s="1819"/>
      <c r="BY70" s="1817"/>
      <c r="BZ70" s="1817"/>
      <c r="CA70" s="1820"/>
      <c r="CB70" s="1819"/>
      <c r="CC70" s="1817"/>
      <c r="CD70" s="1817"/>
      <c r="CE70" s="1820"/>
      <c r="CF70" s="1819"/>
      <c r="CG70" s="1817"/>
      <c r="CH70" s="1817"/>
      <c r="CI70" s="1820"/>
      <c r="CJ70" s="1819"/>
      <c r="CK70" s="1817"/>
      <c r="CL70" s="1817"/>
      <c r="CM70" s="1820"/>
      <c r="CN70" s="1819"/>
      <c r="CO70" s="1817"/>
      <c r="CP70" s="1817"/>
      <c r="CQ70" s="1820"/>
      <c r="CR70" s="1819"/>
      <c r="CS70" s="1817"/>
      <c r="CT70" s="1817"/>
      <c r="CU70" s="1820"/>
      <c r="CV70" s="1819"/>
      <c r="CW70" s="1817"/>
      <c r="CX70" s="1817"/>
      <c r="CY70" s="1820"/>
      <c r="CZ70" s="1819"/>
      <c r="DA70" s="1817"/>
      <c r="DB70" s="1817"/>
      <c r="DC70" s="1820"/>
      <c r="DD70" s="1819"/>
      <c r="DE70" s="1817"/>
      <c r="DF70" s="1817"/>
      <c r="DG70" s="1820"/>
      <c r="DH70" s="1819"/>
      <c r="DI70" s="1817"/>
      <c r="DJ70" s="1817"/>
      <c r="DK70" s="1820"/>
      <c r="DL70" s="1819"/>
      <c r="DM70" s="1817"/>
      <c r="DN70" s="1817"/>
      <c r="DO70" s="1820"/>
      <c r="DP70" s="1819"/>
      <c r="DQ70" s="1817"/>
      <c r="DR70" s="1817"/>
      <c r="DS70" s="1820"/>
      <c r="DT70" s="1819"/>
      <c r="DU70" s="1817"/>
      <c r="DV70" s="1817"/>
      <c r="DW70" s="1820"/>
      <c r="DX70" s="1819"/>
      <c r="DY70" s="1817"/>
      <c r="DZ70" s="1817"/>
      <c r="EA70" s="1817"/>
      <c r="EB70" s="1821">
        <f t="shared" si="8"/>
        <v>0</v>
      </c>
      <c r="EC70" s="1822"/>
      <c r="ED70" s="1822"/>
      <c r="EE70" s="1823"/>
      <c r="EG70" s="148"/>
      <c r="EH70" s="987"/>
      <c r="EI70" s="987"/>
      <c r="EJ70" s="987"/>
      <c r="EK70" s="987"/>
      <c r="EL70" s="353"/>
      <c r="EO70" s="118"/>
      <c r="EP70" s="118"/>
      <c r="EW70" s="853"/>
      <c r="EX70" s="853"/>
      <c r="EY70" s="853"/>
      <c r="EZ70" s="853"/>
      <c r="FA70" s="853"/>
      <c r="FB70" s="853"/>
      <c r="FC70" s="853"/>
      <c r="FD70" s="853"/>
      <c r="FE70" s="853" t="s">
        <v>1122</v>
      </c>
      <c r="FF70" s="853"/>
      <c r="FG70" s="853"/>
      <c r="FH70" s="853"/>
      <c r="FI70" s="853"/>
      <c r="FJ70" s="853"/>
      <c r="FK70" s="853"/>
      <c r="FL70" s="853"/>
      <c r="FM70" s="853"/>
      <c r="FN70" s="853"/>
      <c r="FO70" s="853"/>
      <c r="FP70" s="853"/>
      <c r="FQ70" s="853"/>
      <c r="FR70" s="853"/>
      <c r="FS70" s="853"/>
      <c r="FT70" s="853"/>
      <c r="FU70" s="853"/>
      <c r="FV70" s="853"/>
    </row>
    <row r="71" spans="1:178" ht="20.100000000000001" customHeight="1">
      <c r="A71" s="909">
        <v>43</v>
      </c>
      <c r="B71" s="402"/>
      <c r="C71" s="409"/>
      <c r="D71" s="419"/>
      <c r="E71" s="412" t="s">
        <v>1456</v>
      </c>
      <c r="F71" s="1850" t="s">
        <v>1858</v>
      </c>
      <c r="G71" s="1851"/>
      <c r="H71" s="1816"/>
      <c r="I71" s="1817"/>
      <c r="J71" s="1817"/>
      <c r="K71" s="1818"/>
      <c r="L71" s="1817"/>
      <c r="M71" s="1817"/>
      <c r="N71" s="1817"/>
      <c r="O71" s="1817"/>
      <c r="P71" s="1819"/>
      <c r="Q71" s="1817"/>
      <c r="R71" s="1817"/>
      <c r="S71" s="1820"/>
      <c r="T71" s="1819"/>
      <c r="U71" s="1817"/>
      <c r="V71" s="1817"/>
      <c r="W71" s="1820"/>
      <c r="X71" s="1819"/>
      <c r="Y71" s="1817"/>
      <c r="Z71" s="1817"/>
      <c r="AA71" s="1820"/>
      <c r="AB71" s="1819"/>
      <c r="AC71" s="1817"/>
      <c r="AD71" s="1817"/>
      <c r="AE71" s="1820"/>
      <c r="AF71" s="1819"/>
      <c r="AG71" s="1817"/>
      <c r="AH71" s="1817"/>
      <c r="AI71" s="1820"/>
      <c r="AJ71" s="1819"/>
      <c r="AK71" s="1817"/>
      <c r="AL71" s="1817"/>
      <c r="AM71" s="1820"/>
      <c r="AN71" s="1819"/>
      <c r="AO71" s="1817"/>
      <c r="AP71" s="1817"/>
      <c r="AQ71" s="1820"/>
      <c r="AR71" s="1819"/>
      <c r="AS71" s="1817"/>
      <c r="AT71" s="1817"/>
      <c r="AU71" s="1820"/>
      <c r="AV71" s="1819"/>
      <c r="AW71" s="1817"/>
      <c r="AX71" s="1817"/>
      <c r="AY71" s="1820"/>
      <c r="AZ71" s="1819"/>
      <c r="BA71" s="1817"/>
      <c r="BB71" s="1817"/>
      <c r="BC71" s="1820"/>
      <c r="BD71" s="1819"/>
      <c r="BE71" s="1817"/>
      <c r="BF71" s="1817"/>
      <c r="BG71" s="1820"/>
      <c r="BH71" s="1819"/>
      <c r="BI71" s="1817"/>
      <c r="BJ71" s="1817"/>
      <c r="BK71" s="1820"/>
      <c r="BL71" s="1819"/>
      <c r="BM71" s="1817"/>
      <c r="BN71" s="1817"/>
      <c r="BO71" s="1820"/>
      <c r="BP71" s="1819"/>
      <c r="BQ71" s="1817"/>
      <c r="BR71" s="1817"/>
      <c r="BS71" s="1820"/>
      <c r="BT71" s="1819"/>
      <c r="BU71" s="1817"/>
      <c r="BV71" s="1817"/>
      <c r="BW71" s="1820"/>
      <c r="BX71" s="1819"/>
      <c r="BY71" s="1817"/>
      <c r="BZ71" s="1817"/>
      <c r="CA71" s="1820"/>
      <c r="CB71" s="1819"/>
      <c r="CC71" s="1817"/>
      <c r="CD71" s="1817"/>
      <c r="CE71" s="1820"/>
      <c r="CF71" s="1819"/>
      <c r="CG71" s="1817"/>
      <c r="CH71" s="1817"/>
      <c r="CI71" s="1820"/>
      <c r="CJ71" s="1819"/>
      <c r="CK71" s="1817"/>
      <c r="CL71" s="1817"/>
      <c r="CM71" s="1820"/>
      <c r="CN71" s="1819"/>
      <c r="CO71" s="1817"/>
      <c r="CP71" s="1817"/>
      <c r="CQ71" s="1820"/>
      <c r="CR71" s="1819"/>
      <c r="CS71" s="1817"/>
      <c r="CT71" s="1817"/>
      <c r="CU71" s="1820"/>
      <c r="CV71" s="1819"/>
      <c r="CW71" s="1817"/>
      <c r="CX71" s="1817"/>
      <c r="CY71" s="1820"/>
      <c r="CZ71" s="1819"/>
      <c r="DA71" s="1817"/>
      <c r="DB71" s="1817"/>
      <c r="DC71" s="1820"/>
      <c r="DD71" s="1819"/>
      <c r="DE71" s="1817"/>
      <c r="DF71" s="1817"/>
      <c r="DG71" s="1820"/>
      <c r="DH71" s="1819"/>
      <c r="DI71" s="1817"/>
      <c r="DJ71" s="1817"/>
      <c r="DK71" s="1820"/>
      <c r="DL71" s="1819"/>
      <c r="DM71" s="1817"/>
      <c r="DN71" s="1817"/>
      <c r="DO71" s="1820"/>
      <c r="DP71" s="1819"/>
      <c r="DQ71" s="1817"/>
      <c r="DR71" s="1817"/>
      <c r="DS71" s="1820"/>
      <c r="DT71" s="1819"/>
      <c r="DU71" s="1817"/>
      <c r="DV71" s="1817"/>
      <c r="DW71" s="1820"/>
      <c r="DX71" s="1819"/>
      <c r="DY71" s="1817"/>
      <c r="DZ71" s="1817"/>
      <c r="EA71" s="1817"/>
      <c r="EB71" s="1821">
        <f t="shared" ref="EB71:EB73" si="9">SUM(H71:EA71)</f>
        <v>0</v>
      </c>
      <c r="EC71" s="1822"/>
      <c r="ED71" s="1822"/>
      <c r="EE71" s="1823"/>
      <c r="EG71" s="148"/>
      <c r="EH71" s="987"/>
      <c r="EI71" s="987"/>
      <c r="EJ71" s="987"/>
      <c r="EK71" s="987"/>
      <c r="EL71" s="353"/>
      <c r="EO71" s="118"/>
      <c r="EP71" s="118"/>
      <c r="EW71" s="853"/>
      <c r="EX71" s="853"/>
      <c r="EY71" s="853"/>
      <c r="EZ71" s="853"/>
      <c r="FA71" s="853"/>
      <c r="FB71" s="853"/>
      <c r="FC71" s="853"/>
      <c r="FD71" s="853"/>
      <c r="FE71" s="853" t="s">
        <v>1122</v>
      </c>
      <c r="FF71" s="853"/>
      <c r="FG71" s="853"/>
      <c r="FH71" s="853"/>
      <c r="FI71" s="853"/>
      <c r="FJ71" s="853"/>
      <c r="FK71" s="853"/>
      <c r="FL71" s="853"/>
      <c r="FM71" s="853"/>
      <c r="FN71" s="853"/>
      <c r="FO71" s="853"/>
      <c r="FP71" s="853"/>
      <c r="FQ71" s="853"/>
      <c r="FR71" s="853"/>
      <c r="FS71" s="853"/>
      <c r="FT71" s="853"/>
      <c r="FU71" s="853"/>
      <c r="FV71" s="853"/>
    </row>
    <row r="72" spans="1:178" ht="30.75" customHeight="1">
      <c r="A72" s="909">
        <v>43</v>
      </c>
      <c r="B72" s="402"/>
      <c r="C72" s="409"/>
      <c r="D72" s="419"/>
      <c r="E72" s="412" t="s">
        <v>1851</v>
      </c>
      <c r="F72" s="1850" t="s">
        <v>1859</v>
      </c>
      <c r="G72" s="1851"/>
      <c r="H72" s="1816"/>
      <c r="I72" s="1817"/>
      <c r="J72" s="1817"/>
      <c r="K72" s="1818"/>
      <c r="L72" s="1817"/>
      <c r="M72" s="1817"/>
      <c r="N72" s="1817"/>
      <c r="O72" s="1817"/>
      <c r="P72" s="1819"/>
      <c r="Q72" s="1817"/>
      <c r="R72" s="1817"/>
      <c r="S72" s="1820"/>
      <c r="T72" s="1819"/>
      <c r="U72" s="1817"/>
      <c r="V72" s="1817"/>
      <c r="W72" s="1820"/>
      <c r="X72" s="1819"/>
      <c r="Y72" s="1817"/>
      <c r="Z72" s="1817"/>
      <c r="AA72" s="1820"/>
      <c r="AB72" s="1819"/>
      <c r="AC72" s="1817"/>
      <c r="AD72" s="1817"/>
      <c r="AE72" s="1820"/>
      <c r="AF72" s="1819"/>
      <c r="AG72" s="1817"/>
      <c r="AH72" s="1817"/>
      <c r="AI72" s="1820"/>
      <c r="AJ72" s="1819"/>
      <c r="AK72" s="1817"/>
      <c r="AL72" s="1817"/>
      <c r="AM72" s="1820"/>
      <c r="AN72" s="1819"/>
      <c r="AO72" s="1817"/>
      <c r="AP72" s="1817"/>
      <c r="AQ72" s="1820"/>
      <c r="AR72" s="1819"/>
      <c r="AS72" s="1817"/>
      <c r="AT72" s="1817"/>
      <c r="AU72" s="1820"/>
      <c r="AV72" s="1819"/>
      <c r="AW72" s="1817"/>
      <c r="AX72" s="1817"/>
      <c r="AY72" s="1820"/>
      <c r="AZ72" s="1819"/>
      <c r="BA72" s="1817"/>
      <c r="BB72" s="1817"/>
      <c r="BC72" s="1820"/>
      <c r="BD72" s="1819"/>
      <c r="BE72" s="1817"/>
      <c r="BF72" s="1817"/>
      <c r="BG72" s="1820"/>
      <c r="BH72" s="1819"/>
      <c r="BI72" s="1817"/>
      <c r="BJ72" s="1817"/>
      <c r="BK72" s="1820"/>
      <c r="BL72" s="1819"/>
      <c r="BM72" s="1817"/>
      <c r="BN72" s="1817"/>
      <c r="BO72" s="1820"/>
      <c r="BP72" s="1819"/>
      <c r="BQ72" s="1817"/>
      <c r="BR72" s="1817"/>
      <c r="BS72" s="1820"/>
      <c r="BT72" s="1819"/>
      <c r="BU72" s="1817"/>
      <c r="BV72" s="1817"/>
      <c r="BW72" s="1820"/>
      <c r="BX72" s="1819"/>
      <c r="BY72" s="1817"/>
      <c r="BZ72" s="1817"/>
      <c r="CA72" s="1820"/>
      <c r="CB72" s="1819"/>
      <c r="CC72" s="1817"/>
      <c r="CD72" s="1817"/>
      <c r="CE72" s="1820"/>
      <c r="CF72" s="1819"/>
      <c r="CG72" s="1817"/>
      <c r="CH72" s="1817"/>
      <c r="CI72" s="1820"/>
      <c r="CJ72" s="1819"/>
      <c r="CK72" s="1817"/>
      <c r="CL72" s="1817"/>
      <c r="CM72" s="1820"/>
      <c r="CN72" s="1819"/>
      <c r="CO72" s="1817"/>
      <c r="CP72" s="1817"/>
      <c r="CQ72" s="1820"/>
      <c r="CR72" s="1819"/>
      <c r="CS72" s="1817"/>
      <c r="CT72" s="1817"/>
      <c r="CU72" s="1820"/>
      <c r="CV72" s="1819"/>
      <c r="CW72" s="1817"/>
      <c r="CX72" s="1817"/>
      <c r="CY72" s="1820"/>
      <c r="CZ72" s="1819"/>
      <c r="DA72" s="1817"/>
      <c r="DB72" s="1817"/>
      <c r="DC72" s="1820"/>
      <c r="DD72" s="1819"/>
      <c r="DE72" s="1817"/>
      <c r="DF72" s="1817"/>
      <c r="DG72" s="1820"/>
      <c r="DH72" s="1819"/>
      <c r="DI72" s="1817"/>
      <c r="DJ72" s="1817"/>
      <c r="DK72" s="1820"/>
      <c r="DL72" s="1819"/>
      <c r="DM72" s="1817"/>
      <c r="DN72" s="1817"/>
      <c r="DO72" s="1820"/>
      <c r="DP72" s="1819"/>
      <c r="DQ72" s="1817"/>
      <c r="DR72" s="1817"/>
      <c r="DS72" s="1820"/>
      <c r="DT72" s="1819"/>
      <c r="DU72" s="1817"/>
      <c r="DV72" s="1817"/>
      <c r="DW72" s="1820"/>
      <c r="DX72" s="1819"/>
      <c r="DY72" s="1817"/>
      <c r="DZ72" s="1817"/>
      <c r="EA72" s="1817"/>
      <c r="EB72" s="1821">
        <f t="shared" si="9"/>
        <v>0</v>
      </c>
      <c r="EC72" s="1822"/>
      <c r="ED72" s="1822"/>
      <c r="EE72" s="1823"/>
      <c r="EG72" s="148"/>
      <c r="EH72" s="987"/>
      <c r="EI72" s="987"/>
      <c r="EJ72" s="987"/>
      <c r="EK72" s="987"/>
      <c r="EL72" s="353"/>
      <c r="EO72" s="118"/>
      <c r="EP72" s="118"/>
      <c r="EW72" s="853"/>
      <c r="EX72" s="853"/>
      <c r="EY72" s="853"/>
      <c r="EZ72" s="853"/>
      <c r="FA72" s="853"/>
      <c r="FB72" s="853"/>
      <c r="FC72" s="853"/>
      <c r="FD72" s="853"/>
      <c r="FE72" s="853" t="s">
        <v>1122</v>
      </c>
      <c r="FF72" s="853"/>
      <c r="FG72" s="853"/>
      <c r="FH72" s="853"/>
      <c r="FI72" s="853"/>
      <c r="FJ72" s="853"/>
      <c r="FK72" s="853"/>
      <c r="FL72" s="853"/>
      <c r="FM72" s="853"/>
      <c r="FN72" s="853"/>
      <c r="FO72" s="853"/>
      <c r="FP72" s="853"/>
      <c r="FQ72" s="853"/>
      <c r="FR72" s="853"/>
      <c r="FS72" s="853"/>
      <c r="FT72" s="853"/>
      <c r="FU72" s="853"/>
      <c r="FV72" s="853"/>
    </row>
    <row r="73" spans="1:178" ht="20.100000000000001" customHeight="1">
      <c r="A73" s="909">
        <v>43</v>
      </c>
      <c r="B73" s="402"/>
      <c r="C73" s="409"/>
      <c r="D73" s="419"/>
      <c r="E73" s="412" t="s">
        <v>1852</v>
      </c>
      <c r="F73" s="1850" t="s">
        <v>1860</v>
      </c>
      <c r="G73" s="1851"/>
      <c r="H73" s="1816"/>
      <c r="I73" s="1817"/>
      <c r="J73" s="1817"/>
      <c r="K73" s="1818"/>
      <c r="L73" s="1817"/>
      <c r="M73" s="1817"/>
      <c r="N73" s="1817"/>
      <c r="O73" s="1817"/>
      <c r="P73" s="1819"/>
      <c r="Q73" s="1817"/>
      <c r="R73" s="1817"/>
      <c r="S73" s="1820"/>
      <c r="T73" s="1819"/>
      <c r="U73" s="1817"/>
      <c r="V73" s="1817"/>
      <c r="W73" s="1820"/>
      <c r="X73" s="1819"/>
      <c r="Y73" s="1817"/>
      <c r="Z73" s="1817"/>
      <c r="AA73" s="1820"/>
      <c r="AB73" s="1819"/>
      <c r="AC73" s="1817"/>
      <c r="AD73" s="1817"/>
      <c r="AE73" s="1820"/>
      <c r="AF73" s="1819"/>
      <c r="AG73" s="1817"/>
      <c r="AH73" s="1817"/>
      <c r="AI73" s="1820"/>
      <c r="AJ73" s="1819"/>
      <c r="AK73" s="1817"/>
      <c r="AL73" s="1817"/>
      <c r="AM73" s="1820"/>
      <c r="AN73" s="1819"/>
      <c r="AO73" s="1817"/>
      <c r="AP73" s="1817"/>
      <c r="AQ73" s="1820"/>
      <c r="AR73" s="1819"/>
      <c r="AS73" s="1817"/>
      <c r="AT73" s="1817"/>
      <c r="AU73" s="1820"/>
      <c r="AV73" s="1819"/>
      <c r="AW73" s="1817"/>
      <c r="AX73" s="1817"/>
      <c r="AY73" s="1820"/>
      <c r="AZ73" s="1819"/>
      <c r="BA73" s="1817"/>
      <c r="BB73" s="1817"/>
      <c r="BC73" s="1820"/>
      <c r="BD73" s="1819"/>
      <c r="BE73" s="1817"/>
      <c r="BF73" s="1817"/>
      <c r="BG73" s="1820"/>
      <c r="BH73" s="1819"/>
      <c r="BI73" s="1817"/>
      <c r="BJ73" s="1817"/>
      <c r="BK73" s="1820"/>
      <c r="BL73" s="1819"/>
      <c r="BM73" s="1817"/>
      <c r="BN73" s="1817"/>
      <c r="BO73" s="1820"/>
      <c r="BP73" s="1819"/>
      <c r="BQ73" s="1817"/>
      <c r="BR73" s="1817"/>
      <c r="BS73" s="1820"/>
      <c r="BT73" s="1819"/>
      <c r="BU73" s="1817"/>
      <c r="BV73" s="1817"/>
      <c r="BW73" s="1820"/>
      <c r="BX73" s="1819"/>
      <c r="BY73" s="1817"/>
      <c r="BZ73" s="1817"/>
      <c r="CA73" s="1820"/>
      <c r="CB73" s="1819"/>
      <c r="CC73" s="1817"/>
      <c r="CD73" s="1817"/>
      <c r="CE73" s="1820"/>
      <c r="CF73" s="1819"/>
      <c r="CG73" s="1817"/>
      <c r="CH73" s="1817"/>
      <c r="CI73" s="1820"/>
      <c r="CJ73" s="1819"/>
      <c r="CK73" s="1817"/>
      <c r="CL73" s="1817"/>
      <c r="CM73" s="1820"/>
      <c r="CN73" s="1819"/>
      <c r="CO73" s="1817"/>
      <c r="CP73" s="1817"/>
      <c r="CQ73" s="1820"/>
      <c r="CR73" s="1819"/>
      <c r="CS73" s="1817"/>
      <c r="CT73" s="1817"/>
      <c r="CU73" s="1820"/>
      <c r="CV73" s="1819"/>
      <c r="CW73" s="1817"/>
      <c r="CX73" s="1817"/>
      <c r="CY73" s="1820"/>
      <c r="CZ73" s="1819"/>
      <c r="DA73" s="1817"/>
      <c r="DB73" s="1817"/>
      <c r="DC73" s="1820"/>
      <c r="DD73" s="1819"/>
      <c r="DE73" s="1817"/>
      <c r="DF73" s="1817"/>
      <c r="DG73" s="1820"/>
      <c r="DH73" s="1819"/>
      <c r="DI73" s="1817"/>
      <c r="DJ73" s="1817"/>
      <c r="DK73" s="1820"/>
      <c r="DL73" s="1819"/>
      <c r="DM73" s="1817"/>
      <c r="DN73" s="1817"/>
      <c r="DO73" s="1820"/>
      <c r="DP73" s="1819"/>
      <c r="DQ73" s="1817"/>
      <c r="DR73" s="1817"/>
      <c r="DS73" s="1820"/>
      <c r="DT73" s="1819"/>
      <c r="DU73" s="1817"/>
      <c r="DV73" s="1817"/>
      <c r="DW73" s="1820"/>
      <c r="DX73" s="1819"/>
      <c r="DY73" s="1817"/>
      <c r="DZ73" s="1817"/>
      <c r="EA73" s="1817"/>
      <c r="EB73" s="1821">
        <f t="shared" si="9"/>
        <v>0</v>
      </c>
      <c r="EC73" s="1822"/>
      <c r="ED73" s="1822"/>
      <c r="EE73" s="1823"/>
      <c r="EG73" s="148"/>
      <c r="EH73" s="987"/>
      <c r="EI73" s="987"/>
      <c r="EJ73" s="987"/>
      <c r="EK73" s="987"/>
      <c r="EL73" s="353"/>
      <c r="EO73" s="118"/>
      <c r="EP73" s="118"/>
      <c r="EW73" s="853"/>
      <c r="EX73" s="853"/>
      <c r="EY73" s="853"/>
      <c r="EZ73" s="853"/>
      <c r="FA73" s="853"/>
      <c r="FB73" s="853"/>
      <c r="FC73" s="853"/>
      <c r="FD73" s="853"/>
      <c r="FE73" s="853" t="s">
        <v>1122</v>
      </c>
      <c r="FF73" s="853"/>
      <c r="FG73" s="853"/>
      <c r="FH73" s="853"/>
      <c r="FI73" s="853"/>
      <c r="FJ73" s="853"/>
      <c r="FK73" s="853"/>
      <c r="FL73" s="853"/>
      <c r="FM73" s="853"/>
      <c r="FN73" s="853"/>
      <c r="FO73" s="853"/>
      <c r="FP73" s="853"/>
      <c r="FQ73" s="853"/>
      <c r="FR73" s="853"/>
      <c r="FS73" s="853"/>
      <c r="FT73" s="853"/>
      <c r="FU73" s="853"/>
      <c r="FV73" s="853"/>
    </row>
    <row r="74" spans="1:178" ht="20.100000000000001" customHeight="1">
      <c r="A74" s="909">
        <v>43</v>
      </c>
      <c r="B74" s="402"/>
      <c r="C74" s="409"/>
      <c r="D74" s="419"/>
      <c r="E74" s="412" t="s">
        <v>1853</v>
      </c>
      <c r="F74" s="1850" t="s">
        <v>1863</v>
      </c>
      <c r="G74" s="1851"/>
      <c r="H74" s="1816"/>
      <c r="I74" s="1817"/>
      <c r="J74" s="1817"/>
      <c r="K74" s="1818"/>
      <c r="L74" s="1817"/>
      <c r="M74" s="1817"/>
      <c r="N74" s="1817"/>
      <c r="O74" s="1817"/>
      <c r="P74" s="1819"/>
      <c r="Q74" s="1817"/>
      <c r="R74" s="1817"/>
      <c r="S74" s="1820"/>
      <c r="T74" s="1819"/>
      <c r="U74" s="1817"/>
      <c r="V74" s="1817"/>
      <c r="W74" s="1820"/>
      <c r="X74" s="1819"/>
      <c r="Y74" s="1817"/>
      <c r="Z74" s="1817"/>
      <c r="AA74" s="1820"/>
      <c r="AB74" s="1819"/>
      <c r="AC74" s="1817"/>
      <c r="AD74" s="1817"/>
      <c r="AE74" s="1820"/>
      <c r="AF74" s="1819"/>
      <c r="AG74" s="1817"/>
      <c r="AH74" s="1817"/>
      <c r="AI74" s="1820"/>
      <c r="AJ74" s="1819"/>
      <c r="AK74" s="1817"/>
      <c r="AL74" s="1817"/>
      <c r="AM74" s="1820"/>
      <c r="AN74" s="1819"/>
      <c r="AO74" s="1817"/>
      <c r="AP74" s="1817"/>
      <c r="AQ74" s="1820"/>
      <c r="AR74" s="1819"/>
      <c r="AS74" s="1817"/>
      <c r="AT74" s="1817"/>
      <c r="AU74" s="1820"/>
      <c r="AV74" s="1819"/>
      <c r="AW74" s="1817"/>
      <c r="AX74" s="1817"/>
      <c r="AY74" s="1820"/>
      <c r="AZ74" s="1819"/>
      <c r="BA74" s="1817"/>
      <c r="BB74" s="1817"/>
      <c r="BC74" s="1820"/>
      <c r="BD74" s="1819"/>
      <c r="BE74" s="1817"/>
      <c r="BF74" s="1817"/>
      <c r="BG74" s="1820"/>
      <c r="BH74" s="1819"/>
      <c r="BI74" s="1817"/>
      <c r="BJ74" s="1817"/>
      <c r="BK74" s="1820"/>
      <c r="BL74" s="1819"/>
      <c r="BM74" s="1817"/>
      <c r="BN74" s="1817"/>
      <c r="BO74" s="1820"/>
      <c r="BP74" s="1819"/>
      <c r="BQ74" s="1817"/>
      <c r="BR74" s="1817"/>
      <c r="BS74" s="1820"/>
      <c r="BT74" s="1819"/>
      <c r="BU74" s="1817"/>
      <c r="BV74" s="1817"/>
      <c r="BW74" s="1820"/>
      <c r="BX74" s="1819"/>
      <c r="BY74" s="1817"/>
      <c r="BZ74" s="1817"/>
      <c r="CA74" s="1820"/>
      <c r="CB74" s="1819"/>
      <c r="CC74" s="1817"/>
      <c r="CD74" s="1817"/>
      <c r="CE74" s="1820"/>
      <c r="CF74" s="1819"/>
      <c r="CG74" s="1817"/>
      <c r="CH74" s="1817"/>
      <c r="CI74" s="1820"/>
      <c r="CJ74" s="1819"/>
      <c r="CK74" s="1817"/>
      <c r="CL74" s="1817"/>
      <c r="CM74" s="1820"/>
      <c r="CN74" s="1819"/>
      <c r="CO74" s="1817"/>
      <c r="CP74" s="1817"/>
      <c r="CQ74" s="1820"/>
      <c r="CR74" s="1819"/>
      <c r="CS74" s="1817"/>
      <c r="CT74" s="1817"/>
      <c r="CU74" s="1820"/>
      <c r="CV74" s="1819"/>
      <c r="CW74" s="1817"/>
      <c r="CX74" s="1817"/>
      <c r="CY74" s="1820"/>
      <c r="CZ74" s="1819"/>
      <c r="DA74" s="1817"/>
      <c r="DB74" s="1817"/>
      <c r="DC74" s="1820"/>
      <c r="DD74" s="1819"/>
      <c r="DE74" s="1817"/>
      <c r="DF74" s="1817"/>
      <c r="DG74" s="1820"/>
      <c r="DH74" s="1819"/>
      <c r="DI74" s="1817"/>
      <c r="DJ74" s="1817"/>
      <c r="DK74" s="1820"/>
      <c r="DL74" s="1819"/>
      <c r="DM74" s="1817"/>
      <c r="DN74" s="1817"/>
      <c r="DO74" s="1820"/>
      <c r="DP74" s="1819"/>
      <c r="DQ74" s="1817"/>
      <c r="DR74" s="1817"/>
      <c r="DS74" s="1820"/>
      <c r="DT74" s="1819"/>
      <c r="DU74" s="1817"/>
      <c r="DV74" s="1817"/>
      <c r="DW74" s="1820"/>
      <c r="DX74" s="1819"/>
      <c r="DY74" s="1817"/>
      <c r="DZ74" s="1817"/>
      <c r="EA74" s="1817"/>
      <c r="EB74" s="1821">
        <f t="shared" ref="EB74:EB75" si="10">SUM(H74:EA74)</f>
        <v>0</v>
      </c>
      <c r="EC74" s="1822"/>
      <c r="ED74" s="1822"/>
      <c r="EE74" s="1823"/>
      <c r="EG74" s="148"/>
      <c r="EH74" s="987"/>
      <c r="EI74" s="987"/>
      <c r="EJ74" s="987"/>
      <c r="EK74" s="987"/>
      <c r="EL74" s="353"/>
      <c r="EO74" s="118"/>
      <c r="EP74" s="118"/>
      <c r="EW74" s="853"/>
      <c r="EX74" s="853"/>
      <c r="EY74" s="853"/>
      <c r="EZ74" s="853"/>
      <c r="FA74" s="853"/>
      <c r="FB74" s="853"/>
      <c r="FC74" s="853"/>
      <c r="FD74" s="853"/>
      <c r="FE74" s="853" t="s">
        <v>1122</v>
      </c>
      <c r="FF74" s="853"/>
      <c r="FG74" s="853"/>
      <c r="FH74" s="853"/>
      <c r="FI74" s="853"/>
      <c r="FJ74" s="853"/>
      <c r="FK74" s="853"/>
      <c r="FL74" s="853"/>
      <c r="FM74" s="853"/>
      <c r="FN74" s="853"/>
      <c r="FO74" s="853"/>
      <c r="FP74" s="853"/>
      <c r="FQ74" s="853"/>
      <c r="FR74" s="853"/>
      <c r="FS74" s="853"/>
      <c r="FT74" s="853"/>
      <c r="FU74" s="853"/>
      <c r="FV74" s="853"/>
    </row>
    <row r="75" spans="1:178" ht="20.100000000000001" customHeight="1">
      <c r="A75" s="909">
        <v>43</v>
      </c>
      <c r="B75" s="402"/>
      <c r="C75" s="409"/>
      <c r="D75" s="419"/>
      <c r="E75" s="412" t="s">
        <v>1854</v>
      </c>
      <c r="F75" s="1850" t="s">
        <v>1864</v>
      </c>
      <c r="G75" s="1851"/>
      <c r="H75" s="1816"/>
      <c r="I75" s="1817"/>
      <c r="J75" s="1817"/>
      <c r="K75" s="1818"/>
      <c r="L75" s="1817"/>
      <c r="M75" s="1817"/>
      <c r="N75" s="1817"/>
      <c r="O75" s="1817"/>
      <c r="P75" s="1819"/>
      <c r="Q75" s="1817"/>
      <c r="R75" s="1817"/>
      <c r="S75" s="1820"/>
      <c r="T75" s="1819"/>
      <c r="U75" s="1817"/>
      <c r="V75" s="1817"/>
      <c r="W75" s="1820"/>
      <c r="X75" s="1819"/>
      <c r="Y75" s="1817"/>
      <c r="Z75" s="1817"/>
      <c r="AA75" s="1820"/>
      <c r="AB75" s="1819"/>
      <c r="AC75" s="1817"/>
      <c r="AD75" s="1817"/>
      <c r="AE75" s="1820"/>
      <c r="AF75" s="1819"/>
      <c r="AG75" s="1817"/>
      <c r="AH75" s="1817"/>
      <c r="AI75" s="1820"/>
      <c r="AJ75" s="1819"/>
      <c r="AK75" s="1817"/>
      <c r="AL75" s="1817"/>
      <c r="AM75" s="1820"/>
      <c r="AN75" s="1819"/>
      <c r="AO75" s="1817"/>
      <c r="AP75" s="1817"/>
      <c r="AQ75" s="1820"/>
      <c r="AR75" s="1819"/>
      <c r="AS75" s="1817"/>
      <c r="AT75" s="1817"/>
      <c r="AU75" s="1820"/>
      <c r="AV75" s="1819"/>
      <c r="AW75" s="1817"/>
      <c r="AX75" s="1817"/>
      <c r="AY75" s="1820"/>
      <c r="AZ75" s="1819"/>
      <c r="BA75" s="1817"/>
      <c r="BB75" s="1817"/>
      <c r="BC75" s="1820"/>
      <c r="BD75" s="1819"/>
      <c r="BE75" s="1817"/>
      <c r="BF75" s="1817"/>
      <c r="BG75" s="1820"/>
      <c r="BH75" s="1819"/>
      <c r="BI75" s="1817"/>
      <c r="BJ75" s="1817"/>
      <c r="BK75" s="1820"/>
      <c r="BL75" s="1819"/>
      <c r="BM75" s="1817"/>
      <c r="BN75" s="1817"/>
      <c r="BO75" s="1820"/>
      <c r="BP75" s="1819"/>
      <c r="BQ75" s="1817"/>
      <c r="BR75" s="1817"/>
      <c r="BS75" s="1820"/>
      <c r="BT75" s="1819"/>
      <c r="BU75" s="1817"/>
      <c r="BV75" s="1817"/>
      <c r="BW75" s="1820"/>
      <c r="BX75" s="1819"/>
      <c r="BY75" s="1817"/>
      <c r="BZ75" s="1817"/>
      <c r="CA75" s="1820"/>
      <c r="CB75" s="1819"/>
      <c r="CC75" s="1817"/>
      <c r="CD75" s="1817"/>
      <c r="CE75" s="1820"/>
      <c r="CF75" s="1819"/>
      <c r="CG75" s="1817"/>
      <c r="CH75" s="1817"/>
      <c r="CI75" s="1820"/>
      <c r="CJ75" s="1819"/>
      <c r="CK75" s="1817"/>
      <c r="CL75" s="1817"/>
      <c r="CM75" s="1820"/>
      <c r="CN75" s="1819"/>
      <c r="CO75" s="1817"/>
      <c r="CP75" s="1817"/>
      <c r="CQ75" s="1820"/>
      <c r="CR75" s="1819"/>
      <c r="CS75" s="1817"/>
      <c r="CT75" s="1817"/>
      <c r="CU75" s="1820"/>
      <c r="CV75" s="1819"/>
      <c r="CW75" s="1817"/>
      <c r="CX75" s="1817"/>
      <c r="CY75" s="1820"/>
      <c r="CZ75" s="1819"/>
      <c r="DA75" s="1817"/>
      <c r="DB75" s="1817"/>
      <c r="DC75" s="1820"/>
      <c r="DD75" s="1819"/>
      <c r="DE75" s="1817"/>
      <c r="DF75" s="1817"/>
      <c r="DG75" s="1820"/>
      <c r="DH75" s="1819"/>
      <c r="DI75" s="1817"/>
      <c r="DJ75" s="1817"/>
      <c r="DK75" s="1820"/>
      <c r="DL75" s="1819"/>
      <c r="DM75" s="1817"/>
      <c r="DN75" s="1817"/>
      <c r="DO75" s="1820"/>
      <c r="DP75" s="1819"/>
      <c r="DQ75" s="1817"/>
      <c r="DR75" s="1817"/>
      <c r="DS75" s="1820"/>
      <c r="DT75" s="1819"/>
      <c r="DU75" s="1817"/>
      <c r="DV75" s="1817"/>
      <c r="DW75" s="1820"/>
      <c r="DX75" s="1819"/>
      <c r="DY75" s="1817"/>
      <c r="DZ75" s="1817"/>
      <c r="EA75" s="1817"/>
      <c r="EB75" s="1821">
        <f t="shared" si="10"/>
        <v>0</v>
      </c>
      <c r="EC75" s="1822"/>
      <c r="ED75" s="1822"/>
      <c r="EE75" s="1823"/>
      <c r="EG75" s="148"/>
      <c r="EH75" s="987"/>
      <c r="EI75" s="987"/>
      <c r="EJ75" s="987"/>
      <c r="EK75" s="987"/>
      <c r="EL75" s="353"/>
      <c r="EO75" s="118"/>
      <c r="EP75" s="118"/>
      <c r="EW75" s="853"/>
      <c r="EX75" s="853"/>
      <c r="EY75" s="853"/>
      <c r="EZ75" s="853"/>
      <c r="FA75" s="853"/>
      <c r="FB75" s="853"/>
      <c r="FC75" s="853"/>
      <c r="FD75" s="853"/>
      <c r="FE75" s="853" t="s">
        <v>1122</v>
      </c>
      <c r="FF75" s="853"/>
      <c r="FG75" s="853"/>
      <c r="FH75" s="853"/>
      <c r="FI75" s="853"/>
      <c r="FJ75" s="853"/>
      <c r="FK75" s="853"/>
      <c r="FL75" s="853"/>
      <c r="FM75" s="853"/>
      <c r="FN75" s="853"/>
      <c r="FO75" s="853"/>
      <c r="FP75" s="853"/>
      <c r="FQ75" s="853"/>
      <c r="FR75" s="853"/>
      <c r="FS75" s="853"/>
      <c r="FT75" s="853"/>
      <c r="FU75" s="853"/>
      <c r="FV75" s="853"/>
    </row>
    <row r="76" spans="1:178" ht="20.100000000000001" customHeight="1">
      <c r="A76" s="909">
        <v>43</v>
      </c>
      <c r="B76" s="402"/>
      <c r="C76" s="409"/>
      <c r="D76" s="419"/>
      <c r="E76" s="412" t="s">
        <v>1855</v>
      </c>
      <c r="F76" s="1850" t="s">
        <v>1861</v>
      </c>
      <c r="G76" s="1851"/>
      <c r="H76" s="1816"/>
      <c r="I76" s="1817"/>
      <c r="J76" s="1817"/>
      <c r="K76" s="1818"/>
      <c r="L76" s="1817"/>
      <c r="M76" s="1817"/>
      <c r="N76" s="1817"/>
      <c r="O76" s="1817"/>
      <c r="P76" s="1819"/>
      <c r="Q76" s="1817"/>
      <c r="R76" s="1817"/>
      <c r="S76" s="1820"/>
      <c r="T76" s="1819"/>
      <c r="U76" s="1817"/>
      <c r="V76" s="1817"/>
      <c r="W76" s="1820"/>
      <c r="X76" s="1819"/>
      <c r="Y76" s="1817"/>
      <c r="Z76" s="1817"/>
      <c r="AA76" s="1820"/>
      <c r="AB76" s="1819"/>
      <c r="AC76" s="1817"/>
      <c r="AD76" s="1817"/>
      <c r="AE76" s="1820"/>
      <c r="AF76" s="1819"/>
      <c r="AG76" s="1817"/>
      <c r="AH76" s="1817"/>
      <c r="AI76" s="1820"/>
      <c r="AJ76" s="1819"/>
      <c r="AK76" s="1817"/>
      <c r="AL76" s="1817"/>
      <c r="AM76" s="1820"/>
      <c r="AN76" s="1819"/>
      <c r="AO76" s="1817"/>
      <c r="AP76" s="1817"/>
      <c r="AQ76" s="1820"/>
      <c r="AR76" s="1819"/>
      <c r="AS76" s="1817"/>
      <c r="AT76" s="1817"/>
      <c r="AU76" s="1820"/>
      <c r="AV76" s="1819"/>
      <c r="AW76" s="1817"/>
      <c r="AX76" s="1817"/>
      <c r="AY76" s="1820"/>
      <c r="AZ76" s="1819"/>
      <c r="BA76" s="1817"/>
      <c r="BB76" s="1817"/>
      <c r="BC76" s="1820"/>
      <c r="BD76" s="1819"/>
      <c r="BE76" s="1817"/>
      <c r="BF76" s="1817"/>
      <c r="BG76" s="1820"/>
      <c r="BH76" s="1819"/>
      <c r="BI76" s="1817"/>
      <c r="BJ76" s="1817"/>
      <c r="BK76" s="1820"/>
      <c r="BL76" s="1819"/>
      <c r="BM76" s="1817"/>
      <c r="BN76" s="1817"/>
      <c r="BO76" s="1820"/>
      <c r="BP76" s="1819"/>
      <c r="BQ76" s="1817"/>
      <c r="BR76" s="1817"/>
      <c r="BS76" s="1820"/>
      <c r="BT76" s="1819"/>
      <c r="BU76" s="1817"/>
      <c r="BV76" s="1817"/>
      <c r="BW76" s="1820"/>
      <c r="BX76" s="1819"/>
      <c r="BY76" s="1817"/>
      <c r="BZ76" s="1817"/>
      <c r="CA76" s="1820"/>
      <c r="CB76" s="1819"/>
      <c r="CC76" s="1817"/>
      <c r="CD76" s="1817"/>
      <c r="CE76" s="1820"/>
      <c r="CF76" s="1819"/>
      <c r="CG76" s="1817"/>
      <c r="CH76" s="1817"/>
      <c r="CI76" s="1820"/>
      <c r="CJ76" s="1819"/>
      <c r="CK76" s="1817"/>
      <c r="CL76" s="1817"/>
      <c r="CM76" s="1820"/>
      <c r="CN76" s="1819"/>
      <c r="CO76" s="1817"/>
      <c r="CP76" s="1817"/>
      <c r="CQ76" s="1820"/>
      <c r="CR76" s="1819"/>
      <c r="CS76" s="1817"/>
      <c r="CT76" s="1817"/>
      <c r="CU76" s="1820"/>
      <c r="CV76" s="1819"/>
      <c r="CW76" s="1817"/>
      <c r="CX76" s="1817"/>
      <c r="CY76" s="1820"/>
      <c r="CZ76" s="1819"/>
      <c r="DA76" s="1817"/>
      <c r="DB76" s="1817"/>
      <c r="DC76" s="1820"/>
      <c r="DD76" s="1819"/>
      <c r="DE76" s="1817"/>
      <c r="DF76" s="1817"/>
      <c r="DG76" s="1820"/>
      <c r="DH76" s="1819"/>
      <c r="DI76" s="1817"/>
      <c r="DJ76" s="1817"/>
      <c r="DK76" s="1820"/>
      <c r="DL76" s="1819"/>
      <c r="DM76" s="1817"/>
      <c r="DN76" s="1817"/>
      <c r="DO76" s="1820"/>
      <c r="DP76" s="1819"/>
      <c r="DQ76" s="1817"/>
      <c r="DR76" s="1817"/>
      <c r="DS76" s="1820"/>
      <c r="DT76" s="1819"/>
      <c r="DU76" s="1817"/>
      <c r="DV76" s="1817"/>
      <c r="DW76" s="1820"/>
      <c r="DX76" s="1819"/>
      <c r="DY76" s="1817"/>
      <c r="DZ76" s="1817"/>
      <c r="EA76" s="1817"/>
      <c r="EB76" s="1821">
        <f t="shared" ref="EB76" si="11">SUM(H76:EA76)</f>
        <v>0</v>
      </c>
      <c r="EC76" s="1822"/>
      <c r="ED76" s="1822"/>
      <c r="EE76" s="1823"/>
      <c r="EG76" s="148"/>
      <c r="EH76" s="987"/>
      <c r="EI76" s="987"/>
      <c r="EJ76" s="987"/>
      <c r="EK76" s="987"/>
      <c r="EL76" s="353"/>
      <c r="EO76" s="118"/>
      <c r="EP76" s="118"/>
      <c r="EW76" s="853"/>
      <c r="EX76" s="853"/>
      <c r="EY76" s="853"/>
      <c r="EZ76" s="853"/>
      <c r="FA76" s="853"/>
      <c r="FB76" s="853"/>
      <c r="FC76" s="853"/>
      <c r="FD76" s="853"/>
      <c r="FE76" s="853" t="s">
        <v>1122</v>
      </c>
      <c r="FF76" s="853"/>
      <c r="FG76" s="853"/>
      <c r="FH76" s="853"/>
      <c r="FI76" s="853"/>
      <c r="FJ76" s="853"/>
      <c r="FK76" s="853"/>
      <c r="FL76" s="853"/>
      <c r="FM76" s="853"/>
      <c r="FN76" s="853"/>
      <c r="FO76" s="853"/>
      <c r="FP76" s="853"/>
      <c r="FQ76" s="853"/>
      <c r="FR76" s="853"/>
      <c r="FS76" s="853"/>
      <c r="FT76" s="853"/>
      <c r="FU76" s="853"/>
      <c r="FV76" s="853"/>
    </row>
    <row r="77" spans="1:178" ht="20.25" customHeight="1">
      <c r="A77" s="909">
        <v>43</v>
      </c>
      <c r="B77" s="402"/>
      <c r="C77" s="409"/>
      <c r="D77" s="419"/>
      <c r="E77" s="1885" t="s">
        <v>1856</v>
      </c>
      <c r="F77" s="1265" t="s">
        <v>405</v>
      </c>
      <c r="G77" s="1256" t="s">
        <v>1608</v>
      </c>
      <c r="H77" s="1816"/>
      <c r="I77" s="1817"/>
      <c r="J77" s="1817"/>
      <c r="K77" s="1818"/>
      <c r="L77" s="1817"/>
      <c r="M77" s="1817"/>
      <c r="N77" s="1817"/>
      <c r="O77" s="1817"/>
      <c r="P77" s="1819"/>
      <c r="Q77" s="1817"/>
      <c r="R77" s="1817"/>
      <c r="S77" s="1820"/>
      <c r="T77" s="1819"/>
      <c r="U77" s="1817"/>
      <c r="V77" s="1817"/>
      <c r="W77" s="1820"/>
      <c r="X77" s="1819"/>
      <c r="Y77" s="1817"/>
      <c r="Z77" s="1817"/>
      <c r="AA77" s="1820"/>
      <c r="AB77" s="1819"/>
      <c r="AC77" s="1817"/>
      <c r="AD77" s="1817"/>
      <c r="AE77" s="1820"/>
      <c r="AF77" s="1819"/>
      <c r="AG77" s="1817"/>
      <c r="AH77" s="1817"/>
      <c r="AI77" s="1820"/>
      <c r="AJ77" s="1819"/>
      <c r="AK77" s="1817"/>
      <c r="AL77" s="1817"/>
      <c r="AM77" s="1820"/>
      <c r="AN77" s="1819"/>
      <c r="AO77" s="1817"/>
      <c r="AP77" s="1817"/>
      <c r="AQ77" s="1820"/>
      <c r="AR77" s="1819"/>
      <c r="AS77" s="1817"/>
      <c r="AT77" s="1817"/>
      <c r="AU77" s="1820"/>
      <c r="AV77" s="1819"/>
      <c r="AW77" s="1817"/>
      <c r="AX77" s="1817"/>
      <c r="AY77" s="1820"/>
      <c r="AZ77" s="1819"/>
      <c r="BA77" s="1817"/>
      <c r="BB77" s="1817"/>
      <c r="BC77" s="1820"/>
      <c r="BD77" s="1819"/>
      <c r="BE77" s="1817"/>
      <c r="BF77" s="1817"/>
      <c r="BG77" s="1820"/>
      <c r="BH77" s="1819"/>
      <c r="BI77" s="1817"/>
      <c r="BJ77" s="1817"/>
      <c r="BK77" s="1820"/>
      <c r="BL77" s="1819"/>
      <c r="BM77" s="1817"/>
      <c r="BN77" s="1817"/>
      <c r="BO77" s="1820"/>
      <c r="BP77" s="1819"/>
      <c r="BQ77" s="1817"/>
      <c r="BR77" s="1817"/>
      <c r="BS77" s="1820"/>
      <c r="BT77" s="1819"/>
      <c r="BU77" s="1817"/>
      <c r="BV77" s="1817"/>
      <c r="BW77" s="1820"/>
      <c r="BX77" s="1819"/>
      <c r="BY77" s="1817"/>
      <c r="BZ77" s="1817"/>
      <c r="CA77" s="1820"/>
      <c r="CB77" s="1819"/>
      <c r="CC77" s="1817"/>
      <c r="CD77" s="1817"/>
      <c r="CE77" s="1820"/>
      <c r="CF77" s="1819"/>
      <c r="CG77" s="1817"/>
      <c r="CH77" s="1817"/>
      <c r="CI77" s="1820"/>
      <c r="CJ77" s="1819"/>
      <c r="CK77" s="1817"/>
      <c r="CL77" s="1817"/>
      <c r="CM77" s="1820"/>
      <c r="CN77" s="1819"/>
      <c r="CO77" s="1817"/>
      <c r="CP77" s="1817"/>
      <c r="CQ77" s="1820"/>
      <c r="CR77" s="1819"/>
      <c r="CS77" s="1817"/>
      <c r="CT77" s="1817"/>
      <c r="CU77" s="1820"/>
      <c r="CV77" s="1819"/>
      <c r="CW77" s="1817"/>
      <c r="CX77" s="1817"/>
      <c r="CY77" s="1820"/>
      <c r="CZ77" s="1819"/>
      <c r="DA77" s="1817"/>
      <c r="DB77" s="1817"/>
      <c r="DC77" s="1820"/>
      <c r="DD77" s="1819"/>
      <c r="DE77" s="1817"/>
      <c r="DF77" s="1817"/>
      <c r="DG77" s="1820"/>
      <c r="DH77" s="1819"/>
      <c r="DI77" s="1817"/>
      <c r="DJ77" s="1817"/>
      <c r="DK77" s="1820"/>
      <c r="DL77" s="1819"/>
      <c r="DM77" s="1817"/>
      <c r="DN77" s="1817"/>
      <c r="DO77" s="1820"/>
      <c r="DP77" s="1819"/>
      <c r="DQ77" s="1817"/>
      <c r="DR77" s="1817"/>
      <c r="DS77" s="1820"/>
      <c r="DT77" s="1819"/>
      <c r="DU77" s="1817"/>
      <c r="DV77" s="1817"/>
      <c r="DW77" s="1820"/>
      <c r="DX77" s="1819"/>
      <c r="DY77" s="1817"/>
      <c r="DZ77" s="1817"/>
      <c r="EA77" s="1817"/>
      <c r="EB77" s="1821">
        <f t="shared" ref="EB77:EB79" si="12">SUM(H77:EA77)</f>
        <v>0</v>
      </c>
      <c r="EC77" s="1822"/>
      <c r="ED77" s="1822"/>
      <c r="EE77" s="1823"/>
      <c r="EG77" s="148"/>
      <c r="EH77" s="987"/>
      <c r="EI77" s="987"/>
      <c r="EJ77" s="987"/>
      <c r="EK77" s="987"/>
      <c r="EL77" s="80"/>
      <c r="EO77" s="118"/>
      <c r="EP77" s="118"/>
      <c r="EW77" s="853"/>
      <c r="EX77" s="853"/>
      <c r="EY77" s="853"/>
      <c r="EZ77" s="853"/>
      <c r="FA77" s="853"/>
      <c r="FB77" s="853"/>
      <c r="FC77" s="853"/>
      <c r="FD77" s="853"/>
      <c r="FE77" s="853" t="s">
        <v>1122</v>
      </c>
      <c r="FF77" s="853"/>
      <c r="FG77" s="853"/>
      <c r="FH77" s="853"/>
      <c r="FI77" s="853"/>
      <c r="FJ77" s="853"/>
      <c r="FK77" s="853"/>
      <c r="FL77" s="853"/>
      <c r="FM77" s="853"/>
      <c r="FN77" s="853"/>
      <c r="FO77" s="853"/>
      <c r="FP77" s="853"/>
      <c r="FQ77" s="853"/>
      <c r="FR77" s="853"/>
      <c r="FS77" s="853"/>
      <c r="FT77" s="853"/>
      <c r="FU77" s="853"/>
      <c r="FV77" s="853"/>
    </row>
    <row r="78" spans="1:178" ht="20.25" customHeight="1">
      <c r="A78" s="909">
        <v>43</v>
      </c>
      <c r="B78" s="402"/>
      <c r="C78" s="409"/>
      <c r="D78" s="419"/>
      <c r="E78" s="1886"/>
      <c r="F78" s="1265" t="s">
        <v>405</v>
      </c>
      <c r="G78" s="1256" t="s">
        <v>1608</v>
      </c>
      <c r="H78" s="1816"/>
      <c r="I78" s="1817"/>
      <c r="J78" s="1817"/>
      <c r="K78" s="1818"/>
      <c r="L78" s="1817"/>
      <c r="M78" s="1817"/>
      <c r="N78" s="1817"/>
      <c r="O78" s="1817"/>
      <c r="P78" s="1819"/>
      <c r="Q78" s="1817"/>
      <c r="R78" s="1817"/>
      <c r="S78" s="1820"/>
      <c r="T78" s="1819"/>
      <c r="U78" s="1817"/>
      <c r="V78" s="1817"/>
      <c r="W78" s="1820"/>
      <c r="X78" s="1819"/>
      <c r="Y78" s="1817"/>
      <c r="Z78" s="1817"/>
      <c r="AA78" s="1820"/>
      <c r="AB78" s="1819"/>
      <c r="AC78" s="1817"/>
      <c r="AD78" s="1817"/>
      <c r="AE78" s="1820"/>
      <c r="AF78" s="1819"/>
      <c r="AG78" s="1817"/>
      <c r="AH78" s="1817"/>
      <c r="AI78" s="1820"/>
      <c r="AJ78" s="1819"/>
      <c r="AK78" s="1817"/>
      <c r="AL78" s="1817"/>
      <c r="AM78" s="1820"/>
      <c r="AN78" s="1819"/>
      <c r="AO78" s="1817"/>
      <c r="AP78" s="1817"/>
      <c r="AQ78" s="1820"/>
      <c r="AR78" s="1819"/>
      <c r="AS78" s="1817"/>
      <c r="AT78" s="1817"/>
      <c r="AU78" s="1820"/>
      <c r="AV78" s="1819"/>
      <c r="AW78" s="1817"/>
      <c r="AX78" s="1817"/>
      <c r="AY78" s="1820"/>
      <c r="AZ78" s="1819"/>
      <c r="BA78" s="1817"/>
      <c r="BB78" s="1817"/>
      <c r="BC78" s="1820"/>
      <c r="BD78" s="1819"/>
      <c r="BE78" s="1817"/>
      <c r="BF78" s="1817"/>
      <c r="BG78" s="1820"/>
      <c r="BH78" s="1819"/>
      <c r="BI78" s="1817"/>
      <c r="BJ78" s="1817"/>
      <c r="BK78" s="1820"/>
      <c r="BL78" s="1819"/>
      <c r="BM78" s="1817"/>
      <c r="BN78" s="1817"/>
      <c r="BO78" s="1820"/>
      <c r="BP78" s="1819"/>
      <c r="BQ78" s="1817"/>
      <c r="BR78" s="1817"/>
      <c r="BS78" s="1820"/>
      <c r="BT78" s="1819"/>
      <c r="BU78" s="1817"/>
      <c r="BV78" s="1817"/>
      <c r="BW78" s="1820"/>
      <c r="BX78" s="1819"/>
      <c r="BY78" s="1817"/>
      <c r="BZ78" s="1817"/>
      <c r="CA78" s="1820"/>
      <c r="CB78" s="1819"/>
      <c r="CC78" s="1817"/>
      <c r="CD78" s="1817"/>
      <c r="CE78" s="1820"/>
      <c r="CF78" s="1819"/>
      <c r="CG78" s="1817"/>
      <c r="CH78" s="1817"/>
      <c r="CI78" s="1820"/>
      <c r="CJ78" s="1819"/>
      <c r="CK78" s="1817"/>
      <c r="CL78" s="1817"/>
      <c r="CM78" s="1820"/>
      <c r="CN78" s="1819"/>
      <c r="CO78" s="1817"/>
      <c r="CP78" s="1817"/>
      <c r="CQ78" s="1820"/>
      <c r="CR78" s="1819"/>
      <c r="CS78" s="1817"/>
      <c r="CT78" s="1817"/>
      <c r="CU78" s="1820"/>
      <c r="CV78" s="1819"/>
      <c r="CW78" s="1817"/>
      <c r="CX78" s="1817"/>
      <c r="CY78" s="1820"/>
      <c r="CZ78" s="1819"/>
      <c r="DA78" s="1817"/>
      <c r="DB78" s="1817"/>
      <c r="DC78" s="1820"/>
      <c r="DD78" s="1819"/>
      <c r="DE78" s="1817"/>
      <c r="DF78" s="1817"/>
      <c r="DG78" s="1820"/>
      <c r="DH78" s="1819"/>
      <c r="DI78" s="1817"/>
      <c r="DJ78" s="1817"/>
      <c r="DK78" s="1820"/>
      <c r="DL78" s="1819"/>
      <c r="DM78" s="1817"/>
      <c r="DN78" s="1817"/>
      <c r="DO78" s="1820"/>
      <c r="DP78" s="1819"/>
      <c r="DQ78" s="1817"/>
      <c r="DR78" s="1817"/>
      <c r="DS78" s="1820"/>
      <c r="DT78" s="1819"/>
      <c r="DU78" s="1817"/>
      <c r="DV78" s="1817"/>
      <c r="DW78" s="1820"/>
      <c r="DX78" s="1819"/>
      <c r="DY78" s="1817"/>
      <c r="DZ78" s="1817"/>
      <c r="EA78" s="1817"/>
      <c r="EB78" s="1821">
        <f t="shared" si="12"/>
        <v>0</v>
      </c>
      <c r="EC78" s="1822"/>
      <c r="ED78" s="1822"/>
      <c r="EE78" s="1823"/>
      <c r="EG78" s="148"/>
      <c r="EH78" s="987"/>
      <c r="EI78" s="987"/>
      <c r="EJ78" s="987"/>
      <c r="EK78" s="987"/>
      <c r="EL78" s="80"/>
      <c r="EO78" s="118"/>
      <c r="EP78" s="118"/>
      <c r="EW78" s="853"/>
      <c r="EX78" s="853"/>
      <c r="EY78" s="853"/>
      <c r="EZ78" s="853"/>
      <c r="FA78" s="853"/>
      <c r="FB78" s="853"/>
      <c r="FC78" s="853"/>
      <c r="FD78" s="853"/>
      <c r="FE78" s="853" t="s">
        <v>1122</v>
      </c>
      <c r="FF78" s="853"/>
      <c r="FG78" s="853"/>
      <c r="FH78" s="853"/>
      <c r="FI78" s="853"/>
      <c r="FJ78" s="853"/>
      <c r="FK78" s="853"/>
      <c r="FL78" s="853"/>
      <c r="FM78" s="853"/>
      <c r="FN78" s="853"/>
      <c r="FO78" s="853"/>
      <c r="FP78" s="853"/>
      <c r="FQ78" s="853"/>
      <c r="FR78" s="853"/>
      <c r="FS78" s="853"/>
      <c r="FT78" s="853"/>
      <c r="FU78" s="853"/>
      <c r="FV78" s="853"/>
    </row>
    <row r="79" spans="1:178" ht="20.25" customHeight="1">
      <c r="A79" s="909">
        <v>43</v>
      </c>
      <c r="B79" s="402"/>
      <c r="C79" s="409"/>
      <c r="D79" s="419"/>
      <c r="E79" s="1887"/>
      <c r="F79" s="1310" t="s">
        <v>405</v>
      </c>
      <c r="G79" s="1256" t="s">
        <v>1608</v>
      </c>
      <c r="H79" s="1816"/>
      <c r="I79" s="1817"/>
      <c r="J79" s="1817"/>
      <c r="K79" s="1818"/>
      <c r="L79" s="1817"/>
      <c r="M79" s="1817"/>
      <c r="N79" s="1817"/>
      <c r="O79" s="1817"/>
      <c r="P79" s="1819"/>
      <c r="Q79" s="1817"/>
      <c r="R79" s="1817"/>
      <c r="S79" s="1820"/>
      <c r="T79" s="1819"/>
      <c r="U79" s="1817"/>
      <c r="V79" s="1817"/>
      <c r="W79" s="1820"/>
      <c r="X79" s="1819"/>
      <c r="Y79" s="1817"/>
      <c r="Z79" s="1817"/>
      <c r="AA79" s="1820"/>
      <c r="AB79" s="1819"/>
      <c r="AC79" s="1817"/>
      <c r="AD79" s="1817"/>
      <c r="AE79" s="1820"/>
      <c r="AF79" s="1819"/>
      <c r="AG79" s="1817"/>
      <c r="AH79" s="1817"/>
      <c r="AI79" s="1820"/>
      <c r="AJ79" s="1819"/>
      <c r="AK79" s="1817"/>
      <c r="AL79" s="1817"/>
      <c r="AM79" s="1820"/>
      <c r="AN79" s="1819"/>
      <c r="AO79" s="1817"/>
      <c r="AP79" s="1817"/>
      <c r="AQ79" s="1820"/>
      <c r="AR79" s="1819"/>
      <c r="AS79" s="1817"/>
      <c r="AT79" s="1817"/>
      <c r="AU79" s="1820"/>
      <c r="AV79" s="1819"/>
      <c r="AW79" s="1817"/>
      <c r="AX79" s="1817"/>
      <c r="AY79" s="1820"/>
      <c r="AZ79" s="1819"/>
      <c r="BA79" s="1817"/>
      <c r="BB79" s="1817"/>
      <c r="BC79" s="1820"/>
      <c r="BD79" s="1819"/>
      <c r="BE79" s="1817"/>
      <c r="BF79" s="1817"/>
      <c r="BG79" s="1820"/>
      <c r="BH79" s="1819"/>
      <c r="BI79" s="1817"/>
      <c r="BJ79" s="1817"/>
      <c r="BK79" s="1820"/>
      <c r="BL79" s="1819"/>
      <c r="BM79" s="1817"/>
      <c r="BN79" s="1817"/>
      <c r="BO79" s="1820"/>
      <c r="BP79" s="1819"/>
      <c r="BQ79" s="1817"/>
      <c r="BR79" s="1817"/>
      <c r="BS79" s="1820"/>
      <c r="BT79" s="1819"/>
      <c r="BU79" s="1817"/>
      <c r="BV79" s="1817"/>
      <c r="BW79" s="1820"/>
      <c r="BX79" s="1819"/>
      <c r="BY79" s="1817"/>
      <c r="BZ79" s="1817"/>
      <c r="CA79" s="1820"/>
      <c r="CB79" s="1819"/>
      <c r="CC79" s="1817"/>
      <c r="CD79" s="1817"/>
      <c r="CE79" s="1820"/>
      <c r="CF79" s="1819"/>
      <c r="CG79" s="1817"/>
      <c r="CH79" s="1817"/>
      <c r="CI79" s="1820"/>
      <c r="CJ79" s="1819"/>
      <c r="CK79" s="1817"/>
      <c r="CL79" s="1817"/>
      <c r="CM79" s="1820"/>
      <c r="CN79" s="1819"/>
      <c r="CO79" s="1817"/>
      <c r="CP79" s="1817"/>
      <c r="CQ79" s="1820"/>
      <c r="CR79" s="1819"/>
      <c r="CS79" s="1817"/>
      <c r="CT79" s="1817"/>
      <c r="CU79" s="1820"/>
      <c r="CV79" s="1819"/>
      <c r="CW79" s="1817"/>
      <c r="CX79" s="1817"/>
      <c r="CY79" s="1820"/>
      <c r="CZ79" s="1819"/>
      <c r="DA79" s="1817"/>
      <c r="DB79" s="1817"/>
      <c r="DC79" s="1820"/>
      <c r="DD79" s="1819"/>
      <c r="DE79" s="1817"/>
      <c r="DF79" s="1817"/>
      <c r="DG79" s="1820"/>
      <c r="DH79" s="1819"/>
      <c r="DI79" s="1817"/>
      <c r="DJ79" s="1817"/>
      <c r="DK79" s="1820"/>
      <c r="DL79" s="1819"/>
      <c r="DM79" s="1817"/>
      <c r="DN79" s="1817"/>
      <c r="DO79" s="1820"/>
      <c r="DP79" s="1819"/>
      <c r="DQ79" s="1817"/>
      <c r="DR79" s="1817"/>
      <c r="DS79" s="1820"/>
      <c r="DT79" s="1819"/>
      <c r="DU79" s="1817"/>
      <c r="DV79" s="1817"/>
      <c r="DW79" s="1820"/>
      <c r="DX79" s="1819"/>
      <c r="DY79" s="1817"/>
      <c r="DZ79" s="1817"/>
      <c r="EA79" s="1817"/>
      <c r="EB79" s="1821">
        <f t="shared" si="12"/>
        <v>0</v>
      </c>
      <c r="EC79" s="1822"/>
      <c r="ED79" s="1822"/>
      <c r="EE79" s="1823"/>
      <c r="EG79" s="148"/>
      <c r="EH79" s="987"/>
      <c r="EI79" s="987"/>
      <c r="EJ79" s="987"/>
      <c r="EK79" s="987"/>
      <c r="EL79" s="80"/>
      <c r="EO79" s="118"/>
      <c r="EP79" s="118"/>
      <c r="EW79" s="853"/>
      <c r="EX79" s="853"/>
      <c r="EY79" s="853"/>
      <c r="EZ79" s="853"/>
      <c r="FA79" s="853"/>
      <c r="FB79" s="853"/>
      <c r="FC79" s="853"/>
      <c r="FD79" s="853"/>
      <c r="FE79" s="853" t="s">
        <v>1122</v>
      </c>
      <c r="FF79" s="853"/>
      <c r="FG79" s="853"/>
      <c r="FH79" s="853"/>
      <c r="FI79" s="853"/>
      <c r="FJ79" s="853"/>
      <c r="FK79" s="853"/>
      <c r="FL79" s="853"/>
      <c r="FM79" s="853"/>
      <c r="FN79" s="853"/>
      <c r="FO79" s="853"/>
      <c r="FP79" s="853"/>
      <c r="FQ79" s="853"/>
      <c r="FR79" s="853"/>
      <c r="FS79" s="853"/>
      <c r="FT79" s="853"/>
      <c r="FU79" s="853"/>
      <c r="FV79" s="853"/>
    </row>
    <row r="80" spans="1:178" ht="20.100000000000001" customHeight="1">
      <c r="A80" s="909">
        <v>46</v>
      </c>
      <c r="B80" s="402"/>
      <c r="C80" s="409"/>
      <c r="D80" s="410" t="s">
        <v>634</v>
      </c>
      <c r="E80" s="1888" t="s">
        <v>550</v>
      </c>
      <c r="F80" s="1888"/>
      <c r="G80" s="1888"/>
      <c r="H80" s="1848">
        <f>SUMIF($FH$21:$FH$189,"○",H$21:H$189)</f>
        <v>0</v>
      </c>
      <c r="I80" s="1828"/>
      <c r="J80" s="1828"/>
      <c r="K80" s="1849"/>
      <c r="L80" s="1828">
        <f>SUMIF($FH$21:$FH$189,"○",L$21:L$189)</f>
        <v>0</v>
      </c>
      <c r="M80" s="1828"/>
      <c r="N80" s="1828"/>
      <c r="O80" s="1828"/>
      <c r="P80" s="1827">
        <f>SUMIF($FH$21:$FH$189,"○",P$21:P$189)</f>
        <v>0</v>
      </c>
      <c r="Q80" s="1828"/>
      <c r="R80" s="1828"/>
      <c r="S80" s="1829"/>
      <c r="T80" s="1827">
        <f>SUMIF($FH$21:$FH$189,"○",T$21:T$189)</f>
        <v>0</v>
      </c>
      <c r="U80" s="1828"/>
      <c r="V80" s="1828"/>
      <c r="W80" s="1829"/>
      <c r="X80" s="1827">
        <f>SUMIF($FH$21:$FH$189,"○",X$21:X$189)</f>
        <v>0</v>
      </c>
      <c r="Y80" s="1828"/>
      <c r="Z80" s="1828"/>
      <c r="AA80" s="1829"/>
      <c r="AB80" s="1827">
        <f>SUMIF($FH$21:$FH$189,"○",AB$21:AB$189)</f>
        <v>0</v>
      </c>
      <c r="AC80" s="1828"/>
      <c r="AD80" s="1828"/>
      <c r="AE80" s="1829"/>
      <c r="AF80" s="1827">
        <f>SUMIF($FH$21:$FH$189,"○",AF$21:AF$189)</f>
        <v>0</v>
      </c>
      <c r="AG80" s="1828"/>
      <c r="AH80" s="1828"/>
      <c r="AI80" s="1829"/>
      <c r="AJ80" s="1827">
        <f>SUMIF($FH$21:$FH$189,"○",AJ$21:AJ$189)</f>
        <v>0</v>
      </c>
      <c r="AK80" s="1828"/>
      <c r="AL80" s="1828"/>
      <c r="AM80" s="1829"/>
      <c r="AN80" s="1827">
        <f>SUMIF($FH$21:$FH$189,"○",AN$21:AN$189)</f>
        <v>0</v>
      </c>
      <c r="AO80" s="1828"/>
      <c r="AP80" s="1828"/>
      <c r="AQ80" s="1829"/>
      <c r="AR80" s="1827">
        <f>SUMIF($FH$21:$FH$189,"○",AR$21:AR$189)</f>
        <v>0</v>
      </c>
      <c r="AS80" s="1828"/>
      <c r="AT80" s="1828"/>
      <c r="AU80" s="1829"/>
      <c r="AV80" s="1827">
        <f>SUMIF($FH$21:$FH$189,"○",AV$21:AV$189)</f>
        <v>0</v>
      </c>
      <c r="AW80" s="1828"/>
      <c r="AX80" s="1828"/>
      <c r="AY80" s="1829"/>
      <c r="AZ80" s="1827">
        <f>SUMIF($FH$21:$FH$189,"○",AZ$21:AZ$189)</f>
        <v>0</v>
      </c>
      <c r="BA80" s="1828"/>
      <c r="BB80" s="1828"/>
      <c r="BC80" s="1829"/>
      <c r="BD80" s="1827">
        <f>SUMIF($FH$21:$FH$189,"○",BD$21:BD$189)</f>
        <v>0</v>
      </c>
      <c r="BE80" s="1828"/>
      <c r="BF80" s="1828"/>
      <c r="BG80" s="1829"/>
      <c r="BH80" s="1827">
        <f>SUMIF($FH$21:$FH$189,"○",BH$21:BH$189)</f>
        <v>0</v>
      </c>
      <c r="BI80" s="1828"/>
      <c r="BJ80" s="1828"/>
      <c r="BK80" s="1829"/>
      <c r="BL80" s="1827">
        <f>SUMIF($FH$21:$FH$189,"○",BL$21:BL$189)</f>
        <v>0</v>
      </c>
      <c r="BM80" s="1828"/>
      <c r="BN80" s="1828"/>
      <c r="BO80" s="1829"/>
      <c r="BP80" s="1827">
        <f>SUMIF($FH$21:$FH$189,"○",BP$21:BP$189)</f>
        <v>0</v>
      </c>
      <c r="BQ80" s="1828"/>
      <c r="BR80" s="1828"/>
      <c r="BS80" s="1829"/>
      <c r="BT80" s="1827">
        <f>SUMIF($FH$21:$FH$189,"○",BT$21:BT$189)</f>
        <v>0</v>
      </c>
      <c r="BU80" s="1828"/>
      <c r="BV80" s="1828"/>
      <c r="BW80" s="1829"/>
      <c r="BX80" s="1827">
        <f>SUMIF($FH$21:$FH$189,"○",BX$21:BX$189)</f>
        <v>0</v>
      </c>
      <c r="BY80" s="1828"/>
      <c r="BZ80" s="1828"/>
      <c r="CA80" s="1829"/>
      <c r="CB80" s="1827">
        <f>SUMIF($FH$21:$FH$189,"○",CB$21:CB$189)</f>
        <v>0</v>
      </c>
      <c r="CC80" s="1828"/>
      <c r="CD80" s="1828"/>
      <c r="CE80" s="1829"/>
      <c r="CF80" s="1827">
        <f>SUMIF($FH$21:$FH$189,"○",CF$21:CF$189)</f>
        <v>0</v>
      </c>
      <c r="CG80" s="1828"/>
      <c r="CH80" s="1828"/>
      <c r="CI80" s="1829"/>
      <c r="CJ80" s="1827">
        <f>SUMIF($FH$21:$FH$189,"○",CJ$21:CJ$189)</f>
        <v>0</v>
      </c>
      <c r="CK80" s="1828"/>
      <c r="CL80" s="1828"/>
      <c r="CM80" s="1829"/>
      <c r="CN80" s="1827">
        <f>SUMIF($FH$21:$FH$189,"○",CN$21:CN$189)</f>
        <v>0</v>
      </c>
      <c r="CO80" s="1828"/>
      <c r="CP80" s="1828"/>
      <c r="CQ80" s="1829"/>
      <c r="CR80" s="1827">
        <f>SUMIF($FH$21:$FH$189,"○",CR$21:CR$189)</f>
        <v>0</v>
      </c>
      <c r="CS80" s="1828"/>
      <c r="CT80" s="1828"/>
      <c r="CU80" s="1829"/>
      <c r="CV80" s="1827">
        <f>SUMIF($FH$21:$FH$189,"○",CV$21:CV$189)</f>
        <v>0</v>
      </c>
      <c r="CW80" s="1828"/>
      <c r="CX80" s="1828"/>
      <c r="CY80" s="1829"/>
      <c r="CZ80" s="1827">
        <f>SUMIF($FH$21:$FH$189,"○",CZ$21:CZ$189)</f>
        <v>0</v>
      </c>
      <c r="DA80" s="1828"/>
      <c r="DB80" s="1828"/>
      <c r="DC80" s="1829"/>
      <c r="DD80" s="1827">
        <f>SUMIF($FH$21:$FH$189,"○",DD$21:DD$189)</f>
        <v>0</v>
      </c>
      <c r="DE80" s="1828"/>
      <c r="DF80" s="1828"/>
      <c r="DG80" s="1829"/>
      <c r="DH80" s="1827">
        <f>SUMIF($FH$21:$FH$189,"○",DH$21:DH$189)</f>
        <v>0</v>
      </c>
      <c r="DI80" s="1828"/>
      <c r="DJ80" s="1828"/>
      <c r="DK80" s="1829"/>
      <c r="DL80" s="1827">
        <f>SUMIF($FH$21:$FH$189,"○",DL$21:DL$189)</f>
        <v>0</v>
      </c>
      <c r="DM80" s="1828"/>
      <c r="DN80" s="1828"/>
      <c r="DO80" s="1829"/>
      <c r="DP80" s="1827">
        <f>SUMIF($FH$21:$FH$189,"○",DP$21:DP$189)</f>
        <v>0</v>
      </c>
      <c r="DQ80" s="1828"/>
      <c r="DR80" s="1828"/>
      <c r="DS80" s="1829"/>
      <c r="DT80" s="1827">
        <f>SUMIF($FH$21:$FH$189,"○",DT$21:DT$189)</f>
        <v>0</v>
      </c>
      <c r="DU80" s="1828"/>
      <c r="DV80" s="1828"/>
      <c r="DW80" s="1829"/>
      <c r="DX80" s="1827">
        <f>SUMIF($FH$21:$FH$189,"○",DX$21:DX$189)</f>
        <v>0</v>
      </c>
      <c r="DY80" s="1828"/>
      <c r="DZ80" s="1828"/>
      <c r="EA80" s="1828"/>
      <c r="EB80" s="1846">
        <f t="shared" ref="EB80:EB117" si="13">SUM(H80:EA80)</f>
        <v>0</v>
      </c>
      <c r="EC80" s="1828"/>
      <c r="ED80" s="1828"/>
      <c r="EE80" s="1847"/>
      <c r="EG80" s="148"/>
      <c r="EH80" s="80"/>
      <c r="EI80" s="151"/>
      <c r="EJ80" s="151"/>
      <c r="EK80" s="151"/>
      <c r="EL80" s="80"/>
      <c r="EO80" s="152"/>
      <c r="EP80" s="152"/>
      <c r="EW80" s="853"/>
      <c r="EX80" s="853"/>
      <c r="EY80" s="853"/>
      <c r="EZ80" s="853"/>
      <c r="FA80" s="853"/>
      <c r="FB80" s="853" t="s">
        <v>1122</v>
      </c>
      <c r="FC80" s="853"/>
      <c r="FD80" s="853"/>
      <c r="FE80" s="853"/>
      <c r="FF80" s="853"/>
      <c r="FG80" s="853"/>
      <c r="FH80" s="853"/>
      <c r="FI80" s="853"/>
      <c r="FJ80" s="853"/>
      <c r="FK80" s="853"/>
      <c r="FL80" s="853"/>
      <c r="FM80" s="853"/>
      <c r="FN80" s="853"/>
      <c r="FO80" s="853"/>
      <c r="FP80" s="853"/>
      <c r="FQ80" s="853"/>
      <c r="FR80" s="853"/>
      <c r="FS80" s="853"/>
      <c r="FT80" s="853"/>
      <c r="FU80" s="853"/>
      <c r="FV80" s="853"/>
    </row>
    <row r="81" spans="1:178" ht="20.100000000000001" customHeight="1">
      <c r="A81" s="909">
        <v>47</v>
      </c>
      <c r="B81" s="402"/>
      <c r="C81" s="409"/>
      <c r="D81" s="411"/>
      <c r="E81" s="407" t="s">
        <v>615</v>
      </c>
      <c r="F81" s="1928" t="s">
        <v>635</v>
      </c>
      <c r="G81" s="1929"/>
      <c r="H81" s="1909"/>
      <c r="I81" s="1852"/>
      <c r="J81" s="1852"/>
      <c r="K81" s="1910"/>
      <c r="L81" s="1852"/>
      <c r="M81" s="1852"/>
      <c r="N81" s="1852"/>
      <c r="O81" s="1852"/>
      <c r="P81" s="1858"/>
      <c r="Q81" s="1852"/>
      <c r="R81" s="1852"/>
      <c r="S81" s="1859"/>
      <c r="T81" s="1858"/>
      <c r="U81" s="1852"/>
      <c r="V81" s="1852"/>
      <c r="W81" s="1859"/>
      <c r="X81" s="1858"/>
      <c r="Y81" s="1852"/>
      <c r="Z81" s="1852"/>
      <c r="AA81" s="1859"/>
      <c r="AB81" s="1858"/>
      <c r="AC81" s="1852"/>
      <c r="AD81" s="1852"/>
      <c r="AE81" s="1859"/>
      <c r="AF81" s="1858"/>
      <c r="AG81" s="1852"/>
      <c r="AH81" s="1852"/>
      <c r="AI81" s="1859"/>
      <c r="AJ81" s="1858"/>
      <c r="AK81" s="1852"/>
      <c r="AL81" s="1852"/>
      <c r="AM81" s="1859"/>
      <c r="AN81" s="1858"/>
      <c r="AO81" s="1852"/>
      <c r="AP81" s="1852"/>
      <c r="AQ81" s="1859"/>
      <c r="AR81" s="1858"/>
      <c r="AS81" s="1852"/>
      <c r="AT81" s="1852"/>
      <c r="AU81" s="1859"/>
      <c r="AV81" s="1858"/>
      <c r="AW81" s="1852"/>
      <c r="AX81" s="1852"/>
      <c r="AY81" s="1859"/>
      <c r="AZ81" s="1858"/>
      <c r="BA81" s="1852"/>
      <c r="BB81" s="1852"/>
      <c r="BC81" s="1859"/>
      <c r="BD81" s="1858"/>
      <c r="BE81" s="1852"/>
      <c r="BF81" s="1852"/>
      <c r="BG81" s="1859"/>
      <c r="BH81" s="1858"/>
      <c r="BI81" s="1852"/>
      <c r="BJ81" s="1852"/>
      <c r="BK81" s="1859"/>
      <c r="BL81" s="1858"/>
      <c r="BM81" s="1852"/>
      <c r="BN81" s="1852"/>
      <c r="BO81" s="1859"/>
      <c r="BP81" s="1858"/>
      <c r="BQ81" s="1852"/>
      <c r="BR81" s="1852"/>
      <c r="BS81" s="1859"/>
      <c r="BT81" s="1858"/>
      <c r="BU81" s="1852"/>
      <c r="BV81" s="1852"/>
      <c r="BW81" s="1859"/>
      <c r="BX81" s="1858"/>
      <c r="BY81" s="1852"/>
      <c r="BZ81" s="1852"/>
      <c r="CA81" s="1859"/>
      <c r="CB81" s="1858"/>
      <c r="CC81" s="1852"/>
      <c r="CD81" s="1852"/>
      <c r="CE81" s="1859"/>
      <c r="CF81" s="1858"/>
      <c r="CG81" s="1852"/>
      <c r="CH81" s="1852"/>
      <c r="CI81" s="1859"/>
      <c r="CJ81" s="1858"/>
      <c r="CK81" s="1852"/>
      <c r="CL81" s="1852"/>
      <c r="CM81" s="1859"/>
      <c r="CN81" s="1858"/>
      <c r="CO81" s="1852"/>
      <c r="CP81" s="1852"/>
      <c r="CQ81" s="1859"/>
      <c r="CR81" s="1858"/>
      <c r="CS81" s="1852"/>
      <c r="CT81" s="1852"/>
      <c r="CU81" s="1859"/>
      <c r="CV81" s="1858"/>
      <c r="CW81" s="1852"/>
      <c r="CX81" s="1852"/>
      <c r="CY81" s="1859"/>
      <c r="CZ81" s="1858"/>
      <c r="DA81" s="1852"/>
      <c r="DB81" s="1852"/>
      <c r="DC81" s="1859"/>
      <c r="DD81" s="1858"/>
      <c r="DE81" s="1852"/>
      <c r="DF81" s="1852"/>
      <c r="DG81" s="1859"/>
      <c r="DH81" s="1858"/>
      <c r="DI81" s="1852"/>
      <c r="DJ81" s="1852"/>
      <c r="DK81" s="1859"/>
      <c r="DL81" s="1858"/>
      <c r="DM81" s="1852"/>
      <c r="DN81" s="1852"/>
      <c r="DO81" s="1859"/>
      <c r="DP81" s="1858"/>
      <c r="DQ81" s="1852"/>
      <c r="DR81" s="1852"/>
      <c r="DS81" s="1859"/>
      <c r="DT81" s="1858"/>
      <c r="DU81" s="1852"/>
      <c r="DV81" s="1852"/>
      <c r="DW81" s="1859"/>
      <c r="DX81" s="1858"/>
      <c r="DY81" s="1852"/>
      <c r="DZ81" s="1852"/>
      <c r="EA81" s="1852"/>
      <c r="EB81" s="2014">
        <f t="shared" si="13"/>
        <v>0</v>
      </c>
      <c r="EC81" s="1866"/>
      <c r="ED81" s="1866"/>
      <c r="EE81" s="2015"/>
      <c r="EW81" s="853"/>
      <c r="EX81" s="853"/>
      <c r="EY81" s="853"/>
      <c r="EZ81" s="853"/>
      <c r="FA81" s="853"/>
      <c r="FB81" s="853"/>
      <c r="FC81" s="853"/>
      <c r="FD81" s="853"/>
      <c r="FE81" s="853"/>
      <c r="FF81" s="853"/>
      <c r="FG81" s="853"/>
      <c r="FH81" s="853" t="s">
        <v>1122</v>
      </c>
      <c r="FI81" s="853"/>
      <c r="FJ81" s="853"/>
      <c r="FK81" s="853"/>
      <c r="FL81" s="853"/>
      <c r="FM81" s="853"/>
      <c r="FN81" s="853"/>
      <c r="FO81" s="853"/>
      <c r="FP81" s="853"/>
      <c r="FQ81" s="853"/>
      <c r="FR81" s="853"/>
      <c r="FS81" s="853"/>
      <c r="FT81" s="853"/>
      <c r="FU81" s="853"/>
      <c r="FV81" s="853"/>
    </row>
    <row r="82" spans="1:178" ht="20.100000000000001" customHeight="1">
      <c r="A82" s="909">
        <v>48</v>
      </c>
      <c r="B82" s="402"/>
      <c r="C82" s="409"/>
      <c r="D82" s="411"/>
      <c r="E82" s="401" t="s">
        <v>617</v>
      </c>
      <c r="F82" s="1994" t="s">
        <v>636</v>
      </c>
      <c r="G82" s="1995"/>
      <c r="H82" s="1999"/>
      <c r="I82" s="1854"/>
      <c r="J82" s="1854"/>
      <c r="K82" s="2000"/>
      <c r="L82" s="1854"/>
      <c r="M82" s="1854"/>
      <c r="N82" s="1854"/>
      <c r="O82" s="1854"/>
      <c r="P82" s="1853"/>
      <c r="Q82" s="1854"/>
      <c r="R82" s="1854"/>
      <c r="S82" s="1855"/>
      <c r="T82" s="1853"/>
      <c r="U82" s="1854"/>
      <c r="V82" s="1854"/>
      <c r="W82" s="1855"/>
      <c r="X82" s="1853"/>
      <c r="Y82" s="1854"/>
      <c r="Z82" s="1854"/>
      <c r="AA82" s="1855"/>
      <c r="AB82" s="1853"/>
      <c r="AC82" s="1854"/>
      <c r="AD82" s="1854"/>
      <c r="AE82" s="1855"/>
      <c r="AF82" s="1853"/>
      <c r="AG82" s="1854"/>
      <c r="AH82" s="1854"/>
      <c r="AI82" s="1855"/>
      <c r="AJ82" s="1853"/>
      <c r="AK82" s="1854"/>
      <c r="AL82" s="1854"/>
      <c r="AM82" s="1855"/>
      <c r="AN82" s="1853"/>
      <c r="AO82" s="1854"/>
      <c r="AP82" s="1854"/>
      <c r="AQ82" s="1855"/>
      <c r="AR82" s="1853"/>
      <c r="AS82" s="1854"/>
      <c r="AT82" s="1854"/>
      <c r="AU82" s="1855"/>
      <c r="AV82" s="1853"/>
      <c r="AW82" s="1854"/>
      <c r="AX82" s="1854"/>
      <c r="AY82" s="1855"/>
      <c r="AZ82" s="1853"/>
      <c r="BA82" s="1854"/>
      <c r="BB82" s="1854"/>
      <c r="BC82" s="1855"/>
      <c r="BD82" s="1853"/>
      <c r="BE82" s="1854"/>
      <c r="BF82" s="1854"/>
      <c r="BG82" s="1855"/>
      <c r="BH82" s="1853"/>
      <c r="BI82" s="1854"/>
      <c r="BJ82" s="1854"/>
      <c r="BK82" s="1855"/>
      <c r="BL82" s="1853"/>
      <c r="BM82" s="1854"/>
      <c r="BN82" s="1854"/>
      <c r="BO82" s="1855"/>
      <c r="BP82" s="1853"/>
      <c r="BQ82" s="1854"/>
      <c r="BR82" s="1854"/>
      <c r="BS82" s="1855"/>
      <c r="BT82" s="1853"/>
      <c r="BU82" s="1854"/>
      <c r="BV82" s="1854"/>
      <c r="BW82" s="1855"/>
      <c r="BX82" s="1853"/>
      <c r="BY82" s="1854"/>
      <c r="BZ82" s="1854"/>
      <c r="CA82" s="1855"/>
      <c r="CB82" s="1853"/>
      <c r="CC82" s="1854"/>
      <c r="CD82" s="1854"/>
      <c r="CE82" s="1855"/>
      <c r="CF82" s="1853"/>
      <c r="CG82" s="1854"/>
      <c r="CH82" s="1854"/>
      <c r="CI82" s="1855"/>
      <c r="CJ82" s="1853"/>
      <c r="CK82" s="1854"/>
      <c r="CL82" s="1854"/>
      <c r="CM82" s="1855"/>
      <c r="CN82" s="1853"/>
      <c r="CO82" s="1854"/>
      <c r="CP82" s="1854"/>
      <c r="CQ82" s="1855"/>
      <c r="CR82" s="1853"/>
      <c r="CS82" s="1854"/>
      <c r="CT82" s="1854"/>
      <c r="CU82" s="1855"/>
      <c r="CV82" s="1853"/>
      <c r="CW82" s="1854"/>
      <c r="CX82" s="1854"/>
      <c r="CY82" s="1855"/>
      <c r="CZ82" s="1853"/>
      <c r="DA82" s="1854"/>
      <c r="DB82" s="1854"/>
      <c r="DC82" s="1855"/>
      <c r="DD82" s="1853"/>
      <c r="DE82" s="1854"/>
      <c r="DF82" s="1854"/>
      <c r="DG82" s="1855"/>
      <c r="DH82" s="1853"/>
      <c r="DI82" s="1854"/>
      <c r="DJ82" s="1854"/>
      <c r="DK82" s="1855"/>
      <c r="DL82" s="1853"/>
      <c r="DM82" s="1854"/>
      <c r="DN82" s="1854"/>
      <c r="DO82" s="1855"/>
      <c r="DP82" s="1853"/>
      <c r="DQ82" s="1854"/>
      <c r="DR82" s="1854"/>
      <c r="DS82" s="1855"/>
      <c r="DT82" s="1853"/>
      <c r="DU82" s="1854"/>
      <c r="DV82" s="1854"/>
      <c r="DW82" s="1855"/>
      <c r="DX82" s="1853"/>
      <c r="DY82" s="1854"/>
      <c r="DZ82" s="1854"/>
      <c r="EA82" s="1854"/>
      <c r="EB82" s="2016">
        <f t="shared" si="13"/>
        <v>0</v>
      </c>
      <c r="EC82" s="1835"/>
      <c r="ED82" s="1835"/>
      <c r="EE82" s="2017"/>
      <c r="EF82" s="153"/>
      <c r="EG82" s="80"/>
      <c r="EH82" s="80"/>
      <c r="EI82" s="80"/>
      <c r="EJ82" s="80"/>
      <c r="EK82" s="80"/>
      <c r="EL82" s="80"/>
      <c r="EW82" s="853"/>
      <c r="EX82" s="853"/>
      <c r="EY82" s="853"/>
      <c r="EZ82" s="853"/>
      <c r="FA82" s="853"/>
      <c r="FB82" s="853"/>
      <c r="FC82" s="853"/>
      <c r="FD82" s="853"/>
      <c r="FE82" s="853"/>
      <c r="FF82" s="853"/>
      <c r="FG82" s="853"/>
      <c r="FH82" s="853" t="s">
        <v>1122</v>
      </c>
      <c r="FI82" s="853"/>
      <c r="FJ82" s="853"/>
      <c r="FK82" s="853"/>
      <c r="FL82" s="853"/>
      <c r="FM82" s="853"/>
      <c r="FN82" s="853"/>
      <c r="FO82" s="853"/>
      <c r="FP82" s="853"/>
      <c r="FQ82" s="853"/>
      <c r="FR82" s="853"/>
      <c r="FS82" s="853"/>
      <c r="FT82" s="853"/>
      <c r="FU82" s="853"/>
      <c r="FV82" s="853"/>
    </row>
    <row r="83" spans="1:178" ht="20.100000000000001" customHeight="1">
      <c r="A83" s="909">
        <v>49</v>
      </c>
      <c r="B83" s="402"/>
      <c r="C83" s="409"/>
      <c r="D83" s="410" t="s">
        <v>637</v>
      </c>
      <c r="E83" s="1888" t="s">
        <v>638</v>
      </c>
      <c r="F83" s="1888"/>
      <c r="G83" s="1888"/>
      <c r="H83" s="1848">
        <f>SUMIF($FI$21:$FI$189,"○",H$21:H$189)</f>
        <v>0</v>
      </c>
      <c r="I83" s="1828"/>
      <c r="J83" s="1828"/>
      <c r="K83" s="1849"/>
      <c r="L83" s="1828">
        <f>SUMIF($FI$21:$FI$189,"○",L$21:L$189)</f>
        <v>0</v>
      </c>
      <c r="M83" s="1828"/>
      <c r="N83" s="1828"/>
      <c r="O83" s="1828"/>
      <c r="P83" s="1827">
        <f>SUMIF($FI$21:$FI$189,"○",P$21:P$189)</f>
        <v>0</v>
      </c>
      <c r="Q83" s="1828"/>
      <c r="R83" s="1828"/>
      <c r="S83" s="1829"/>
      <c r="T83" s="1827">
        <f>SUMIF($FI$21:$FI$189,"○",T$21:T$189)</f>
        <v>0</v>
      </c>
      <c r="U83" s="1828"/>
      <c r="V83" s="1828"/>
      <c r="W83" s="1829"/>
      <c r="X83" s="1827">
        <f>SUMIF($FI$21:$FI$189,"○",X$21:X$189)</f>
        <v>0</v>
      </c>
      <c r="Y83" s="1828"/>
      <c r="Z83" s="1828"/>
      <c r="AA83" s="1829"/>
      <c r="AB83" s="1827">
        <f>SUMIF($FI$21:$FI$189,"○",AB$21:AB$189)</f>
        <v>0</v>
      </c>
      <c r="AC83" s="1828"/>
      <c r="AD83" s="1828"/>
      <c r="AE83" s="1829"/>
      <c r="AF83" s="1827">
        <f>SUMIF($FI$21:$FI$189,"○",AF$21:AF$189)</f>
        <v>0</v>
      </c>
      <c r="AG83" s="1828"/>
      <c r="AH83" s="1828"/>
      <c r="AI83" s="1829"/>
      <c r="AJ83" s="1827">
        <f>SUMIF($FI$21:$FI$189,"○",AJ$21:AJ$189)</f>
        <v>0</v>
      </c>
      <c r="AK83" s="1828"/>
      <c r="AL83" s="1828"/>
      <c r="AM83" s="1829"/>
      <c r="AN83" s="1827">
        <f>SUMIF($FI$21:$FI$189,"○",AN$21:AN$189)</f>
        <v>0</v>
      </c>
      <c r="AO83" s="1828"/>
      <c r="AP83" s="1828"/>
      <c r="AQ83" s="1829"/>
      <c r="AR83" s="1827">
        <f>SUMIF($FI$21:$FI$189,"○",AR$21:AR$189)</f>
        <v>0</v>
      </c>
      <c r="AS83" s="1828"/>
      <c r="AT83" s="1828"/>
      <c r="AU83" s="1829"/>
      <c r="AV83" s="1827">
        <f>SUMIF($FI$21:$FI$189,"○",AV$21:AV$189)</f>
        <v>0</v>
      </c>
      <c r="AW83" s="1828"/>
      <c r="AX83" s="1828"/>
      <c r="AY83" s="1829"/>
      <c r="AZ83" s="1827">
        <f>SUMIF($FI$21:$FI$189,"○",AZ$21:AZ$189)</f>
        <v>0</v>
      </c>
      <c r="BA83" s="1828"/>
      <c r="BB83" s="1828"/>
      <c r="BC83" s="1829"/>
      <c r="BD83" s="1827">
        <f>SUMIF($FI$21:$FI$189,"○",BD$21:BD$189)</f>
        <v>0</v>
      </c>
      <c r="BE83" s="1828"/>
      <c r="BF83" s="1828"/>
      <c r="BG83" s="1829"/>
      <c r="BH83" s="1827">
        <f>SUMIF($FI$21:$FI$189,"○",BH$21:BH$189)</f>
        <v>0</v>
      </c>
      <c r="BI83" s="1828"/>
      <c r="BJ83" s="1828"/>
      <c r="BK83" s="1829"/>
      <c r="BL83" s="1827">
        <f>SUMIF($FI$21:$FI$189,"○",BL$21:BL$189)</f>
        <v>0</v>
      </c>
      <c r="BM83" s="1828"/>
      <c r="BN83" s="1828"/>
      <c r="BO83" s="1829"/>
      <c r="BP83" s="1827">
        <f>SUMIF($FI$21:$FI$189,"○",BP$21:BP$189)</f>
        <v>0</v>
      </c>
      <c r="BQ83" s="1828"/>
      <c r="BR83" s="1828"/>
      <c r="BS83" s="1829"/>
      <c r="BT83" s="1827">
        <f>SUMIF($FI$21:$FI$189,"○",BT$21:BT$189)</f>
        <v>0</v>
      </c>
      <c r="BU83" s="1828"/>
      <c r="BV83" s="1828"/>
      <c r="BW83" s="1829"/>
      <c r="BX83" s="1827">
        <f>SUMIF($FI$21:$FI$189,"○",BX$21:BX$189)</f>
        <v>0</v>
      </c>
      <c r="BY83" s="1828"/>
      <c r="BZ83" s="1828"/>
      <c r="CA83" s="1829"/>
      <c r="CB83" s="1827">
        <f>SUMIF($FI$21:$FI$189,"○",CB$21:CB$189)</f>
        <v>0</v>
      </c>
      <c r="CC83" s="1828"/>
      <c r="CD83" s="1828"/>
      <c r="CE83" s="1829"/>
      <c r="CF83" s="1827">
        <f>SUMIF($FI$21:$FI$189,"○",CF$21:CF$189)</f>
        <v>0</v>
      </c>
      <c r="CG83" s="1828"/>
      <c r="CH83" s="1828"/>
      <c r="CI83" s="1829"/>
      <c r="CJ83" s="1827">
        <f>SUMIF($FI$21:$FI$189,"○",CJ$21:CJ$189)</f>
        <v>0</v>
      </c>
      <c r="CK83" s="1828"/>
      <c r="CL83" s="1828"/>
      <c r="CM83" s="1829"/>
      <c r="CN83" s="1827">
        <f>SUMIF($FI$21:$FI$189,"○",CN$21:CN$189)</f>
        <v>0</v>
      </c>
      <c r="CO83" s="1828"/>
      <c r="CP83" s="1828"/>
      <c r="CQ83" s="1829"/>
      <c r="CR83" s="1827">
        <f>SUMIF($FI$21:$FI$189,"○",CR$21:CR$189)</f>
        <v>0</v>
      </c>
      <c r="CS83" s="1828"/>
      <c r="CT83" s="1828"/>
      <c r="CU83" s="1829"/>
      <c r="CV83" s="1827">
        <f>SUMIF($FI$21:$FI$189,"○",CV$21:CV$189)</f>
        <v>0</v>
      </c>
      <c r="CW83" s="1828"/>
      <c r="CX83" s="1828"/>
      <c r="CY83" s="1829"/>
      <c r="CZ83" s="1827">
        <f>SUMIF($FI$21:$FI$189,"○",CZ$21:CZ$189)</f>
        <v>0</v>
      </c>
      <c r="DA83" s="1828"/>
      <c r="DB83" s="1828"/>
      <c r="DC83" s="1829"/>
      <c r="DD83" s="1827">
        <f>SUMIF($FI$21:$FI$189,"○",DD$21:DD$189)</f>
        <v>0</v>
      </c>
      <c r="DE83" s="1828"/>
      <c r="DF83" s="1828"/>
      <c r="DG83" s="1829"/>
      <c r="DH83" s="1827">
        <f>SUMIF($FI$21:$FI$189,"○",DH$21:DH$189)</f>
        <v>0</v>
      </c>
      <c r="DI83" s="1828"/>
      <c r="DJ83" s="1828"/>
      <c r="DK83" s="1829"/>
      <c r="DL83" s="1827">
        <f>SUMIF($FI$21:$FI$189,"○",DL$21:DL$189)</f>
        <v>0</v>
      </c>
      <c r="DM83" s="1828"/>
      <c r="DN83" s="1828"/>
      <c r="DO83" s="1829"/>
      <c r="DP83" s="1827">
        <f>SUMIF($FI$21:$FI$189,"○",DP$21:DP$189)</f>
        <v>0</v>
      </c>
      <c r="DQ83" s="1828"/>
      <c r="DR83" s="1828"/>
      <c r="DS83" s="1829"/>
      <c r="DT83" s="1827">
        <f>SUMIF($FI$21:$FI$189,"○",DT$21:DT$189)</f>
        <v>0</v>
      </c>
      <c r="DU83" s="1828"/>
      <c r="DV83" s="1828"/>
      <c r="DW83" s="1829"/>
      <c r="DX83" s="1827">
        <f>SUMIF($FI$21:$FI$189,"○",DX$21:DX$189)</f>
        <v>0</v>
      </c>
      <c r="DY83" s="1828"/>
      <c r="DZ83" s="1828"/>
      <c r="EA83" s="1828"/>
      <c r="EB83" s="1846">
        <f t="shared" si="13"/>
        <v>0</v>
      </c>
      <c r="EC83" s="1828"/>
      <c r="ED83" s="1828"/>
      <c r="EE83" s="1847"/>
      <c r="EG83" s="354"/>
      <c r="EH83" s="154"/>
      <c r="EI83" s="154"/>
      <c r="EJ83" s="154"/>
      <c r="EK83" s="144"/>
      <c r="EL83" s="80"/>
      <c r="EO83" s="147"/>
      <c r="EP83" s="147"/>
      <c r="EW83" s="853"/>
      <c r="EX83" s="853"/>
      <c r="EY83" s="853"/>
      <c r="EZ83" s="853"/>
      <c r="FA83" s="853"/>
      <c r="FB83" s="853" t="s">
        <v>1122</v>
      </c>
      <c r="FC83" s="853"/>
      <c r="FD83" s="853"/>
      <c r="FE83" s="853"/>
      <c r="FF83" s="853"/>
      <c r="FG83" s="853"/>
      <c r="FH83" s="853"/>
      <c r="FI83" s="853"/>
      <c r="FJ83" s="853"/>
      <c r="FK83" s="853"/>
      <c r="FL83" s="853"/>
      <c r="FM83" s="853"/>
      <c r="FN83" s="853"/>
      <c r="FO83" s="853"/>
      <c r="FP83" s="853"/>
      <c r="FQ83" s="853"/>
      <c r="FR83" s="853"/>
      <c r="FS83" s="853"/>
      <c r="FT83" s="853"/>
      <c r="FU83" s="853"/>
      <c r="FV83" s="853"/>
    </row>
    <row r="84" spans="1:178" ht="20.100000000000001" customHeight="1">
      <c r="A84" s="909">
        <v>50</v>
      </c>
      <c r="B84" s="402"/>
      <c r="C84" s="409"/>
      <c r="D84" s="419"/>
      <c r="E84" s="407" t="s">
        <v>615</v>
      </c>
      <c r="F84" s="1928" t="s">
        <v>639</v>
      </c>
      <c r="G84" s="1929"/>
      <c r="H84" s="1816"/>
      <c r="I84" s="1817"/>
      <c r="J84" s="1817"/>
      <c r="K84" s="1818"/>
      <c r="L84" s="1852"/>
      <c r="M84" s="1852"/>
      <c r="N84" s="1852"/>
      <c r="O84" s="1852"/>
      <c r="P84" s="1858"/>
      <c r="Q84" s="1852"/>
      <c r="R84" s="1852"/>
      <c r="S84" s="1859"/>
      <c r="T84" s="1858"/>
      <c r="U84" s="1852"/>
      <c r="V84" s="1852"/>
      <c r="W84" s="1859"/>
      <c r="X84" s="1858"/>
      <c r="Y84" s="1852"/>
      <c r="Z84" s="1852"/>
      <c r="AA84" s="1859"/>
      <c r="AB84" s="1858"/>
      <c r="AC84" s="1852"/>
      <c r="AD84" s="1852"/>
      <c r="AE84" s="1859"/>
      <c r="AF84" s="1858"/>
      <c r="AG84" s="1852"/>
      <c r="AH84" s="1852"/>
      <c r="AI84" s="1859"/>
      <c r="AJ84" s="1858"/>
      <c r="AK84" s="1852"/>
      <c r="AL84" s="1852"/>
      <c r="AM84" s="1859"/>
      <c r="AN84" s="1858"/>
      <c r="AO84" s="1852"/>
      <c r="AP84" s="1852"/>
      <c r="AQ84" s="1859"/>
      <c r="AR84" s="1858"/>
      <c r="AS84" s="1852"/>
      <c r="AT84" s="1852"/>
      <c r="AU84" s="1859"/>
      <c r="AV84" s="1858"/>
      <c r="AW84" s="1852"/>
      <c r="AX84" s="1852"/>
      <c r="AY84" s="1859"/>
      <c r="AZ84" s="1858"/>
      <c r="BA84" s="1852"/>
      <c r="BB84" s="1852"/>
      <c r="BC84" s="1859"/>
      <c r="BD84" s="1858"/>
      <c r="BE84" s="1852"/>
      <c r="BF84" s="1852"/>
      <c r="BG84" s="1859"/>
      <c r="BH84" s="1858"/>
      <c r="BI84" s="1852"/>
      <c r="BJ84" s="1852"/>
      <c r="BK84" s="1859"/>
      <c r="BL84" s="1858"/>
      <c r="BM84" s="1852"/>
      <c r="BN84" s="1852"/>
      <c r="BO84" s="1859"/>
      <c r="BP84" s="1858"/>
      <c r="BQ84" s="1852"/>
      <c r="BR84" s="1852"/>
      <c r="BS84" s="1859"/>
      <c r="BT84" s="1858"/>
      <c r="BU84" s="1852"/>
      <c r="BV84" s="1852"/>
      <c r="BW84" s="1859"/>
      <c r="BX84" s="1858"/>
      <c r="BY84" s="1852"/>
      <c r="BZ84" s="1852"/>
      <c r="CA84" s="1859"/>
      <c r="CB84" s="1858"/>
      <c r="CC84" s="1852"/>
      <c r="CD84" s="1852"/>
      <c r="CE84" s="1859"/>
      <c r="CF84" s="1858"/>
      <c r="CG84" s="1852"/>
      <c r="CH84" s="1852"/>
      <c r="CI84" s="1859"/>
      <c r="CJ84" s="1858"/>
      <c r="CK84" s="1852"/>
      <c r="CL84" s="1852"/>
      <c r="CM84" s="1859"/>
      <c r="CN84" s="1858"/>
      <c r="CO84" s="1852"/>
      <c r="CP84" s="1852"/>
      <c r="CQ84" s="1859"/>
      <c r="CR84" s="1858"/>
      <c r="CS84" s="1852"/>
      <c r="CT84" s="1852"/>
      <c r="CU84" s="1859"/>
      <c r="CV84" s="1858"/>
      <c r="CW84" s="1852"/>
      <c r="CX84" s="1852"/>
      <c r="CY84" s="1859"/>
      <c r="CZ84" s="1858"/>
      <c r="DA84" s="1852"/>
      <c r="DB84" s="1852"/>
      <c r="DC84" s="1859"/>
      <c r="DD84" s="1858"/>
      <c r="DE84" s="1852"/>
      <c r="DF84" s="1852"/>
      <c r="DG84" s="1859"/>
      <c r="DH84" s="1858"/>
      <c r="DI84" s="1852"/>
      <c r="DJ84" s="1852"/>
      <c r="DK84" s="1859"/>
      <c r="DL84" s="1858"/>
      <c r="DM84" s="1852"/>
      <c r="DN84" s="1852"/>
      <c r="DO84" s="1859"/>
      <c r="DP84" s="1858"/>
      <c r="DQ84" s="1852"/>
      <c r="DR84" s="1852"/>
      <c r="DS84" s="1859"/>
      <c r="DT84" s="1858"/>
      <c r="DU84" s="1852"/>
      <c r="DV84" s="1852"/>
      <c r="DW84" s="1859"/>
      <c r="DX84" s="1858"/>
      <c r="DY84" s="1852"/>
      <c r="DZ84" s="1852"/>
      <c r="EA84" s="1852"/>
      <c r="EB84" s="2014">
        <f t="shared" si="13"/>
        <v>0</v>
      </c>
      <c r="EC84" s="1866"/>
      <c r="ED84" s="1866"/>
      <c r="EE84" s="2015"/>
      <c r="EG84" s="355"/>
      <c r="EH84" s="155"/>
      <c r="EI84" s="155"/>
      <c r="EJ84" s="155"/>
      <c r="EK84" s="82"/>
      <c r="EL84" s="80"/>
      <c r="EW84" s="853"/>
      <c r="EX84" s="853"/>
      <c r="EY84" s="853"/>
      <c r="EZ84" s="853"/>
      <c r="FA84" s="853"/>
      <c r="FB84" s="853"/>
      <c r="FC84" s="853"/>
      <c r="FD84" s="853"/>
      <c r="FE84" s="853"/>
      <c r="FF84" s="853"/>
      <c r="FG84" s="853"/>
      <c r="FH84" s="853"/>
      <c r="FI84" s="853" t="s">
        <v>1122</v>
      </c>
      <c r="FJ84" s="853"/>
      <c r="FK84" s="853"/>
      <c r="FL84" s="853"/>
      <c r="FM84" s="853"/>
      <c r="FN84" s="853"/>
      <c r="FO84" s="853"/>
      <c r="FP84" s="853"/>
      <c r="FQ84" s="853"/>
      <c r="FR84" s="853"/>
      <c r="FS84" s="853"/>
      <c r="FT84" s="853"/>
      <c r="FU84" s="853"/>
      <c r="FV84" s="853"/>
    </row>
    <row r="85" spans="1:178" ht="19.5" customHeight="1">
      <c r="A85" s="909">
        <v>51</v>
      </c>
      <c r="B85" s="402"/>
      <c r="C85" s="409"/>
      <c r="D85" s="419"/>
      <c r="E85" s="416" t="s">
        <v>617</v>
      </c>
      <c r="F85" s="1814" t="s">
        <v>132</v>
      </c>
      <c r="G85" s="1815"/>
      <c r="H85" s="1816"/>
      <c r="I85" s="1817"/>
      <c r="J85" s="1817"/>
      <c r="K85" s="1818"/>
      <c r="L85" s="1817"/>
      <c r="M85" s="1817"/>
      <c r="N85" s="1817"/>
      <c r="O85" s="1817"/>
      <c r="P85" s="1819"/>
      <c r="Q85" s="1817"/>
      <c r="R85" s="1817"/>
      <c r="S85" s="1820"/>
      <c r="T85" s="1819"/>
      <c r="U85" s="1817"/>
      <c r="V85" s="1817"/>
      <c r="W85" s="1820"/>
      <c r="X85" s="1819"/>
      <c r="Y85" s="1817"/>
      <c r="Z85" s="1817"/>
      <c r="AA85" s="1820"/>
      <c r="AB85" s="1819"/>
      <c r="AC85" s="1817"/>
      <c r="AD85" s="1817"/>
      <c r="AE85" s="1820"/>
      <c r="AF85" s="1819"/>
      <c r="AG85" s="1817"/>
      <c r="AH85" s="1817"/>
      <c r="AI85" s="1820"/>
      <c r="AJ85" s="1819"/>
      <c r="AK85" s="1817"/>
      <c r="AL85" s="1817"/>
      <c r="AM85" s="1820"/>
      <c r="AN85" s="1819"/>
      <c r="AO85" s="1817"/>
      <c r="AP85" s="1817"/>
      <c r="AQ85" s="1820"/>
      <c r="AR85" s="1819"/>
      <c r="AS85" s="1817"/>
      <c r="AT85" s="1817"/>
      <c r="AU85" s="1820"/>
      <c r="AV85" s="1819"/>
      <c r="AW85" s="1817"/>
      <c r="AX85" s="1817"/>
      <c r="AY85" s="1820"/>
      <c r="AZ85" s="1819"/>
      <c r="BA85" s="1817"/>
      <c r="BB85" s="1817"/>
      <c r="BC85" s="1820"/>
      <c r="BD85" s="1819"/>
      <c r="BE85" s="1817"/>
      <c r="BF85" s="1817"/>
      <c r="BG85" s="1820"/>
      <c r="BH85" s="1819"/>
      <c r="BI85" s="1817"/>
      <c r="BJ85" s="1817"/>
      <c r="BK85" s="1820"/>
      <c r="BL85" s="1819"/>
      <c r="BM85" s="1817"/>
      <c r="BN85" s="1817"/>
      <c r="BO85" s="1820"/>
      <c r="BP85" s="1819"/>
      <c r="BQ85" s="1817"/>
      <c r="BR85" s="1817"/>
      <c r="BS85" s="1820"/>
      <c r="BT85" s="1819"/>
      <c r="BU85" s="1817"/>
      <c r="BV85" s="1817"/>
      <c r="BW85" s="1820"/>
      <c r="BX85" s="1819"/>
      <c r="BY85" s="1817"/>
      <c r="BZ85" s="1817"/>
      <c r="CA85" s="1820"/>
      <c r="CB85" s="1819"/>
      <c r="CC85" s="1817"/>
      <c r="CD85" s="1817"/>
      <c r="CE85" s="1820"/>
      <c r="CF85" s="1819"/>
      <c r="CG85" s="1817"/>
      <c r="CH85" s="1817"/>
      <c r="CI85" s="1820"/>
      <c r="CJ85" s="1819"/>
      <c r="CK85" s="1817"/>
      <c r="CL85" s="1817"/>
      <c r="CM85" s="1820"/>
      <c r="CN85" s="1819"/>
      <c r="CO85" s="1817"/>
      <c r="CP85" s="1817"/>
      <c r="CQ85" s="1820"/>
      <c r="CR85" s="1819"/>
      <c r="CS85" s="1817"/>
      <c r="CT85" s="1817"/>
      <c r="CU85" s="1820"/>
      <c r="CV85" s="1819"/>
      <c r="CW85" s="1817"/>
      <c r="CX85" s="1817"/>
      <c r="CY85" s="1820"/>
      <c r="CZ85" s="1819"/>
      <c r="DA85" s="1817"/>
      <c r="DB85" s="1817"/>
      <c r="DC85" s="1820"/>
      <c r="DD85" s="1819"/>
      <c r="DE85" s="1817"/>
      <c r="DF85" s="1817"/>
      <c r="DG85" s="1820"/>
      <c r="DH85" s="1819"/>
      <c r="DI85" s="1817"/>
      <c r="DJ85" s="1817"/>
      <c r="DK85" s="1820"/>
      <c r="DL85" s="1819"/>
      <c r="DM85" s="1817"/>
      <c r="DN85" s="1817"/>
      <c r="DO85" s="1820"/>
      <c r="DP85" s="1819"/>
      <c r="DQ85" s="1817"/>
      <c r="DR85" s="1817"/>
      <c r="DS85" s="1820"/>
      <c r="DT85" s="1819"/>
      <c r="DU85" s="1817"/>
      <c r="DV85" s="1817"/>
      <c r="DW85" s="1820"/>
      <c r="DX85" s="1819"/>
      <c r="DY85" s="1817"/>
      <c r="DZ85" s="1817"/>
      <c r="EA85" s="1817"/>
      <c r="EB85" s="1821">
        <f t="shared" si="13"/>
        <v>0</v>
      </c>
      <c r="EC85" s="1822"/>
      <c r="ED85" s="1822"/>
      <c r="EE85" s="1823"/>
      <c r="EG85" s="80"/>
      <c r="EH85" s="80"/>
      <c r="EI85" s="80"/>
      <c r="EJ85" s="80"/>
      <c r="EK85" s="80"/>
      <c r="EL85" s="80"/>
      <c r="EW85" s="853"/>
      <c r="EX85" s="853"/>
      <c r="EY85" s="853"/>
      <c r="EZ85" s="853"/>
      <c r="FA85" s="853"/>
      <c r="FB85" s="853"/>
      <c r="FC85" s="853"/>
      <c r="FD85" s="853"/>
      <c r="FE85" s="853"/>
      <c r="FF85" s="853"/>
      <c r="FG85" s="853"/>
      <c r="FH85" s="853"/>
      <c r="FI85" s="853" t="s">
        <v>1122</v>
      </c>
      <c r="FJ85" s="853"/>
      <c r="FK85" s="853"/>
      <c r="FL85" s="853"/>
      <c r="FM85" s="853"/>
      <c r="FN85" s="853"/>
      <c r="FO85" s="853"/>
      <c r="FP85" s="853"/>
      <c r="FQ85" s="853"/>
      <c r="FR85" s="853"/>
      <c r="FS85" s="853"/>
      <c r="FT85" s="853"/>
      <c r="FU85" s="853"/>
      <c r="FV85" s="853"/>
    </row>
    <row r="86" spans="1:178" ht="17.25">
      <c r="A86" s="909">
        <v>52</v>
      </c>
      <c r="B86" s="402"/>
      <c r="C86" s="409"/>
      <c r="D86" s="419"/>
      <c r="E86" s="416" t="s">
        <v>629</v>
      </c>
      <c r="F86" s="1814" t="s">
        <v>190</v>
      </c>
      <c r="G86" s="1815"/>
      <c r="H86" s="1816"/>
      <c r="I86" s="1817"/>
      <c r="J86" s="1817"/>
      <c r="K86" s="1818"/>
      <c r="L86" s="1817"/>
      <c r="M86" s="1817"/>
      <c r="N86" s="1817"/>
      <c r="O86" s="1817"/>
      <c r="P86" s="1819"/>
      <c r="Q86" s="1817"/>
      <c r="R86" s="1817"/>
      <c r="S86" s="1820"/>
      <c r="T86" s="1819"/>
      <c r="U86" s="1817"/>
      <c r="V86" s="1817"/>
      <c r="W86" s="1820"/>
      <c r="X86" s="1819"/>
      <c r="Y86" s="1817"/>
      <c r="Z86" s="1817"/>
      <c r="AA86" s="1820"/>
      <c r="AB86" s="1819"/>
      <c r="AC86" s="1817"/>
      <c r="AD86" s="1817"/>
      <c r="AE86" s="1820"/>
      <c r="AF86" s="1819"/>
      <c r="AG86" s="1817"/>
      <c r="AH86" s="1817"/>
      <c r="AI86" s="1820"/>
      <c r="AJ86" s="1819"/>
      <c r="AK86" s="1817"/>
      <c r="AL86" s="1817"/>
      <c r="AM86" s="1820"/>
      <c r="AN86" s="1819"/>
      <c r="AO86" s="1817"/>
      <c r="AP86" s="1817"/>
      <c r="AQ86" s="1820"/>
      <c r="AR86" s="1819"/>
      <c r="AS86" s="1817"/>
      <c r="AT86" s="1817"/>
      <c r="AU86" s="1820"/>
      <c r="AV86" s="1819"/>
      <c r="AW86" s="1817"/>
      <c r="AX86" s="1817"/>
      <c r="AY86" s="1820"/>
      <c r="AZ86" s="1819"/>
      <c r="BA86" s="1817"/>
      <c r="BB86" s="1817"/>
      <c r="BC86" s="1820"/>
      <c r="BD86" s="1819"/>
      <c r="BE86" s="1817"/>
      <c r="BF86" s="1817"/>
      <c r="BG86" s="1820"/>
      <c r="BH86" s="1819"/>
      <c r="BI86" s="1817"/>
      <c r="BJ86" s="1817"/>
      <c r="BK86" s="1820"/>
      <c r="BL86" s="1819"/>
      <c r="BM86" s="1817"/>
      <c r="BN86" s="1817"/>
      <c r="BO86" s="1820"/>
      <c r="BP86" s="1819"/>
      <c r="BQ86" s="1817"/>
      <c r="BR86" s="1817"/>
      <c r="BS86" s="1820"/>
      <c r="BT86" s="1819"/>
      <c r="BU86" s="1817"/>
      <c r="BV86" s="1817"/>
      <c r="BW86" s="1820"/>
      <c r="BX86" s="1819"/>
      <c r="BY86" s="1817"/>
      <c r="BZ86" s="1817"/>
      <c r="CA86" s="1820"/>
      <c r="CB86" s="1819"/>
      <c r="CC86" s="1817"/>
      <c r="CD86" s="1817"/>
      <c r="CE86" s="1820"/>
      <c r="CF86" s="1819"/>
      <c r="CG86" s="1817"/>
      <c r="CH86" s="1817"/>
      <c r="CI86" s="1820"/>
      <c r="CJ86" s="1819"/>
      <c r="CK86" s="1817"/>
      <c r="CL86" s="1817"/>
      <c r="CM86" s="1820"/>
      <c r="CN86" s="1819"/>
      <c r="CO86" s="1817"/>
      <c r="CP86" s="1817"/>
      <c r="CQ86" s="1820"/>
      <c r="CR86" s="1819"/>
      <c r="CS86" s="1817"/>
      <c r="CT86" s="1817"/>
      <c r="CU86" s="1820"/>
      <c r="CV86" s="1819"/>
      <c r="CW86" s="1817"/>
      <c r="CX86" s="1817"/>
      <c r="CY86" s="1820"/>
      <c r="CZ86" s="1819"/>
      <c r="DA86" s="1817"/>
      <c r="DB86" s="1817"/>
      <c r="DC86" s="1820"/>
      <c r="DD86" s="1819"/>
      <c r="DE86" s="1817"/>
      <c r="DF86" s="1817"/>
      <c r="DG86" s="1820"/>
      <c r="DH86" s="1819"/>
      <c r="DI86" s="1817"/>
      <c r="DJ86" s="1817"/>
      <c r="DK86" s="1820"/>
      <c r="DL86" s="1819"/>
      <c r="DM86" s="1817"/>
      <c r="DN86" s="1817"/>
      <c r="DO86" s="1820"/>
      <c r="DP86" s="1819"/>
      <c r="DQ86" s="1817"/>
      <c r="DR86" s="1817"/>
      <c r="DS86" s="1820"/>
      <c r="DT86" s="1819"/>
      <c r="DU86" s="1817"/>
      <c r="DV86" s="1817"/>
      <c r="DW86" s="1820"/>
      <c r="DX86" s="1819"/>
      <c r="DY86" s="1817"/>
      <c r="DZ86" s="1817"/>
      <c r="EA86" s="1817"/>
      <c r="EB86" s="1821">
        <f t="shared" si="13"/>
        <v>0</v>
      </c>
      <c r="EC86" s="1822"/>
      <c r="ED86" s="1822"/>
      <c r="EE86" s="1823"/>
      <c r="EG86" s="80"/>
      <c r="EH86" s="80"/>
      <c r="EI86" s="80"/>
      <c r="EJ86" s="80"/>
      <c r="EK86" s="80"/>
      <c r="EL86" s="80"/>
      <c r="EW86" s="853"/>
      <c r="EX86" s="853"/>
      <c r="EY86" s="853"/>
      <c r="EZ86" s="853"/>
      <c r="FA86" s="853"/>
      <c r="FB86" s="853"/>
      <c r="FC86" s="853"/>
      <c r="FD86" s="853"/>
      <c r="FE86" s="853"/>
      <c r="FF86" s="853"/>
      <c r="FG86" s="853"/>
      <c r="FH86" s="853"/>
      <c r="FI86" s="853" t="s">
        <v>1122</v>
      </c>
      <c r="FJ86" s="853"/>
      <c r="FK86" s="853"/>
      <c r="FL86" s="853"/>
      <c r="FM86" s="853"/>
      <c r="FN86" s="853"/>
      <c r="FO86" s="853"/>
      <c r="FP86" s="853"/>
      <c r="FQ86" s="853"/>
      <c r="FR86" s="853"/>
      <c r="FS86" s="853"/>
      <c r="FT86" s="853"/>
      <c r="FU86" s="853"/>
      <c r="FV86" s="853"/>
    </row>
    <row r="87" spans="1:178" ht="20.100000000000001" customHeight="1">
      <c r="A87" s="909">
        <v>54</v>
      </c>
      <c r="B87" s="402"/>
      <c r="C87" s="409"/>
      <c r="D87" s="419"/>
      <c r="E87" s="416" t="s">
        <v>34</v>
      </c>
      <c r="F87" s="1814" t="s">
        <v>149</v>
      </c>
      <c r="G87" s="1815"/>
      <c r="H87" s="1816"/>
      <c r="I87" s="1817"/>
      <c r="J87" s="1817"/>
      <c r="K87" s="1818"/>
      <c r="L87" s="1817"/>
      <c r="M87" s="1817"/>
      <c r="N87" s="1817"/>
      <c r="O87" s="1817"/>
      <c r="P87" s="1819"/>
      <c r="Q87" s="1817"/>
      <c r="R87" s="1817"/>
      <c r="S87" s="1820"/>
      <c r="T87" s="1819"/>
      <c r="U87" s="1817"/>
      <c r="V87" s="1817"/>
      <c r="W87" s="1820"/>
      <c r="X87" s="1819"/>
      <c r="Y87" s="1817"/>
      <c r="Z87" s="1817"/>
      <c r="AA87" s="1820"/>
      <c r="AB87" s="1819"/>
      <c r="AC87" s="1817"/>
      <c r="AD87" s="1817"/>
      <c r="AE87" s="1820"/>
      <c r="AF87" s="1819"/>
      <c r="AG87" s="1817"/>
      <c r="AH87" s="1817"/>
      <c r="AI87" s="1820"/>
      <c r="AJ87" s="1819"/>
      <c r="AK87" s="1817"/>
      <c r="AL87" s="1817"/>
      <c r="AM87" s="1820"/>
      <c r="AN87" s="1819"/>
      <c r="AO87" s="1817"/>
      <c r="AP87" s="1817"/>
      <c r="AQ87" s="1820"/>
      <c r="AR87" s="1819"/>
      <c r="AS87" s="1817"/>
      <c r="AT87" s="1817"/>
      <c r="AU87" s="1820"/>
      <c r="AV87" s="1819"/>
      <c r="AW87" s="1817"/>
      <c r="AX87" s="1817"/>
      <c r="AY87" s="1820"/>
      <c r="AZ87" s="1819"/>
      <c r="BA87" s="1817"/>
      <c r="BB87" s="1817"/>
      <c r="BC87" s="1820"/>
      <c r="BD87" s="1819"/>
      <c r="BE87" s="1817"/>
      <c r="BF87" s="1817"/>
      <c r="BG87" s="1820"/>
      <c r="BH87" s="1819"/>
      <c r="BI87" s="1817"/>
      <c r="BJ87" s="1817"/>
      <c r="BK87" s="1820"/>
      <c r="BL87" s="1819"/>
      <c r="BM87" s="1817"/>
      <c r="BN87" s="1817"/>
      <c r="BO87" s="1820"/>
      <c r="BP87" s="1819"/>
      <c r="BQ87" s="1817"/>
      <c r="BR87" s="1817"/>
      <c r="BS87" s="1820"/>
      <c r="BT87" s="1819"/>
      <c r="BU87" s="1817"/>
      <c r="BV87" s="1817"/>
      <c r="BW87" s="1820"/>
      <c r="BX87" s="1819"/>
      <c r="BY87" s="1817"/>
      <c r="BZ87" s="1817"/>
      <c r="CA87" s="1820"/>
      <c r="CB87" s="1819"/>
      <c r="CC87" s="1817"/>
      <c r="CD87" s="1817"/>
      <c r="CE87" s="1820"/>
      <c r="CF87" s="1819"/>
      <c r="CG87" s="1817"/>
      <c r="CH87" s="1817"/>
      <c r="CI87" s="1820"/>
      <c r="CJ87" s="1819"/>
      <c r="CK87" s="1817"/>
      <c r="CL87" s="1817"/>
      <c r="CM87" s="1820"/>
      <c r="CN87" s="1819"/>
      <c r="CO87" s="1817"/>
      <c r="CP87" s="1817"/>
      <c r="CQ87" s="1820"/>
      <c r="CR87" s="1819"/>
      <c r="CS87" s="1817"/>
      <c r="CT87" s="1817"/>
      <c r="CU87" s="1820"/>
      <c r="CV87" s="1819"/>
      <c r="CW87" s="1817"/>
      <c r="CX87" s="1817"/>
      <c r="CY87" s="1820"/>
      <c r="CZ87" s="1819"/>
      <c r="DA87" s="1817"/>
      <c r="DB87" s="1817"/>
      <c r="DC87" s="1820"/>
      <c r="DD87" s="1819"/>
      <c r="DE87" s="1817"/>
      <c r="DF87" s="1817"/>
      <c r="DG87" s="1820"/>
      <c r="DH87" s="1819"/>
      <c r="DI87" s="1817"/>
      <c r="DJ87" s="1817"/>
      <c r="DK87" s="1820"/>
      <c r="DL87" s="1819"/>
      <c r="DM87" s="1817"/>
      <c r="DN87" s="1817"/>
      <c r="DO87" s="1820"/>
      <c r="DP87" s="1819"/>
      <c r="DQ87" s="1817"/>
      <c r="DR87" s="1817"/>
      <c r="DS87" s="1820"/>
      <c r="DT87" s="1819"/>
      <c r="DU87" s="1817"/>
      <c r="DV87" s="1817"/>
      <c r="DW87" s="1820"/>
      <c r="DX87" s="1819"/>
      <c r="DY87" s="1817"/>
      <c r="DZ87" s="1817"/>
      <c r="EA87" s="1817"/>
      <c r="EB87" s="1821">
        <f t="shared" si="13"/>
        <v>0</v>
      </c>
      <c r="EC87" s="1822"/>
      <c r="ED87" s="1822"/>
      <c r="EE87" s="1823"/>
      <c r="EG87" s="356"/>
      <c r="EH87" s="2032"/>
      <c r="EI87" s="2032"/>
      <c r="EJ87" s="2032"/>
      <c r="EK87" s="2032"/>
      <c r="EL87" s="80"/>
      <c r="EW87" s="853"/>
      <c r="EX87" s="853"/>
      <c r="EY87" s="853"/>
      <c r="EZ87" s="853"/>
      <c r="FA87" s="853"/>
      <c r="FB87" s="853"/>
      <c r="FC87" s="853"/>
      <c r="FD87" s="853"/>
      <c r="FE87" s="853"/>
      <c r="FF87" s="853"/>
      <c r="FG87" s="853"/>
      <c r="FH87" s="853"/>
      <c r="FI87" s="853" t="s">
        <v>1122</v>
      </c>
      <c r="FJ87" s="853"/>
      <c r="FK87" s="853"/>
      <c r="FL87" s="853"/>
      <c r="FM87" s="853"/>
      <c r="FN87" s="853"/>
      <c r="FO87" s="853"/>
      <c r="FP87" s="853"/>
      <c r="FQ87" s="853"/>
      <c r="FR87" s="853"/>
      <c r="FS87" s="853"/>
      <c r="FT87" s="853"/>
      <c r="FU87" s="853"/>
      <c r="FV87" s="853"/>
    </row>
    <row r="88" spans="1:178" ht="20.100000000000001" customHeight="1">
      <c r="A88" s="909">
        <v>55</v>
      </c>
      <c r="B88" s="402"/>
      <c r="C88" s="409"/>
      <c r="D88" s="419"/>
      <c r="E88" s="416" t="s">
        <v>446</v>
      </c>
      <c r="F88" s="1814" t="s">
        <v>150</v>
      </c>
      <c r="G88" s="1815"/>
      <c r="H88" s="1816"/>
      <c r="I88" s="1817"/>
      <c r="J88" s="1817"/>
      <c r="K88" s="1818"/>
      <c r="L88" s="1817"/>
      <c r="M88" s="1817"/>
      <c r="N88" s="1817"/>
      <c r="O88" s="1817"/>
      <c r="P88" s="1819"/>
      <c r="Q88" s="1817"/>
      <c r="R88" s="1817"/>
      <c r="S88" s="1820"/>
      <c r="T88" s="1819"/>
      <c r="U88" s="1817"/>
      <c r="V88" s="1817"/>
      <c r="W88" s="1820"/>
      <c r="X88" s="1819"/>
      <c r="Y88" s="1817"/>
      <c r="Z88" s="1817"/>
      <c r="AA88" s="1820"/>
      <c r="AB88" s="1819"/>
      <c r="AC88" s="1817"/>
      <c r="AD88" s="1817"/>
      <c r="AE88" s="1820"/>
      <c r="AF88" s="1819"/>
      <c r="AG88" s="1817"/>
      <c r="AH88" s="1817"/>
      <c r="AI88" s="1820"/>
      <c r="AJ88" s="1819"/>
      <c r="AK88" s="1817"/>
      <c r="AL88" s="1817"/>
      <c r="AM88" s="1820"/>
      <c r="AN88" s="1819"/>
      <c r="AO88" s="1817"/>
      <c r="AP88" s="1817"/>
      <c r="AQ88" s="1820"/>
      <c r="AR88" s="1819"/>
      <c r="AS88" s="1817"/>
      <c r="AT88" s="1817"/>
      <c r="AU88" s="1820"/>
      <c r="AV88" s="1819"/>
      <c r="AW88" s="1817"/>
      <c r="AX88" s="1817"/>
      <c r="AY88" s="1820"/>
      <c r="AZ88" s="1819"/>
      <c r="BA88" s="1817"/>
      <c r="BB88" s="1817"/>
      <c r="BC88" s="1820"/>
      <c r="BD88" s="1819"/>
      <c r="BE88" s="1817"/>
      <c r="BF88" s="1817"/>
      <c r="BG88" s="1820"/>
      <c r="BH88" s="1819"/>
      <c r="BI88" s="1817"/>
      <c r="BJ88" s="1817"/>
      <c r="BK88" s="1820"/>
      <c r="BL88" s="1819"/>
      <c r="BM88" s="1817"/>
      <c r="BN88" s="1817"/>
      <c r="BO88" s="1820"/>
      <c r="BP88" s="1819"/>
      <c r="BQ88" s="1817"/>
      <c r="BR88" s="1817"/>
      <c r="BS88" s="1820"/>
      <c r="BT88" s="1819"/>
      <c r="BU88" s="1817"/>
      <c r="BV88" s="1817"/>
      <c r="BW88" s="1820"/>
      <c r="BX88" s="1819"/>
      <c r="BY88" s="1817"/>
      <c r="BZ88" s="1817"/>
      <c r="CA88" s="1820"/>
      <c r="CB88" s="1819"/>
      <c r="CC88" s="1817"/>
      <c r="CD88" s="1817"/>
      <c r="CE88" s="1820"/>
      <c r="CF88" s="1819"/>
      <c r="CG88" s="1817"/>
      <c r="CH88" s="1817"/>
      <c r="CI88" s="1820"/>
      <c r="CJ88" s="1819"/>
      <c r="CK88" s="1817"/>
      <c r="CL88" s="1817"/>
      <c r="CM88" s="1820"/>
      <c r="CN88" s="1819"/>
      <c r="CO88" s="1817"/>
      <c r="CP88" s="1817"/>
      <c r="CQ88" s="1820"/>
      <c r="CR88" s="1819"/>
      <c r="CS88" s="1817"/>
      <c r="CT88" s="1817"/>
      <c r="CU88" s="1820"/>
      <c r="CV88" s="1819"/>
      <c r="CW88" s="1817"/>
      <c r="CX88" s="1817"/>
      <c r="CY88" s="1820"/>
      <c r="CZ88" s="1819"/>
      <c r="DA88" s="1817"/>
      <c r="DB88" s="1817"/>
      <c r="DC88" s="1820"/>
      <c r="DD88" s="1819"/>
      <c r="DE88" s="1817"/>
      <c r="DF88" s="1817"/>
      <c r="DG88" s="1820"/>
      <c r="DH88" s="1819"/>
      <c r="DI88" s="1817"/>
      <c r="DJ88" s="1817"/>
      <c r="DK88" s="1820"/>
      <c r="DL88" s="1819"/>
      <c r="DM88" s="1817"/>
      <c r="DN88" s="1817"/>
      <c r="DO88" s="1820"/>
      <c r="DP88" s="1819"/>
      <c r="DQ88" s="1817"/>
      <c r="DR88" s="1817"/>
      <c r="DS88" s="1820"/>
      <c r="DT88" s="1819"/>
      <c r="DU88" s="1817"/>
      <c r="DV88" s="1817"/>
      <c r="DW88" s="1820"/>
      <c r="DX88" s="1819"/>
      <c r="DY88" s="1817"/>
      <c r="DZ88" s="1817"/>
      <c r="EA88" s="1817"/>
      <c r="EB88" s="1821">
        <f t="shared" si="13"/>
        <v>0</v>
      </c>
      <c r="EC88" s="1822"/>
      <c r="ED88" s="1822"/>
      <c r="EE88" s="1823"/>
      <c r="EG88" s="355"/>
      <c r="EH88" s="2032"/>
      <c r="EI88" s="2032"/>
      <c r="EJ88" s="2032"/>
      <c r="EK88" s="2032"/>
      <c r="EL88" s="80"/>
      <c r="EW88" s="853"/>
      <c r="EX88" s="853"/>
      <c r="EY88" s="853"/>
      <c r="EZ88" s="853"/>
      <c r="FA88" s="853"/>
      <c r="FB88" s="853"/>
      <c r="FC88" s="853"/>
      <c r="FD88" s="853"/>
      <c r="FE88" s="853"/>
      <c r="FF88" s="853"/>
      <c r="FG88" s="853"/>
      <c r="FH88" s="853"/>
      <c r="FI88" s="853" t="s">
        <v>1122</v>
      </c>
      <c r="FJ88" s="853"/>
      <c r="FK88" s="853"/>
      <c r="FL88" s="853"/>
      <c r="FM88" s="853"/>
      <c r="FN88" s="853"/>
      <c r="FO88" s="853"/>
      <c r="FP88" s="853"/>
      <c r="FQ88" s="853"/>
      <c r="FR88" s="853"/>
      <c r="FS88" s="853"/>
      <c r="FT88" s="853"/>
      <c r="FU88" s="853"/>
      <c r="FV88" s="853"/>
    </row>
    <row r="89" spans="1:178" ht="20.100000000000001" customHeight="1">
      <c r="A89" s="909">
        <v>55</v>
      </c>
      <c r="B89" s="402"/>
      <c r="C89" s="409"/>
      <c r="D89" s="419"/>
      <c r="E89" s="416" t="s">
        <v>1405</v>
      </c>
      <c r="F89" s="1814" t="s">
        <v>1406</v>
      </c>
      <c r="G89" s="1815"/>
      <c r="H89" s="1816"/>
      <c r="I89" s="1817"/>
      <c r="J89" s="1817"/>
      <c r="K89" s="1818"/>
      <c r="L89" s="1817"/>
      <c r="M89" s="1817"/>
      <c r="N89" s="1817"/>
      <c r="O89" s="1817"/>
      <c r="P89" s="1819"/>
      <c r="Q89" s="1817"/>
      <c r="R89" s="1817"/>
      <c r="S89" s="1820"/>
      <c r="T89" s="1819"/>
      <c r="U89" s="1817"/>
      <c r="V89" s="1817"/>
      <c r="W89" s="1820"/>
      <c r="X89" s="1819"/>
      <c r="Y89" s="1817"/>
      <c r="Z89" s="1817"/>
      <c r="AA89" s="1820"/>
      <c r="AB89" s="1819"/>
      <c r="AC89" s="1817"/>
      <c r="AD89" s="1817"/>
      <c r="AE89" s="1820"/>
      <c r="AF89" s="1819"/>
      <c r="AG89" s="1817"/>
      <c r="AH89" s="1817"/>
      <c r="AI89" s="1820"/>
      <c r="AJ89" s="1819"/>
      <c r="AK89" s="1817"/>
      <c r="AL89" s="1817"/>
      <c r="AM89" s="1820"/>
      <c r="AN89" s="1819"/>
      <c r="AO89" s="1817"/>
      <c r="AP89" s="1817"/>
      <c r="AQ89" s="1820"/>
      <c r="AR89" s="1819"/>
      <c r="AS89" s="1817"/>
      <c r="AT89" s="1817"/>
      <c r="AU89" s="1820"/>
      <c r="AV89" s="1819"/>
      <c r="AW89" s="1817"/>
      <c r="AX89" s="1817"/>
      <c r="AY89" s="1820"/>
      <c r="AZ89" s="1819"/>
      <c r="BA89" s="1817"/>
      <c r="BB89" s="1817"/>
      <c r="BC89" s="1820"/>
      <c r="BD89" s="1819"/>
      <c r="BE89" s="1817"/>
      <c r="BF89" s="1817"/>
      <c r="BG89" s="1820"/>
      <c r="BH89" s="1819"/>
      <c r="BI89" s="1817"/>
      <c r="BJ89" s="1817"/>
      <c r="BK89" s="1820"/>
      <c r="BL89" s="1819"/>
      <c r="BM89" s="1817"/>
      <c r="BN89" s="1817"/>
      <c r="BO89" s="1820"/>
      <c r="BP89" s="1819"/>
      <c r="BQ89" s="1817"/>
      <c r="BR89" s="1817"/>
      <c r="BS89" s="1820"/>
      <c r="BT89" s="1819"/>
      <c r="BU89" s="1817"/>
      <c r="BV89" s="1817"/>
      <c r="BW89" s="1820"/>
      <c r="BX89" s="1819"/>
      <c r="BY89" s="1817"/>
      <c r="BZ89" s="1817"/>
      <c r="CA89" s="1820"/>
      <c r="CB89" s="1819"/>
      <c r="CC89" s="1817"/>
      <c r="CD89" s="1817"/>
      <c r="CE89" s="1820"/>
      <c r="CF89" s="1819"/>
      <c r="CG89" s="1817"/>
      <c r="CH89" s="1817"/>
      <c r="CI89" s="1820"/>
      <c r="CJ89" s="1819"/>
      <c r="CK89" s="1817"/>
      <c r="CL89" s="1817"/>
      <c r="CM89" s="1820"/>
      <c r="CN89" s="1819"/>
      <c r="CO89" s="1817"/>
      <c r="CP89" s="1817"/>
      <c r="CQ89" s="1820"/>
      <c r="CR89" s="1819"/>
      <c r="CS89" s="1817"/>
      <c r="CT89" s="1817"/>
      <c r="CU89" s="1820"/>
      <c r="CV89" s="1819"/>
      <c r="CW89" s="1817"/>
      <c r="CX89" s="1817"/>
      <c r="CY89" s="1820"/>
      <c r="CZ89" s="1819"/>
      <c r="DA89" s="1817"/>
      <c r="DB89" s="1817"/>
      <c r="DC89" s="1820"/>
      <c r="DD89" s="1819"/>
      <c r="DE89" s="1817"/>
      <c r="DF89" s="1817"/>
      <c r="DG89" s="1820"/>
      <c r="DH89" s="1819"/>
      <c r="DI89" s="1817"/>
      <c r="DJ89" s="1817"/>
      <c r="DK89" s="1820"/>
      <c r="DL89" s="1819"/>
      <c r="DM89" s="1817"/>
      <c r="DN89" s="1817"/>
      <c r="DO89" s="1820"/>
      <c r="DP89" s="1819"/>
      <c r="DQ89" s="1817"/>
      <c r="DR89" s="1817"/>
      <c r="DS89" s="1820"/>
      <c r="DT89" s="1819"/>
      <c r="DU89" s="1817"/>
      <c r="DV89" s="1817"/>
      <c r="DW89" s="1820"/>
      <c r="DX89" s="1819"/>
      <c r="DY89" s="1817"/>
      <c r="DZ89" s="1817"/>
      <c r="EA89" s="1817"/>
      <c r="EB89" s="1821">
        <f t="shared" ref="EB89" si="14">SUM(H89:EA89)</f>
        <v>0</v>
      </c>
      <c r="EC89" s="1822"/>
      <c r="ED89" s="1822"/>
      <c r="EE89" s="1823"/>
      <c r="EG89" s="355"/>
      <c r="EH89" s="999"/>
      <c r="EI89" s="999"/>
      <c r="EJ89" s="999"/>
      <c r="EK89" s="999"/>
      <c r="EL89" s="80"/>
      <c r="EW89" s="853"/>
      <c r="EX89" s="853"/>
      <c r="EY89" s="853"/>
      <c r="EZ89" s="853"/>
      <c r="FA89" s="853"/>
      <c r="FB89" s="853"/>
      <c r="FC89" s="853"/>
      <c r="FD89" s="853"/>
      <c r="FE89" s="853"/>
      <c r="FF89" s="853"/>
      <c r="FG89" s="853"/>
      <c r="FH89" s="853"/>
      <c r="FI89" s="853" t="s">
        <v>1122</v>
      </c>
      <c r="FJ89" s="853"/>
      <c r="FK89" s="853"/>
      <c r="FL89" s="853"/>
      <c r="FM89" s="853"/>
      <c r="FN89" s="853"/>
      <c r="FO89" s="853"/>
      <c r="FP89" s="853"/>
      <c r="FQ89" s="853"/>
      <c r="FR89" s="853"/>
      <c r="FS89" s="853"/>
      <c r="FT89" s="853"/>
      <c r="FU89" s="853"/>
      <c r="FV89" s="853"/>
    </row>
    <row r="90" spans="1:178" ht="20.100000000000001" customHeight="1">
      <c r="A90" s="909">
        <v>56</v>
      </c>
      <c r="B90" s="402"/>
      <c r="C90" s="409"/>
      <c r="D90" s="402"/>
      <c r="E90" s="1892" t="s">
        <v>1454</v>
      </c>
      <c r="F90" s="1321" t="s">
        <v>644</v>
      </c>
      <c r="G90" s="1256" t="s">
        <v>1608</v>
      </c>
      <c r="H90" s="1988"/>
      <c r="I90" s="1842"/>
      <c r="J90" s="1842"/>
      <c r="K90" s="1989"/>
      <c r="L90" s="1842"/>
      <c r="M90" s="1842"/>
      <c r="N90" s="1842"/>
      <c r="O90" s="1842"/>
      <c r="P90" s="1841"/>
      <c r="Q90" s="1842"/>
      <c r="R90" s="1842"/>
      <c r="S90" s="1843"/>
      <c r="T90" s="1841"/>
      <c r="U90" s="1842"/>
      <c r="V90" s="1842"/>
      <c r="W90" s="1843"/>
      <c r="X90" s="1841"/>
      <c r="Y90" s="1842"/>
      <c r="Z90" s="1842"/>
      <c r="AA90" s="1843"/>
      <c r="AB90" s="1841"/>
      <c r="AC90" s="1842"/>
      <c r="AD90" s="1842"/>
      <c r="AE90" s="1843"/>
      <c r="AF90" s="1841"/>
      <c r="AG90" s="1842"/>
      <c r="AH90" s="1842"/>
      <c r="AI90" s="1843"/>
      <c r="AJ90" s="1841"/>
      <c r="AK90" s="1842"/>
      <c r="AL90" s="1842"/>
      <c r="AM90" s="1843"/>
      <c r="AN90" s="1841"/>
      <c r="AO90" s="1842"/>
      <c r="AP90" s="1842"/>
      <c r="AQ90" s="1843"/>
      <c r="AR90" s="1841"/>
      <c r="AS90" s="1842"/>
      <c r="AT90" s="1842"/>
      <c r="AU90" s="1843"/>
      <c r="AV90" s="1841"/>
      <c r="AW90" s="1842"/>
      <c r="AX90" s="1842"/>
      <c r="AY90" s="1843"/>
      <c r="AZ90" s="1841"/>
      <c r="BA90" s="1842"/>
      <c r="BB90" s="1842"/>
      <c r="BC90" s="1843"/>
      <c r="BD90" s="1841"/>
      <c r="BE90" s="1842"/>
      <c r="BF90" s="1842"/>
      <c r="BG90" s="1843"/>
      <c r="BH90" s="1841"/>
      <c r="BI90" s="1842"/>
      <c r="BJ90" s="1842"/>
      <c r="BK90" s="1843"/>
      <c r="BL90" s="1841"/>
      <c r="BM90" s="1842"/>
      <c r="BN90" s="1842"/>
      <c r="BO90" s="1843"/>
      <c r="BP90" s="1841"/>
      <c r="BQ90" s="1842"/>
      <c r="BR90" s="1842"/>
      <c r="BS90" s="1843"/>
      <c r="BT90" s="1841"/>
      <c r="BU90" s="1842"/>
      <c r="BV90" s="1842"/>
      <c r="BW90" s="1843"/>
      <c r="BX90" s="1841"/>
      <c r="BY90" s="1842"/>
      <c r="BZ90" s="1842"/>
      <c r="CA90" s="1843"/>
      <c r="CB90" s="1841"/>
      <c r="CC90" s="1842"/>
      <c r="CD90" s="1842"/>
      <c r="CE90" s="1843"/>
      <c r="CF90" s="1841"/>
      <c r="CG90" s="1842"/>
      <c r="CH90" s="1842"/>
      <c r="CI90" s="1843"/>
      <c r="CJ90" s="1841"/>
      <c r="CK90" s="1842"/>
      <c r="CL90" s="1842"/>
      <c r="CM90" s="1843"/>
      <c r="CN90" s="1841"/>
      <c r="CO90" s="1842"/>
      <c r="CP90" s="1842"/>
      <c r="CQ90" s="1843"/>
      <c r="CR90" s="1841"/>
      <c r="CS90" s="1842"/>
      <c r="CT90" s="1842"/>
      <c r="CU90" s="1843"/>
      <c r="CV90" s="1841"/>
      <c r="CW90" s="1842"/>
      <c r="CX90" s="1842"/>
      <c r="CY90" s="1843"/>
      <c r="CZ90" s="1841"/>
      <c r="DA90" s="1842"/>
      <c r="DB90" s="1842"/>
      <c r="DC90" s="1843"/>
      <c r="DD90" s="1841"/>
      <c r="DE90" s="1842"/>
      <c r="DF90" s="1842"/>
      <c r="DG90" s="1843"/>
      <c r="DH90" s="1841"/>
      <c r="DI90" s="1842"/>
      <c r="DJ90" s="1842"/>
      <c r="DK90" s="1843"/>
      <c r="DL90" s="1841"/>
      <c r="DM90" s="1842"/>
      <c r="DN90" s="1842"/>
      <c r="DO90" s="1843"/>
      <c r="DP90" s="1841"/>
      <c r="DQ90" s="1842"/>
      <c r="DR90" s="1842"/>
      <c r="DS90" s="1843"/>
      <c r="DT90" s="1841"/>
      <c r="DU90" s="1842"/>
      <c r="DV90" s="1842"/>
      <c r="DW90" s="1843"/>
      <c r="DX90" s="1841"/>
      <c r="DY90" s="1842"/>
      <c r="DZ90" s="1842"/>
      <c r="EA90" s="1842"/>
      <c r="EB90" s="2018">
        <f t="shared" si="13"/>
        <v>0</v>
      </c>
      <c r="EC90" s="2019"/>
      <c r="ED90" s="2019"/>
      <c r="EE90" s="2020"/>
      <c r="EG90" s="355"/>
      <c r="EH90" s="157"/>
      <c r="EI90" s="157"/>
      <c r="EJ90" s="157"/>
      <c r="EK90" s="157"/>
      <c r="EL90" s="80"/>
      <c r="EW90" s="853"/>
      <c r="EX90" s="853"/>
      <c r="EY90" s="853"/>
      <c r="EZ90" s="853"/>
      <c r="FA90" s="853"/>
      <c r="FB90" s="853"/>
      <c r="FC90" s="853"/>
      <c r="FD90" s="853"/>
      <c r="FE90" s="853"/>
      <c r="FF90" s="853"/>
      <c r="FG90" s="853"/>
      <c r="FH90" s="853"/>
      <c r="FI90" s="853" t="s">
        <v>1122</v>
      </c>
      <c r="FJ90" s="853"/>
      <c r="FK90" s="853"/>
      <c r="FL90" s="853"/>
      <c r="FM90" s="853"/>
      <c r="FN90" s="853"/>
      <c r="FO90" s="853"/>
      <c r="FP90" s="853"/>
      <c r="FQ90" s="853"/>
      <c r="FR90" s="853"/>
      <c r="FS90" s="853"/>
      <c r="FT90" s="853"/>
      <c r="FU90" s="853"/>
      <c r="FV90" s="853"/>
    </row>
    <row r="91" spans="1:178" ht="20.100000000000001" customHeight="1">
      <c r="A91" s="909">
        <v>56</v>
      </c>
      <c r="B91" s="402"/>
      <c r="C91" s="409"/>
      <c r="D91" s="985"/>
      <c r="E91" s="1893"/>
      <c r="F91" s="1322" t="s">
        <v>644</v>
      </c>
      <c r="G91" s="1256" t="s">
        <v>1608</v>
      </c>
      <c r="H91" s="1816"/>
      <c r="I91" s="1817"/>
      <c r="J91" s="1817"/>
      <c r="K91" s="1818"/>
      <c r="L91" s="1817"/>
      <c r="M91" s="1817"/>
      <c r="N91" s="1817"/>
      <c r="O91" s="1817"/>
      <c r="P91" s="1819"/>
      <c r="Q91" s="1817"/>
      <c r="R91" s="1817"/>
      <c r="S91" s="1820"/>
      <c r="T91" s="1819"/>
      <c r="U91" s="1817"/>
      <c r="V91" s="1817"/>
      <c r="W91" s="1820"/>
      <c r="X91" s="1819"/>
      <c r="Y91" s="1817"/>
      <c r="Z91" s="1817"/>
      <c r="AA91" s="1820"/>
      <c r="AB91" s="1819"/>
      <c r="AC91" s="1817"/>
      <c r="AD91" s="1817"/>
      <c r="AE91" s="1820"/>
      <c r="AF91" s="1819"/>
      <c r="AG91" s="1817"/>
      <c r="AH91" s="1817"/>
      <c r="AI91" s="1820"/>
      <c r="AJ91" s="1819"/>
      <c r="AK91" s="1817"/>
      <c r="AL91" s="1817"/>
      <c r="AM91" s="1820"/>
      <c r="AN91" s="1819"/>
      <c r="AO91" s="1817"/>
      <c r="AP91" s="1817"/>
      <c r="AQ91" s="1820"/>
      <c r="AR91" s="1819"/>
      <c r="AS91" s="1817"/>
      <c r="AT91" s="1817"/>
      <c r="AU91" s="1820"/>
      <c r="AV91" s="1819"/>
      <c r="AW91" s="1817"/>
      <c r="AX91" s="1817"/>
      <c r="AY91" s="1820"/>
      <c r="AZ91" s="1819"/>
      <c r="BA91" s="1817"/>
      <c r="BB91" s="1817"/>
      <c r="BC91" s="1820"/>
      <c r="BD91" s="1819"/>
      <c r="BE91" s="1817"/>
      <c r="BF91" s="1817"/>
      <c r="BG91" s="1820"/>
      <c r="BH91" s="1819"/>
      <c r="BI91" s="1817"/>
      <c r="BJ91" s="1817"/>
      <c r="BK91" s="1820"/>
      <c r="BL91" s="1819"/>
      <c r="BM91" s="1817"/>
      <c r="BN91" s="1817"/>
      <c r="BO91" s="1820"/>
      <c r="BP91" s="1819"/>
      <c r="BQ91" s="1817"/>
      <c r="BR91" s="1817"/>
      <c r="BS91" s="1820"/>
      <c r="BT91" s="1819"/>
      <c r="BU91" s="1817"/>
      <c r="BV91" s="1817"/>
      <c r="BW91" s="1820"/>
      <c r="BX91" s="1819"/>
      <c r="BY91" s="1817"/>
      <c r="BZ91" s="1817"/>
      <c r="CA91" s="1820"/>
      <c r="CB91" s="1819"/>
      <c r="CC91" s="1817"/>
      <c r="CD91" s="1817"/>
      <c r="CE91" s="1820"/>
      <c r="CF91" s="1819"/>
      <c r="CG91" s="1817"/>
      <c r="CH91" s="1817"/>
      <c r="CI91" s="1820"/>
      <c r="CJ91" s="1819"/>
      <c r="CK91" s="1817"/>
      <c r="CL91" s="1817"/>
      <c r="CM91" s="1820"/>
      <c r="CN91" s="1819"/>
      <c r="CO91" s="1817"/>
      <c r="CP91" s="1817"/>
      <c r="CQ91" s="1820"/>
      <c r="CR91" s="1819"/>
      <c r="CS91" s="1817"/>
      <c r="CT91" s="1817"/>
      <c r="CU91" s="1820"/>
      <c r="CV91" s="1819"/>
      <c r="CW91" s="1817"/>
      <c r="CX91" s="1817"/>
      <c r="CY91" s="1820"/>
      <c r="CZ91" s="1819"/>
      <c r="DA91" s="1817"/>
      <c r="DB91" s="1817"/>
      <c r="DC91" s="1820"/>
      <c r="DD91" s="1819"/>
      <c r="DE91" s="1817"/>
      <c r="DF91" s="1817"/>
      <c r="DG91" s="1820"/>
      <c r="DH91" s="1819"/>
      <c r="DI91" s="1817"/>
      <c r="DJ91" s="1817"/>
      <c r="DK91" s="1820"/>
      <c r="DL91" s="1819"/>
      <c r="DM91" s="1817"/>
      <c r="DN91" s="1817"/>
      <c r="DO91" s="1820"/>
      <c r="DP91" s="1819"/>
      <c r="DQ91" s="1817"/>
      <c r="DR91" s="1817"/>
      <c r="DS91" s="1820"/>
      <c r="DT91" s="1819"/>
      <c r="DU91" s="1817"/>
      <c r="DV91" s="1817"/>
      <c r="DW91" s="1820"/>
      <c r="DX91" s="1819"/>
      <c r="DY91" s="1817"/>
      <c r="DZ91" s="1817"/>
      <c r="EA91" s="1817"/>
      <c r="EB91" s="1821">
        <f t="shared" ref="EB91:EB92" si="15">SUM(H91:EA91)</f>
        <v>0</v>
      </c>
      <c r="EC91" s="1822"/>
      <c r="ED91" s="1822"/>
      <c r="EE91" s="1823"/>
      <c r="EG91" s="355"/>
      <c r="EH91" s="157"/>
      <c r="EI91" s="157"/>
      <c r="EJ91" s="157"/>
      <c r="EK91" s="157"/>
      <c r="EL91" s="80"/>
      <c r="EW91" s="853"/>
      <c r="EX91" s="853"/>
      <c r="EY91" s="853"/>
      <c r="EZ91" s="853"/>
      <c r="FA91" s="853"/>
      <c r="FB91" s="853"/>
      <c r="FC91" s="853"/>
      <c r="FD91" s="853"/>
      <c r="FE91" s="853"/>
      <c r="FF91" s="853"/>
      <c r="FG91" s="853"/>
      <c r="FH91" s="853"/>
      <c r="FI91" s="853" t="s">
        <v>1122</v>
      </c>
      <c r="FJ91" s="853"/>
      <c r="FK91" s="853"/>
      <c r="FL91" s="853"/>
      <c r="FM91" s="853"/>
      <c r="FN91" s="853"/>
      <c r="FO91" s="853"/>
      <c r="FP91" s="853"/>
      <c r="FQ91" s="853"/>
      <c r="FR91" s="853"/>
      <c r="FS91" s="853"/>
      <c r="FT91" s="853"/>
      <c r="FU91" s="853"/>
      <c r="FV91" s="853"/>
    </row>
    <row r="92" spans="1:178" ht="20.100000000000001" customHeight="1">
      <c r="A92" s="909">
        <v>56</v>
      </c>
      <c r="B92" s="402"/>
      <c r="C92" s="409"/>
      <c r="D92" s="429"/>
      <c r="E92" s="1894"/>
      <c r="F92" s="1323" t="s">
        <v>644</v>
      </c>
      <c r="G92" s="1256" t="s">
        <v>1608</v>
      </c>
      <c r="H92" s="1877"/>
      <c r="I92" s="1878"/>
      <c r="J92" s="1878"/>
      <c r="K92" s="1879"/>
      <c r="L92" s="1878"/>
      <c r="M92" s="1878"/>
      <c r="N92" s="1878"/>
      <c r="O92" s="1878"/>
      <c r="P92" s="1880"/>
      <c r="Q92" s="1878"/>
      <c r="R92" s="1878"/>
      <c r="S92" s="1881"/>
      <c r="T92" s="1880"/>
      <c r="U92" s="1878"/>
      <c r="V92" s="1878"/>
      <c r="W92" s="1881"/>
      <c r="X92" s="1880"/>
      <c r="Y92" s="1878"/>
      <c r="Z92" s="1878"/>
      <c r="AA92" s="1881"/>
      <c r="AB92" s="1880"/>
      <c r="AC92" s="1878"/>
      <c r="AD92" s="1878"/>
      <c r="AE92" s="1881"/>
      <c r="AF92" s="1880"/>
      <c r="AG92" s="1878"/>
      <c r="AH92" s="1878"/>
      <c r="AI92" s="1881"/>
      <c r="AJ92" s="1880"/>
      <c r="AK92" s="1878"/>
      <c r="AL92" s="1878"/>
      <c r="AM92" s="1881"/>
      <c r="AN92" s="1880"/>
      <c r="AO92" s="1878"/>
      <c r="AP92" s="1878"/>
      <c r="AQ92" s="1881"/>
      <c r="AR92" s="1880"/>
      <c r="AS92" s="1878"/>
      <c r="AT92" s="1878"/>
      <c r="AU92" s="1881"/>
      <c r="AV92" s="1880"/>
      <c r="AW92" s="1878"/>
      <c r="AX92" s="1878"/>
      <c r="AY92" s="1881"/>
      <c r="AZ92" s="1880"/>
      <c r="BA92" s="1878"/>
      <c r="BB92" s="1878"/>
      <c r="BC92" s="1881"/>
      <c r="BD92" s="1880"/>
      <c r="BE92" s="1878"/>
      <c r="BF92" s="1878"/>
      <c r="BG92" s="1881"/>
      <c r="BH92" s="1880"/>
      <c r="BI92" s="1878"/>
      <c r="BJ92" s="1878"/>
      <c r="BK92" s="1881"/>
      <c r="BL92" s="1880"/>
      <c r="BM92" s="1878"/>
      <c r="BN92" s="1878"/>
      <c r="BO92" s="1881"/>
      <c r="BP92" s="1880"/>
      <c r="BQ92" s="1878"/>
      <c r="BR92" s="1878"/>
      <c r="BS92" s="1881"/>
      <c r="BT92" s="1880"/>
      <c r="BU92" s="1878"/>
      <c r="BV92" s="1878"/>
      <c r="BW92" s="1881"/>
      <c r="BX92" s="1880"/>
      <c r="BY92" s="1878"/>
      <c r="BZ92" s="1878"/>
      <c r="CA92" s="1881"/>
      <c r="CB92" s="1880"/>
      <c r="CC92" s="1878"/>
      <c r="CD92" s="1878"/>
      <c r="CE92" s="1881"/>
      <c r="CF92" s="1880"/>
      <c r="CG92" s="1878"/>
      <c r="CH92" s="1878"/>
      <c r="CI92" s="1881"/>
      <c r="CJ92" s="1880"/>
      <c r="CK92" s="1878"/>
      <c r="CL92" s="1878"/>
      <c r="CM92" s="1881"/>
      <c r="CN92" s="1880"/>
      <c r="CO92" s="1878"/>
      <c r="CP92" s="1878"/>
      <c r="CQ92" s="1881"/>
      <c r="CR92" s="1880"/>
      <c r="CS92" s="1878"/>
      <c r="CT92" s="1878"/>
      <c r="CU92" s="1881"/>
      <c r="CV92" s="1880"/>
      <c r="CW92" s="1878"/>
      <c r="CX92" s="1878"/>
      <c r="CY92" s="1881"/>
      <c r="CZ92" s="1880"/>
      <c r="DA92" s="1878"/>
      <c r="DB92" s="1878"/>
      <c r="DC92" s="1881"/>
      <c r="DD92" s="1880"/>
      <c r="DE92" s="1878"/>
      <c r="DF92" s="1878"/>
      <c r="DG92" s="1881"/>
      <c r="DH92" s="1880"/>
      <c r="DI92" s="1878"/>
      <c r="DJ92" s="1878"/>
      <c r="DK92" s="1881"/>
      <c r="DL92" s="1880"/>
      <c r="DM92" s="1878"/>
      <c r="DN92" s="1878"/>
      <c r="DO92" s="1881"/>
      <c r="DP92" s="1880"/>
      <c r="DQ92" s="1878"/>
      <c r="DR92" s="1878"/>
      <c r="DS92" s="1881"/>
      <c r="DT92" s="1880"/>
      <c r="DU92" s="1878"/>
      <c r="DV92" s="1878"/>
      <c r="DW92" s="1881"/>
      <c r="DX92" s="1880"/>
      <c r="DY92" s="1878"/>
      <c r="DZ92" s="1878"/>
      <c r="EA92" s="1878"/>
      <c r="EB92" s="2033">
        <f t="shared" si="15"/>
        <v>0</v>
      </c>
      <c r="EC92" s="2034"/>
      <c r="ED92" s="2034"/>
      <c r="EE92" s="2035"/>
      <c r="EG92" s="355"/>
      <c r="EH92" s="157"/>
      <c r="EI92" s="157"/>
      <c r="EJ92" s="157"/>
      <c r="EK92" s="157"/>
      <c r="EL92" s="80"/>
      <c r="EW92" s="853"/>
      <c r="EX92" s="853"/>
      <c r="EY92" s="853"/>
      <c r="EZ92" s="853"/>
      <c r="FA92" s="853"/>
      <c r="FB92" s="853"/>
      <c r="FC92" s="853"/>
      <c r="FD92" s="853"/>
      <c r="FE92" s="853"/>
      <c r="FF92" s="853"/>
      <c r="FG92" s="853"/>
      <c r="FH92" s="853"/>
      <c r="FI92" s="853" t="s">
        <v>1122</v>
      </c>
      <c r="FJ92" s="853"/>
      <c r="FK92" s="853"/>
      <c r="FL92" s="853"/>
      <c r="FM92" s="853"/>
      <c r="FN92" s="853"/>
      <c r="FO92" s="853"/>
      <c r="FP92" s="853"/>
      <c r="FQ92" s="853"/>
      <c r="FR92" s="853"/>
      <c r="FS92" s="853"/>
      <c r="FT92" s="853"/>
      <c r="FU92" s="853"/>
      <c r="FV92" s="853"/>
    </row>
    <row r="93" spans="1:178" ht="20.100000000000001" customHeight="1">
      <c r="A93" s="909">
        <v>57</v>
      </c>
      <c r="B93" s="402"/>
      <c r="C93" s="406"/>
      <c r="D93" s="408" t="s">
        <v>191</v>
      </c>
      <c r="E93" s="1888" t="s">
        <v>202</v>
      </c>
      <c r="F93" s="1888"/>
      <c r="G93" s="1888"/>
      <c r="H93" s="1848">
        <f>SUMIF($FJ$21:$FJ$189,"○",H$21:H$189)</f>
        <v>0</v>
      </c>
      <c r="I93" s="1828"/>
      <c r="J93" s="1828"/>
      <c r="K93" s="1849"/>
      <c r="L93" s="1828">
        <f>SUMIF($FJ$21:$FJ$189,"○",L$21:L$189)</f>
        <v>0</v>
      </c>
      <c r="M93" s="1828"/>
      <c r="N93" s="1828"/>
      <c r="O93" s="1828"/>
      <c r="P93" s="1827">
        <f>SUMIF($FJ$21:$FJ$189,"○",P$21:P$189)</f>
        <v>0</v>
      </c>
      <c r="Q93" s="1828"/>
      <c r="R93" s="1828"/>
      <c r="S93" s="1829"/>
      <c r="T93" s="1827">
        <f>SUMIF($FJ$21:$FJ$189,"○",T$21:T$189)</f>
        <v>0</v>
      </c>
      <c r="U93" s="1828"/>
      <c r="V93" s="1828"/>
      <c r="W93" s="1829"/>
      <c r="X93" s="1827">
        <f>SUMIF($FJ$21:$FJ$189,"○",X$21:X$189)</f>
        <v>0</v>
      </c>
      <c r="Y93" s="1828"/>
      <c r="Z93" s="1828"/>
      <c r="AA93" s="1829"/>
      <c r="AB93" s="1827">
        <f>SUMIF($FJ$21:$FJ$189,"○",AB$21:AB$189)</f>
        <v>0</v>
      </c>
      <c r="AC93" s="1828"/>
      <c r="AD93" s="1828"/>
      <c r="AE93" s="1829"/>
      <c r="AF93" s="1827">
        <f>SUMIF($FJ$21:$FJ$189,"○",AF$21:AF$189)</f>
        <v>0</v>
      </c>
      <c r="AG93" s="1828"/>
      <c r="AH93" s="1828"/>
      <c r="AI93" s="1829"/>
      <c r="AJ93" s="1827">
        <f>SUMIF($FJ$21:$FJ$189,"○",AJ$21:AJ$189)</f>
        <v>0</v>
      </c>
      <c r="AK93" s="1828"/>
      <c r="AL93" s="1828"/>
      <c r="AM93" s="1829"/>
      <c r="AN93" s="1827">
        <f>SUMIF($FJ$21:$FJ$189,"○",AN$21:AN$189)</f>
        <v>0</v>
      </c>
      <c r="AO93" s="1828"/>
      <c r="AP93" s="1828"/>
      <c r="AQ93" s="1829"/>
      <c r="AR93" s="1827">
        <f>SUMIF($FJ$21:$FJ$189,"○",AR$21:AR$189)</f>
        <v>0</v>
      </c>
      <c r="AS93" s="1828"/>
      <c r="AT93" s="1828"/>
      <c r="AU93" s="1829"/>
      <c r="AV93" s="1827">
        <f>SUMIF($FJ$21:$FJ$189,"○",AV$21:AV$189)</f>
        <v>0</v>
      </c>
      <c r="AW93" s="1828"/>
      <c r="AX93" s="1828"/>
      <c r="AY93" s="1829"/>
      <c r="AZ93" s="1827">
        <f>SUMIF($FJ$21:$FJ$189,"○",AZ$21:AZ$189)</f>
        <v>0</v>
      </c>
      <c r="BA93" s="1828"/>
      <c r="BB93" s="1828"/>
      <c r="BC93" s="1829"/>
      <c r="BD93" s="1827">
        <f>SUMIF($FJ$21:$FJ$189,"○",BD$21:BD$189)</f>
        <v>0</v>
      </c>
      <c r="BE93" s="1828"/>
      <c r="BF93" s="1828"/>
      <c r="BG93" s="1829"/>
      <c r="BH93" s="1827">
        <f>SUMIF($FJ$21:$FJ$189,"○",BH$21:BH$189)</f>
        <v>0</v>
      </c>
      <c r="BI93" s="1828"/>
      <c r="BJ93" s="1828"/>
      <c r="BK93" s="1829"/>
      <c r="BL93" s="1827">
        <f>SUMIF($FJ$21:$FJ$189,"○",BL$21:BL$189)</f>
        <v>0</v>
      </c>
      <c r="BM93" s="1828"/>
      <c r="BN93" s="1828"/>
      <c r="BO93" s="1829"/>
      <c r="BP93" s="1827">
        <f>SUMIF($FJ$21:$FJ$189,"○",BP$21:BP$189)</f>
        <v>0</v>
      </c>
      <c r="BQ93" s="1828"/>
      <c r="BR93" s="1828"/>
      <c r="BS93" s="1829"/>
      <c r="BT93" s="1827">
        <f>SUMIF($FJ$21:$FJ$189,"○",BT$21:BT$189)</f>
        <v>0</v>
      </c>
      <c r="BU93" s="1828"/>
      <c r="BV93" s="1828"/>
      <c r="BW93" s="1829"/>
      <c r="BX93" s="1827">
        <f>SUMIF($FJ$21:$FJ$189,"○",BX$21:BX$189)</f>
        <v>0</v>
      </c>
      <c r="BY93" s="1828"/>
      <c r="BZ93" s="1828"/>
      <c r="CA93" s="1829"/>
      <c r="CB93" s="1827">
        <f>SUMIF($FJ$21:$FJ$189,"○",CB$21:CB$189)</f>
        <v>0</v>
      </c>
      <c r="CC93" s="1828"/>
      <c r="CD93" s="1828"/>
      <c r="CE93" s="1829"/>
      <c r="CF93" s="1827">
        <f>SUMIF($FJ$21:$FJ$189,"○",CF$21:CF$189)</f>
        <v>0</v>
      </c>
      <c r="CG93" s="1828"/>
      <c r="CH93" s="1828"/>
      <c r="CI93" s="1829"/>
      <c r="CJ93" s="1827">
        <f>SUMIF($FJ$21:$FJ$189,"○",CJ$21:CJ$189)</f>
        <v>0</v>
      </c>
      <c r="CK93" s="1828"/>
      <c r="CL93" s="1828"/>
      <c r="CM93" s="1829"/>
      <c r="CN93" s="1827">
        <f>SUMIF($FJ$21:$FJ$189,"○",CN$21:CN$189)</f>
        <v>0</v>
      </c>
      <c r="CO93" s="1828"/>
      <c r="CP93" s="1828"/>
      <c r="CQ93" s="1829"/>
      <c r="CR93" s="1827">
        <f>SUMIF($FJ$21:$FJ$189,"○",CR$21:CR$189)</f>
        <v>0</v>
      </c>
      <c r="CS93" s="1828"/>
      <c r="CT93" s="1828"/>
      <c r="CU93" s="1829"/>
      <c r="CV93" s="1827">
        <f>SUMIF($FJ$21:$FJ$189,"○",CV$21:CV$189)</f>
        <v>0</v>
      </c>
      <c r="CW93" s="1828"/>
      <c r="CX93" s="1828"/>
      <c r="CY93" s="1829"/>
      <c r="CZ93" s="1827">
        <f>SUMIF($FJ$21:$FJ$189,"○",CZ$21:CZ$189)</f>
        <v>0</v>
      </c>
      <c r="DA93" s="1828"/>
      <c r="DB93" s="1828"/>
      <c r="DC93" s="1829"/>
      <c r="DD93" s="1827">
        <f>SUMIF($FJ$21:$FJ$189,"○",DD$21:DD$189)</f>
        <v>0</v>
      </c>
      <c r="DE93" s="1828"/>
      <c r="DF93" s="1828"/>
      <c r="DG93" s="1829"/>
      <c r="DH93" s="1827">
        <f>SUMIF($FJ$21:$FJ$189,"○",DH$21:DH$189)</f>
        <v>0</v>
      </c>
      <c r="DI93" s="1828"/>
      <c r="DJ93" s="1828"/>
      <c r="DK93" s="1829"/>
      <c r="DL93" s="1827">
        <f>SUMIF($FJ$21:$FJ$189,"○",DL$21:DL$189)</f>
        <v>0</v>
      </c>
      <c r="DM93" s="1828"/>
      <c r="DN93" s="1828"/>
      <c r="DO93" s="1829"/>
      <c r="DP93" s="1827">
        <f>SUMIF($FJ$21:$FJ$189,"○",DP$21:DP$189)</f>
        <v>0</v>
      </c>
      <c r="DQ93" s="1828"/>
      <c r="DR93" s="1828"/>
      <c r="DS93" s="1829"/>
      <c r="DT93" s="1827">
        <f>SUMIF($FJ$21:$FJ$189,"○",DT$21:DT$189)</f>
        <v>0</v>
      </c>
      <c r="DU93" s="1828"/>
      <c r="DV93" s="1828"/>
      <c r="DW93" s="1829"/>
      <c r="DX93" s="1827">
        <f>SUMIF($FJ$21:$FJ$189,"○",DX$21:DX$189)</f>
        <v>0</v>
      </c>
      <c r="DY93" s="1828"/>
      <c r="DZ93" s="1828"/>
      <c r="EA93" s="1828"/>
      <c r="EB93" s="1846">
        <f t="shared" si="13"/>
        <v>0</v>
      </c>
      <c r="EC93" s="1828"/>
      <c r="ED93" s="1828"/>
      <c r="EE93" s="1847"/>
      <c r="EG93" s="356"/>
      <c r="EH93" s="1070"/>
      <c r="EI93" s="1070"/>
      <c r="EJ93" s="1070"/>
      <c r="EK93" s="1070"/>
      <c r="EL93" s="80"/>
      <c r="EW93" s="853"/>
      <c r="EX93" s="853"/>
      <c r="EY93" s="853"/>
      <c r="EZ93" s="853"/>
      <c r="FA93" s="853"/>
      <c r="FB93" s="853" t="s">
        <v>1122</v>
      </c>
      <c r="FC93" s="853"/>
      <c r="FD93" s="853"/>
      <c r="FE93" s="853"/>
      <c r="FF93" s="853"/>
      <c r="FG93" s="853"/>
      <c r="FH93" s="853"/>
      <c r="FI93" s="853"/>
      <c r="FJ93" s="853"/>
      <c r="FK93" s="853"/>
      <c r="FL93" s="853"/>
      <c r="FM93" s="853"/>
      <c r="FN93" s="853"/>
      <c r="FO93" s="853"/>
      <c r="FP93" s="853"/>
      <c r="FQ93" s="853"/>
      <c r="FR93" s="853"/>
      <c r="FS93" s="853"/>
      <c r="FT93" s="853"/>
      <c r="FU93" s="853"/>
      <c r="FV93" s="853"/>
    </row>
    <row r="94" spans="1:178" ht="20.100000000000001" customHeight="1">
      <c r="A94" s="909">
        <v>58</v>
      </c>
      <c r="B94" s="402"/>
      <c r="C94" s="406"/>
      <c r="D94" s="402"/>
      <c r="E94" s="408" t="s">
        <v>615</v>
      </c>
      <c r="F94" s="1928" t="s">
        <v>203</v>
      </c>
      <c r="G94" s="1929"/>
      <c r="H94" s="1895">
        <f>SUMIF($FK$21:$FK$189,"○",H$21:H$189)</f>
        <v>0</v>
      </c>
      <c r="I94" s="1866"/>
      <c r="J94" s="1866"/>
      <c r="K94" s="1896"/>
      <c r="L94" s="2008">
        <f>SUMIF($FK$21:$FK$189,"○",L$21:L$189)</f>
        <v>0</v>
      </c>
      <c r="M94" s="1856"/>
      <c r="N94" s="1856"/>
      <c r="O94" s="1856"/>
      <c r="P94" s="1856">
        <f>SUMIF($FK$21:$FK$189,"○",P$21:P$189)</f>
        <v>0</v>
      </c>
      <c r="Q94" s="1856"/>
      <c r="R94" s="1856"/>
      <c r="S94" s="1856"/>
      <c r="T94" s="1856">
        <f>SUMIF($FK$21:$FK$189,"○",T$21:T$189)</f>
        <v>0</v>
      </c>
      <c r="U94" s="1856"/>
      <c r="V94" s="1856"/>
      <c r="W94" s="1856"/>
      <c r="X94" s="1856">
        <f>SUMIF($FK$21:$FK$189,"○",X$21:X$189)</f>
        <v>0</v>
      </c>
      <c r="Y94" s="1856"/>
      <c r="Z94" s="1856"/>
      <c r="AA94" s="1856"/>
      <c r="AB94" s="1856">
        <f>SUMIF($FK$21:$FK$189,"○",AB$21:AB$189)</f>
        <v>0</v>
      </c>
      <c r="AC94" s="1856"/>
      <c r="AD94" s="1856"/>
      <c r="AE94" s="1856"/>
      <c r="AF94" s="1856">
        <f>SUMIF($FK$21:$FK$189,"○",AF$21:AF$189)</f>
        <v>0</v>
      </c>
      <c r="AG94" s="1856"/>
      <c r="AH94" s="1856"/>
      <c r="AI94" s="1856"/>
      <c r="AJ94" s="1856">
        <f>SUMIF($FK$21:$FK$189,"○",AJ$21:AJ$189)</f>
        <v>0</v>
      </c>
      <c r="AK94" s="1856"/>
      <c r="AL94" s="1856"/>
      <c r="AM94" s="1856"/>
      <c r="AN94" s="1856">
        <f>SUMIF($FK$21:$FK$189,"○",AN$21:AN$189)</f>
        <v>0</v>
      </c>
      <c r="AO94" s="1856"/>
      <c r="AP94" s="1856"/>
      <c r="AQ94" s="1856"/>
      <c r="AR94" s="1856">
        <f>SUMIF($FK$21:$FK$189,"○",AR$21:AR$189)</f>
        <v>0</v>
      </c>
      <c r="AS94" s="1856"/>
      <c r="AT94" s="1856"/>
      <c r="AU94" s="1856"/>
      <c r="AV94" s="1856">
        <f>SUMIF($FK$21:$FK$189,"○",AV$21:AV$189)</f>
        <v>0</v>
      </c>
      <c r="AW94" s="1856"/>
      <c r="AX94" s="1856"/>
      <c r="AY94" s="1856"/>
      <c r="AZ94" s="1856">
        <f>SUMIF($FK$21:$FK$189,"○",AZ$21:AZ$189)</f>
        <v>0</v>
      </c>
      <c r="BA94" s="1856"/>
      <c r="BB94" s="1856"/>
      <c r="BC94" s="1856"/>
      <c r="BD94" s="1856">
        <f>SUMIF($FK$21:$FK$189,"○",BD$21:BD$189)</f>
        <v>0</v>
      </c>
      <c r="BE94" s="1856"/>
      <c r="BF94" s="1856"/>
      <c r="BG94" s="1856"/>
      <c r="BH94" s="1856">
        <f>SUMIF($FK$21:$FK$189,"○",BH$21:BH$189)</f>
        <v>0</v>
      </c>
      <c r="BI94" s="1856"/>
      <c r="BJ94" s="1856"/>
      <c r="BK94" s="1856"/>
      <c r="BL94" s="1856">
        <f>SUMIF($FK$21:$FK$189,"○",BL$21:BL$189)</f>
        <v>0</v>
      </c>
      <c r="BM94" s="1856"/>
      <c r="BN94" s="1856"/>
      <c r="BO94" s="1856"/>
      <c r="BP94" s="1856">
        <f>SUMIF($FK$21:$FK$189,"○",BP$21:BP$189)</f>
        <v>0</v>
      </c>
      <c r="BQ94" s="1856"/>
      <c r="BR94" s="1856"/>
      <c r="BS94" s="1856"/>
      <c r="BT94" s="1856">
        <f>SUMIF($FK$21:$FK$189,"○",BT$21:BT$189)</f>
        <v>0</v>
      </c>
      <c r="BU94" s="1856"/>
      <c r="BV94" s="1856"/>
      <c r="BW94" s="1856"/>
      <c r="BX94" s="1856">
        <f>SUMIF($FK$21:$FK$189,"○",BX$21:BX$189)</f>
        <v>0</v>
      </c>
      <c r="BY94" s="1856"/>
      <c r="BZ94" s="1856"/>
      <c r="CA94" s="1856"/>
      <c r="CB94" s="1856">
        <f>SUMIF($FK$21:$FK$189,"○",CB$21:CB$189)</f>
        <v>0</v>
      </c>
      <c r="CC94" s="1856"/>
      <c r="CD94" s="1856"/>
      <c r="CE94" s="1856"/>
      <c r="CF94" s="1856">
        <f>SUMIF($FK$21:$FK$189,"○",CF$21:CF$189)</f>
        <v>0</v>
      </c>
      <c r="CG94" s="1856"/>
      <c r="CH94" s="1856"/>
      <c r="CI94" s="1856"/>
      <c r="CJ94" s="1856">
        <f>SUMIF($FK$21:$FK$189,"○",CJ$21:CJ$189)</f>
        <v>0</v>
      </c>
      <c r="CK94" s="1856"/>
      <c r="CL94" s="1856"/>
      <c r="CM94" s="1856"/>
      <c r="CN94" s="1856">
        <f>SUMIF($FK$21:$FK$189,"○",CN$21:CN$189)</f>
        <v>0</v>
      </c>
      <c r="CO94" s="1856"/>
      <c r="CP94" s="1856"/>
      <c r="CQ94" s="1856"/>
      <c r="CR94" s="1856">
        <f>SUMIF($FK$21:$FK$189,"○",CR$21:CR$189)</f>
        <v>0</v>
      </c>
      <c r="CS94" s="1856"/>
      <c r="CT94" s="1856"/>
      <c r="CU94" s="1856"/>
      <c r="CV94" s="1856">
        <f>SUMIF($FK$21:$FK$189,"○",CV$21:CV$189)</f>
        <v>0</v>
      </c>
      <c r="CW94" s="1856"/>
      <c r="CX94" s="1856"/>
      <c r="CY94" s="1856"/>
      <c r="CZ94" s="1856">
        <f>SUMIF($FK$21:$FK$189,"○",CZ$21:CZ$189)</f>
        <v>0</v>
      </c>
      <c r="DA94" s="1856"/>
      <c r="DB94" s="1856"/>
      <c r="DC94" s="1856"/>
      <c r="DD94" s="1856">
        <f>SUMIF($FK$21:$FK$189,"○",DD$21:DD$189)</f>
        <v>0</v>
      </c>
      <c r="DE94" s="1856"/>
      <c r="DF94" s="1856"/>
      <c r="DG94" s="1856"/>
      <c r="DH94" s="1856">
        <f>SUMIF($FK$21:$FK$189,"○",DH$21:DH$189)</f>
        <v>0</v>
      </c>
      <c r="DI94" s="1856"/>
      <c r="DJ94" s="1856"/>
      <c r="DK94" s="1856"/>
      <c r="DL94" s="1856">
        <f>SUMIF($FK$21:$FK$189,"○",DL$21:DL$189)</f>
        <v>0</v>
      </c>
      <c r="DM94" s="1856"/>
      <c r="DN94" s="1856"/>
      <c r="DO94" s="1856"/>
      <c r="DP94" s="1856">
        <f>SUMIF($FK$21:$FK$189,"○",DP$21:DP$189)</f>
        <v>0</v>
      </c>
      <c r="DQ94" s="1856"/>
      <c r="DR94" s="1856"/>
      <c r="DS94" s="1856"/>
      <c r="DT94" s="1856">
        <f>SUMIF($FK$21:$FK$189,"○",DT$21:DT$189)</f>
        <v>0</v>
      </c>
      <c r="DU94" s="1856"/>
      <c r="DV94" s="1856"/>
      <c r="DW94" s="1856"/>
      <c r="DX94" s="1856">
        <f>SUMIF($FK$21:$FK$189,"○",DX$21:DX$189)</f>
        <v>0</v>
      </c>
      <c r="DY94" s="1856"/>
      <c r="DZ94" s="1856"/>
      <c r="EA94" s="2011"/>
      <c r="EB94" s="2021">
        <f t="shared" si="13"/>
        <v>0</v>
      </c>
      <c r="EC94" s="2022"/>
      <c r="ED94" s="2022"/>
      <c r="EE94" s="2023"/>
      <c r="EG94" s="355"/>
      <c r="EH94" s="1070"/>
      <c r="EI94" s="1070"/>
      <c r="EJ94" s="1070"/>
      <c r="EK94" s="1070"/>
      <c r="EL94" s="80"/>
      <c r="EW94" s="853"/>
      <c r="EX94" s="853"/>
      <c r="EY94" s="853"/>
      <c r="EZ94" s="853"/>
      <c r="FA94" s="853"/>
      <c r="FB94" s="853"/>
      <c r="FC94" s="853"/>
      <c r="FD94" s="853"/>
      <c r="FE94" s="853"/>
      <c r="FF94" s="853"/>
      <c r="FG94" s="853"/>
      <c r="FH94" s="853"/>
      <c r="FI94" s="853"/>
      <c r="FJ94" s="1068" t="s">
        <v>1122</v>
      </c>
      <c r="FK94" s="1068"/>
      <c r="FL94" s="1068"/>
      <c r="FM94" s="853"/>
      <c r="FN94" s="853"/>
      <c r="FO94" s="853"/>
      <c r="FP94" s="853"/>
      <c r="FQ94" s="853"/>
      <c r="FR94" s="853"/>
      <c r="FS94" s="853"/>
      <c r="FT94" s="853"/>
      <c r="FU94" s="853"/>
      <c r="FV94" s="853"/>
    </row>
    <row r="95" spans="1:178" ht="28.5" customHeight="1">
      <c r="B95" s="402"/>
      <c r="C95" s="406"/>
      <c r="D95" s="402"/>
      <c r="E95" s="401"/>
      <c r="F95" s="444" t="s">
        <v>1610</v>
      </c>
      <c r="G95" s="414" t="s">
        <v>1865</v>
      </c>
      <c r="H95" s="1816"/>
      <c r="I95" s="1817"/>
      <c r="J95" s="1817"/>
      <c r="K95" s="1818"/>
      <c r="L95" s="1918"/>
      <c r="M95" s="1857"/>
      <c r="N95" s="1857"/>
      <c r="O95" s="1857"/>
      <c r="P95" s="1857"/>
      <c r="Q95" s="1857"/>
      <c r="R95" s="1857"/>
      <c r="S95" s="1857"/>
      <c r="T95" s="1857"/>
      <c r="U95" s="1857"/>
      <c r="V95" s="1857"/>
      <c r="W95" s="1857"/>
      <c r="X95" s="1857"/>
      <c r="Y95" s="1857"/>
      <c r="Z95" s="1857"/>
      <c r="AA95" s="1857"/>
      <c r="AB95" s="1857"/>
      <c r="AC95" s="1857"/>
      <c r="AD95" s="1857"/>
      <c r="AE95" s="1857"/>
      <c r="AF95" s="1857"/>
      <c r="AG95" s="1857"/>
      <c r="AH95" s="1857"/>
      <c r="AI95" s="1857"/>
      <c r="AJ95" s="1857"/>
      <c r="AK95" s="1857"/>
      <c r="AL95" s="1857"/>
      <c r="AM95" s="1857"/>
      <c r="AN95" s="1857"/>
      <c r="AO95" s="1857"/>
      <c r="AP95" s="1857"/>
      <c r="AQ95" s="1857"/>
      <c r="AR95" s="1857"/>
      <c r="AS95" s="1857"/>
      <c r="AT95" s="1857"/>
      <c r="AU95" s="1857"/>
      <c r="AV95" s="1857"/>
      <c r="AW95" s="1857"/>
      <c r="AX95" s="1857"/>
      <c r="AY95" s="1857"/>
      <c r="AZ95" s="1857"/>
      <c r="BA95" s="1857"/>
      <c r="BB95" s="1857"/>
      <c r="BC95" s="1857"/>
      <c r="BD95" s="1857"/>
      <c r="BE95" s="1857"/>
      <c r="BF95" s="1857"/>
      <c r="BG95" s="1857"/>
      <c r="BH95" s="1857"/>
      <c r="BI95" s="1857"/>
      <c r="BJ95" s="1857"/>
      <c r="BK95" s="1857"/>
      <c r="BL95" s="1857"/>
      <c r="BM95" s="1857"/>
      <c r="BN95" s="1857"/>
      <c r="BO95" s="1857"/>
      <c r="BP95" s="1857"/>
      <c r="BQ95" s="1857"/>
      <c r="BR95" s="1857"/>
      <c r="BS95" s="1857"/>
      <c r="BT95" s="1857"/>
      <c r="BU95" s="1857"/>
      <c r="BV95" s="1857"/>
      <c r="BW95" s="1857"/>
      <c r="BX95" s="1857"/>
      <c r="BY95" s="1857"/>
      <c r="BZ95" s="1857"/>
      <c r="CA95" s="1857"/>
      <c r="CB95" s="1857"/>
      <c r="CC95" s="1857"/>
      <c r="CD95" s="1857"/>
      <c r="CE95" s="1857"/>
      <c r="CF95" s="1857"/>
      <c r="CG95" s="1857"/>
      <c r="CH95" s="1857"/>
      <c r="CI95" s="1857"/>
      <c r="CJ95" s="1857"/>
      <c r="CK95" s="1857"/>
      <c r="CL95" s="1857"/>
      <c r="CM95" s="1857"/>
      <c r="CN95" s="1857"/>
      <c r="CO95" s="1857"/>
      <c r="CP95" s="1857"/>
      <c r="CQ95" s="1857"/>
      <c r="CR95" s="1857"/>
      <c r="CS95" s="1857"/>
      <c r="CT95" s="1857"/>
      <c r="CU95" s="1857"/>
      <c r="CV95" s="1857"/>
      <c r="CW95" s="1857"/>
      <c r="CX95" s="1857"/>
      <c r="CY95" s="1857"/>
      <c r="CZ95" s="1857"/>
      <c r="DA95" s="1857"/>
      <c r="DB95" s="1857"/>
      <c r="DC95" s="1857"/>
      <c r="DD95" s="1857"/>
      <c r="DE95" s="1857"/>
      <c r="DF95" s="1857"/>
      <c r="DG95" s="1857"/>
      <c r="DH95" s="1857"/>
      <c r="DI95" s="1857"/>
      <c r="DJ95" s="1857"/>
      <c r="DK95" s="1857"/>
      <c r="DL95" s="1857"/>
      <c r="DM95" s="1857"/>
      <c r="DN95" s="1857"/>
      <c r="DO95" s="1857"/>
      <c r="DP95" s="1857"/>
      <c r="DQ95" s="1857"/>
      <c r="DR95" s="1857"/>
      <c r="DS95" s="1857"/>
      <c r="DT95" s="1857"/>
      <c r="DU95" s="1857"/>
      <c r="DV95" s="1857"/>
      <c r="DW95" s="1857"/>
      <c r="DX95" s="1857"/>
      <c r="DY95" s="1857"/>
      <c r="DZ95" s="1857"/>
      <c r="EA95" s="2010"/>
      <c r="EB95" s="1821">
        <f t="shared" ref="EB95:EB100" si="16">SUM(H95:EA95)</f>
        <v>0</v>
      </c>
      <c r="EC95" s="1822"/>
      <c r="ED95" s="1822"/>
      <c r="EE95" s="1823"/>
      <c r="EG95" s="355"/>
      <c r="EH95" s="1070"/>
      <c r="EI95" s="1070"/>
      <c r="EJ95" s="1070"/>
      <c r="EK95" s="1070"/>
      <c r="EL95" s="80"/>
      <c r="EW95" s="853"/>
      <c r="EX95" s="853"/>
      <c r="EY95" s="853"/>
      <c r="EZ95" s="853"/>
      <c r="FA95" s="853"/>
      <c r="FB95" s="853"/>
      <c r="FC95" s="853"/>
      <c r="FD95" s="853"/>
      <c r="FE95" s="853"/>
      <c r="FF95" s="853"/>
      <c r="FG95" s="853"/>
      <c r="FH95" s="853"/>
      <c r="FI95" s="853"/>
      <c r="FJ95" s="1068"/>
      <c r="FK95" s="1068" t="s">
        <v>1122</v>
      </c>
      <c r="FL95" s="1068"/>
      <c r="FM95" s="853"/>
      <c r="FN95" s="853"/>
      <c r="FO95" s="853"/>
      <c r="FP95" s="853"/>
      <c r="FQ95" s="853"/>
      <c r="FR95" s="853"/>
      <c r="FS95" s="853"/>
      <c r="FT95" s="853"/>
      <c r="FU95" s="853"/>
      <c r="FV95" s="853"/>
    </row>
    <row r="96" spans="1:178" ht="28.5" customHeight="1">
      <c r="B96" s="402"/>
      <c r="C96" s="406"/>
      <c r="D96" s="402"/>
      <c r="E96" s="881"/>
      <c r="F96" s="444" t="s">
        <v>1612</v>
      </c>
      <c r="G96" s="414" t="s">
        <v>1866</v>
      </c>
      <c r="H96" s="1816"/>
      <c r="I96" s="1817"/>
      <c r="J96" s="1817"/>
      <c r="K96" s="1818"/>
      <c r="L96" s="1918"/>
      <c r="M96" s="1857"/>
      <c r="N96" s="1857"/>
      <c r="O96" s="1857"/>
      <c r="P96" s="1857"/>
      <c r="Q96" s="1857"/>
      <c r="R96" s="1857"/>
      <c r="S96" s="1857"/>
      <c r="T96" s="1857"/>
      <c r="U96" s="1857"/>
      <c r="V96" s="1857"/>
      <c r="W96" s="1857"/>
      <c r="X96" s="1857"/>
      <c r="Y96" s="1857"/>
      <c r="Z96" s="1857"/>
      <c r="AA96" s="1857"/>
      <c r="AB96" s="1857"/>
      <c r="AC96" s="1857"/>
      <c r="AD96" s="1857"/>
      <c r="AE96" s="1857"/>
      <c r="AF96" s="1857"/>
      <c r="AG96" s="1857"/>
      <c r="AH96" s="1857"/>
      <c r="AI96" s="1857"/>
      <c r="AJ96" s="1857"/>
      <c r="AK96" s="1857"/>
      <c r="AL96" s="1857"/>
      <c r="AM96" s="1857"/>
      <c r="AN96" s="1857"/>
      <c r="AO96" s="1857"/>
      <c r="AP96" s="1857"/>
      <c r="AQ96" s="1857"/>
      <c r="AR96" s="1857"/>
      <c r="AS96" s="1857"/>
      <c r="AT96" s="1857"/>
      <c r="AU96" s="1857"/>
      <c r="AV96" s="1857"/>
      <c r="AW96" s="1857"/>
      <c r="AX96" s="1857"/>
      <c r="AY96" s="1857"/>
      <c r="AZ96" s="1857"/>
      <c r="BA96" s="1857"/>
      <c r="BB96" s="1857"/>
      <c r="BC96" s="1857"/>
      <c r="BD96" s="1857"/>
      <c r="BE96" s="1857"/>
      <c r="BF96" s="1857"/>
      <c r="BG96" s="1857"/>
      <c r="BH96" s="1857"/>
      <c r="BI96" s="1857"/>
      <c r="BJ96" s="1857"/>
      <c r="BK96" s="1857"/>
      <c r="BL96" s="1857"/>
      <c r="BM96" s="1857"/>
      <c r="BN96" s="1857"/>
      <c r="BO96" s="1857"/>
      <c r="BP96" s="1857"/>
      <c r="BQ96" s="1857"/>
      <c r="BR96" s="1857"/>
      <c r="BS96" s="1857"/>
      <c r="BT96" s="1857"/>
      <c r="BU96" s="1857"/>
      <c r="BV96" s="1857"/>
      <c r="BW96" s="1857"/>
      <c r="BX96" s="1857"/>
      <c r="BY96" s="1857"/>
      <c r="BZ96" s="1857"/>
      <c r="CA96" s="1857"/>
      <c r="CB96" s="1857"/>
      <c r="CC96" s="1857"/>
      <c r="CD96" s="1857"/>
      <c r="CE96" s="1857"/>
      <c r="CF96" s="1857"/>
      <c r="CG96" s="1857"/>
      <c r="CH96" s="1857"/>
      <c r="CI96" s="1857"/>
      <c r="CJ96" s="1857"/>
      <c r="CK96" s="1857"/>
      <c r="CL96" s="1857"/>
      <c r="CM96" s="1857"/>
      <c r="CN96" s="1857"/>
      <c r="CO96" s="1857"/>
      <c r="CP96" s="1857"/>
      <c r="CQ96" s="1857"/>
      <c r="CR96" s="1857"/>
      <c r="CS96" s="1857"/>
      <c r="CT96" s="1857"/>
      <c r="CU96" s="1857"/>
      <c r="CV96" s="1857"/>
      <c r="CW96" s="1857"/>
      <c r="CX96" s="1857"/>
      <c r="CY96" s="1857"/>
      <c r="CZ96" s="1857"/>
      <c r="DA96" s="1857"/>
      <c r="DB96" s="1857"/>
      <c r="DC96" s="1857"/>
      <c r="DD96" s="1857"/>
      <c r="DE96" s="1857"/>
      <c r="DF96" s="1857"/>
      <c r="DG96" s="1857"/>
      <c r="DH96" s="1857"/>
      <c r="DI96" s="1857"/>
      <c r="DJ96" s="1857"/>
      <c r="DK96" s="1857"/>
      <c r="DL96" s="1857"/>
      <c r="DM96" s="1857"/>
      <c r="DN96" s="1857"/>
      <c r="DO96" s="1857"/>
      <c r="DP96" s="1857"/>
      <c r="DQ96" s="1857"/>
      <c r="DR96" s="1857"/>
      <c r="DS96" s="1857"/>
      <c r="DT96" s="1857"/>
      <c r="DU96" s="1857"/>
      <c r="DV96" s="1857"/>
      <c r="DW96" s="1857"/>
      <c r="DX96" s="1857"/>
      <c r="DY96" s="1857"/>
      <c r="DZ96" s="1857"/>
      <c r="EA96" s="2010"/>
      <c r="EB96" s="1821">
        <f t="shared" si="16"/>
        <v>0</v>
      </c>
      <c r="EC96" s="1822"/>
      <c r="ED96" s="1822"/>
      <c r="EE96" s="1823"/>
      <c r="EG96" s="355"/>
      <c r="EH96" s="1070"/>
      <c r="EI96" s="1070"/>
      <c r="EJ96" s="1070"/>
      <c r="EK96" s="1070"/>
      <c r="EL96" s="80"/>
      <c r="EW96" s="853"/>
      <c r="EX96" s="853"/>
      <c r="EY96" s="853"/>
      <c r="EZ96" s="853"/>
      <c r="FA96" s="853"/>
      <c r="FB96" s="853"/>
      <c r="FC96" s="853"/>
      <c r="FD96" s="853"/>
      <c r="FE96" s="853"/>
      <c r="FF96" s="853"/>
      <c r="FG96" s="853"/>
      <c r="FH96" s="853"/>
      <c r="FI96" s="853"/>
      <c r="FJ96" s="1068"/>
      <c r="FK96" s="1068" t="s">
        <v>1122</v>
      </c>
      <c r="FL96" s="1068"/>
      <c r="FM96" s="853"/>
      <c r="FN96" s="853"/>
      <c r="FO96" s="853"/>
      <c r="FP96" s="853"/>
      <c r="FQ96" s="853"/>
      <c r="FR96" s="853"/>
      <c r="FS96" s="853"/>
      <c r="FT96" s="853"/>
      <c r="FU96" s="853"/>
      <c r="FV96" s="853"/>
    </row>
    <row r="97" spans="1:178" ht="28.5" customHeight="1">
      <c r="B97" s="402"/>
      <c r="C97" s="406"/>
      <c r="D97" s="402"/>
      <c r="E97" s="1419"/>
      <c r="F97" s="444" t="s">
        <v>1867</v>
      </c>
      <c r="G97" s="414" t="s">
        <v>1868</v>
      </c>
      <c r="H97" s="1816"/>
      <c r="I97" s="1817"/>
      <c r="J97" s="1817"/>
      <c r="K97" s="1818"/>
      <c r="L97" s="1918"/>
      <c r="M97" s="1857"/>
      <c r="N97" s="1857"/>
      <c r="O97" s="1857"/>
      <c r="P97" s="1857"/>
      <c r="Q97" s="1857"/>
      <c r="R97" s="1857"/>
      <c r="S97" s="1857"/>
      <c r="T97" s="1857"/>
      <c r="U97" s="1857"/>
      <c r="V97" s="1857"/>
      <c r="W97" s="1857"/>
      <c r="X97" s="1857"/>
      <c r="Y97" s="1857"/>
      <c r="Z97" s="1857"/>
      <c r="AA97" s="1857"/>
      <c r="AB97" s="1857"/>
      <c r="AC97" s="1857"/>
      <c r="AD97" s="1857"/>
      <c r="AE97" s="1857"/>
      <c r="AF97" s="1857"/>
      <c r="AG97" s="1857"/>
      <c r="AH97" s="1857"/>
      <c r="AI97" s="1857"/>
      <c r="AJ97" s="1857"/>
      <c r="AK97" s="1857"/>
      <c r="AL97" s="1857"/>
      <c r="AM97" s="1857"/>
      <c r="AN97" s="1857"/>
      <c r="AO97" s="1857"/>
      <c r="AP97" s="1857"/>
      <c r="AQ97" s="1857"/>
      <c r="AR97" s="1857"/>
      <c r="AS97" s="1857"/>
      <c r="AT97" s="1857"/>
      <c r="AU97" s="1857"/>
      <c r="AV97" s="1857"/>
      <c r="AW97" s="1857"/>
      <c r="AX97" s="1857"/>
      <c r="AY97" s="1857"/>
      <c r="AZ97" s="1857"/>
      <c r="BA97" s="1857"/>
      <c r="BB97" s="1857"/>
      <c r="BC97" s="1857"/>
      <c r="BD97" s="1857"/>
      <c r="BE97" s="1857"/>
      <c r="BF97" s="1857"/>
      <c r="BG97" s="1857"/>
      <c r="BH97" s="1857"/>
      <c r="BI97" s="1857"/>
      <c r="BJ97" s="1857"/>
      <c r="BK97" s="1857"/>
      <c r="BL97" s="1857"/>
      <c r="BM97" s="1857"/>
      <c r="BN97" s="1857"/>
      <c r="BO97" s="1857"/>
      <c r="BP97" s="1857"/>
      <c r="BQ97" s="1857"/>
      <c r="BR97" s="1857"/>
      <c r="BS97" s="1857"/>
      <c r="BT97" s="1857"/>
      <c r="BU97" s="1857"/>
      <c r="BV97" s="1857"/>
      <c r="BW97" s="1857"/>
      <c r="BX97" s="1857"/>
      <c r="BY97" s="1857"/>
      <c r="BZ97" s="1857"/>
      <c r="CA97" s="1857"/>
      <c r="CB97" s="1857"/>
      <c r="CC97" s="1857"/>
      <c r="CD97" s="1857"/>
      <c r="CE97" s="1857"/>
      <c r="CF97" s="1857"/>
      <c r="CG97" s="1857"/>
      <c r="CH97" s="1857"/>
      <c r="CI97" s="1857"/>
      <c r="CJ97" s="1857"/>
      <c r="CK97" s="1857"/>
      <c r="CL97" s="1857"/>
      <c r="CM97" s="1857"/>
      <c r="CN97" s="1857"/>
      <c r="CO97" s="1857"/>
      <c r="CP97" s="1857"/>
      <c r="CQ97" s="1857"/>
      <c r="CR97" s="1857"/>
      <c r="CS97" s="1857"/>
      <c r="CT97" s="1857"/>
      <c r="CU97" s="1857"/>
      <c r="CV97" s="1857"/>
      <c r="CW97" s="1857"/>
      <c r="CX97" s="1857"/>
      <c r="CY97" s="1857"/>
      <c r="CZ97" s="1857"/>
      <c r="DA97" s="1857"/>
      <c r="DB97" s="1857"/>
      <c r="DC97" s="1857"/>
      <c r="DD97" s="1857"/>
      <c r="DE97" s="1857"/>
      <c r="DF97" s="1857"/>
      <c r="DG97" s="1857"/>
      <c r="DH97" s="1857"/>
      <c r="DI97" s="1857"/>
      <c r="DJ97" s="1857"/>
      <c r="DK97" s="1857"/>
      <c r="DL97" s="1857"/>
      <c r="DM97" s="1857"/>
      <c r="DN97" s="1857"/>
      <c r="DO97" s="1857"/>
      <c r="DP97" s="1857"/>
      <c r="DQ97" s="1857"/>
      <c r="DR97" s="1857"/>
      <c r="DS97" s="1857"/>
      <c r="DT97" s="1857"/>
      <c r="DU97" s="1857"/>
      <c r="DV97" s="1857"/>
      <c r="DW97" s="1857"/>
      <c r="DX97" s="1857"/>
      <c r="DY97" s="1857"/>
      <c r="DZ97" s="1857"/>
      <c r="EA97" s="2010"/>
      <c r="EB97" s="1821">
        <f t="shared" si="16"/>
        <v>0</v>
      </c>
      <c r="EC97" s="1822"/>
      <c r="ED97" s="1822"/>
      <c r="EE97" s="1823"/>
      <c r="EG97" s="355"/>
      <c r="EH97" s="1423"/>
      <c r="EI97" s="1423"/>
      <c r="EJ97" s="1423"/>
      <c r="EK97" s="1423"/>
      <c r="EL97" s="80"/>
      <c r="EW97" s="853"/>
      <c r="EX97" s="853"/>
      <c r="EY97" s="853"/>
      <c r="EZ97" s="853"/>
      <c r="FA97" s="853"/>
      <c r="FB97" s="853"/>
      <c r="FC97" s="853"/>
      <c r="FD97" s="853"/>
      <c r="FE97" s="853"/>
      <c r="FF97" s="853"/>
      <c r="FG97" s="853"/>
      <c r="FH97" s="853"/>
      <c r="FI97" s="853"/>
      <c r="FJ97" s="1068"/>
      <c r="FK97" s="1068" t="s">
        <v>1122</v>
      </c>
      <c r="FL97" s="1068"/>
      <c r="FM97" s="853"/>
      <c r="FN97" s="853"/>
      <c r="FO97" s="853"/>
      <c r="FP97" s="853"/>
      <c r="FQ97" s="853"/>
      <c r="FR97" s="853"/>
      <c r="FS97" s="853"/>
      <c r="FT97" s="853"/>
      <c r="FU97" s="853"/>
      <c r="FV97" s="853"/>
    </row>
    <row r="98" spans="1:178" ht="20.100000000000001" customHeight="1">
      <c r="A98" s="909">
        <v>59</v>
      </c>
      <c r="B98" s="402"/>
      <c r="C98" s="406"/>
      <c r="D98" s="402"/>
      <c r="E98" s="812" t="s">
        <v>617</v>
      </c>
      <c r="F98" s="1814" t="s">
        <v>204</v>
      </c>
      <c r="G98" s="1815"/>
      <c r="H98" s="1895">
        <f>SUMIF($FL$21:$FL$189,"○",H$21:H$189)</f>
        <v>0</v>
      </c>
      <c r="I98" s="1866"/>
      <c r="J98" s="1866"/>
      <c r="K98" s="1896"/>
      <c r="L98" s="2008">
        <f>SUMIF($FL$21:$FL$189,"○",L$21:L$189)</f>
        <v>0</v>
      </c>
      <c r="M98" s="1856"/>
      <c r="N98" s="1856"/>
      <c r="O98" s="1856"/>
      <c r="P98" s="1856">
        <f>SUMIF($FL$21:$FL$189,"○",P$21:P$189)</f>
        <v>0</v>
      </c>
      <c r="Q98" s="1856"/>
      <c r="R98" s="1856"/>
      <c r="S98" s="1856"/>
      <c r="T98" s="1856">
        <f>SUMIF($FL$21:$FL$189,"○",T$21:T$189)</f>
        <v>0</v>
      </c>
      <c r="U98" s="1856"/>
      <c r="V98" s="1856"/>
      <c r="W98" s="1856"/>
      <c r="X98" s="1856">
        <f>SUMIF($FL$21:$FL$189,"○",X$21:X$189)</f>
        <v>0</v>
      </c>
      <c r="Y98" s="1856"/>
      <c r="Z98" s="1856"/>
      <c r="AA98" s="1856"/>
      <c r="AB98" s="1856">
        <f>SUMIF($FL$21:$FL$189,"○",AB$21:AB$189)</f>
        <v>0</v>
      </c>
      <c r="AC98" s="1856"/>
      <c r="AD98" s="1856"/>
      <c r="AE98" s="1856"/>
      <c r="AF98" s="1856">
        <f>SUMIF($FL$21:$FL$189,"○",AF$21:AF$189)</f>
        <v>0</v>
      </c>
      <c r="AG98" s="1856"/>
      <c r="AH98" s="1856"/>
      <c r="AI98" s="1856"/>
      <c r="AJ98" s="1856">
        <f>SUMIF($FL$21:$FL$189,"○",AJ$21:AJ$189)</f>
        <v>0</v>
      </c>
      <c r="AK98" s="1856"/>
      <c r="AL98" s="1856"/>
      <c r="AM98" s="1856"/>
      <c r="AN98" s="1856">
        <f>SUMIF($FL$21:$FL$189,"○",AN$21:AN$189)</f>
        <v>0</v>
      </c>
      <c r="AO98" s="1856"/>
      <c r="AP98" s="1856"/>
      <c r="AQ98" s="1856"/>
      <c r="AR98" s="1856">
        <f>SUMIF($FL$21:$FL$189,"○",AR$21:AR$189)</f>
        <v>0</v>
      </c>
      <c r="AS98" s="1856"/>
      <c r="AT98" s="1856"/>
      <c r="AU98" s="1856"/>
      <c r="AV98" s="1856">
        <f>SUMIF($FL$21:$FL$189,"○",AV$21:AV$189)</f>
        <v>0</v>
      </c>
      <c r="AW98" s="1856"/>
      <c r="AX98" s="1856"/>
      <c r="AY98" s="1856"/>
      <c r="AZ98" s="1856">
        <f>SUMIF($FL$21:$FL$189,"○",AZ$21:AZ$189)</f>
        <v>0</v>
      </c>
      <c r="BA98" s="1856"/>
      <c r="BB98" s="1856"/>
      <c r="BC98" s="1856"/>
      <c r="BD98" s="1856">
        <f>SUMIF($FL$21:$FL$189,"○",BD$21:BD$189)</f>
        <v>0</v>
      </c>
      <c r="BE98" s="1856"/>
      <c r="BF98" s="1856"/>
      <c r="BG98" s="1856"/>
      <c r="BH98" s="1856">
        <f>SUMIF($FL$21:$FL$189,"○",BH$21:BH$189)</f>
        <v>0</v>
      </c>
      <c r="BI98" s="1856"/>
      <c r="BJ98" s="1856"/>
      <c r="BK98" s="1856"/>
      <c r="BL98" s="1856">
        <f>SUMIF($FL$21:$FL$189,"○",BL$21:BL$189)</f>
        <v>0</v>
      </c>
      <c r="BM98" s="1856"/>
      <c r="BN98" s="1856"/>
      <c r="BO98" s="1856"/>
      <c r="BP98" s="1856">
        <f>SUMIF($FL$21:$FL$189,"○",BP$21:BP$189)</f>
        <v>0</v>
      </c>
      <c r="BQ98" s="1856"/>
      <c r="BR98" s="1856"/>
      <c r="BS98" s="1856"/>
      <c r="BT98" s="1856">
        <f>SUMIF($FL$21:$FL$189,"○",BT$21:BT$189)</f>
        <v>0</v>
      </c>
      <c r="BU98" s="1856"/>
      <c r="BV98" s="1856"/>
      <c r="BW98" s="1856"/>
      <c r="BX98" s="1856">
        <f>SUMIF($FL$21:$FL$189,"○",BX$21:BX$189)</f>
        <v>0</v>
      </c>
      <c r="BY98" s="1856"/>
      <c r="BZ98" s="1856"/>
      <c r="CA98" s="1856"/>
      <c r="CB98" s="1856">
        <f>SUMIF($FL$21:$FL$189,"○",CB$21:CB$189)</f>
        <v>0</v>
      </c>
      <c r="CC98" s="1856"/>
      <c r="CD98" s="1856"/>
      <c r="CE98" s="1856"/>
      <c r="CF98" s="1856">
        <f>SUMIF($FL$21:$FL$189,"○",CF$21:CF$189)</f>
        <v>0</v>
      </c>
      <c r="CG98" s="1856"/>
      <c r="CH98" s="1856"/>
      <c r="CI98" s="1856"/>
      <c r="CJ98" s="1856">
        <f>SUMIF($FL$21:$FL$189,"○",CJ$21:CJ$189)</f>
        <v>0</v>
      </c>
      <c r="CK98" s="1856"/>
      <c r="CL98" s="1856"/>
      <c r="CM98" s="1856"/>
      <c r="CN98" s="1856">
        <f>SUMIF($FL$21:$FL$189,"○",CN$21:CN$189)</f>
        <v>0</v>
      </c>
      <c r="CO98" s="1856"/>
      <c r="CP98" s="1856"/>
      <c r="CQ98" s="1856"/>
      <c r="CR98" s="1856">
        <f>SUMIF($FL$21:$FL$189,"○",CR$21:CR$189)</f>
        <v>0</v>
      </c>
      <c r="CS98" s="1856"/>
      <c r="CT98" s="1856"/>
      <c r="CU98" s="1856"/>
      <c r="CV98" s="1856">
        <f>SUMIF($FL$21:$FL$189,"○",CV$21:CV$189)</f>
        <v>0</v>
      </c>
      <c r="CW98" s="1856"/>
      <c r="CX98" s="1856"/>
      <c r="CY98" s="1856"/>
      <c r="CZ98" s="1856">
        <f>SUMIF($FL$21:$FL$189,"○",CZ$21:CZ$189)</f>
        <v>0</v>
      </c>
      <c r="DA98" s="1856"/>
      <c r="DB98" s="1856"/>
      <c r="DC98" s="1856"/>
      <c r="DD98" s="1856">
        <f>SUMIF($FL$21:$FL$189,"○",DD$21:DD$189)</f>
        <v>0</v>
      </c>
      <c r="DE98" s="1856"/>
      <c r="DF98" s="1856"/>
      <c r="DG98" s="1856"/>
      <c r="DH98" s="1856">
        <f>SUMIF($FL$21:$FL$189,"○",DH$21:DH$189)</f>
        <v>0</v>
      </c>
      <c r="DI98" s="1856"/>
      <c r="DJ98" s="1856"/>
      <c r="DK98" s="1856"/>
      <c r="DL98" s="1856">
        <f>SUMIF($FL$21:$FL$189,"○",DL$21:DL$189)</f>
        <v>0</v>
      </c>
      <c r="DM98" s="1856"/>
      <c r="DN98" s="1856"/>
      <c r="DO98" s="1856"/>
      <c r="DP98" s="1856">
        <f>SUMIF($FL$21:$FL$189,"○",DP$21:DP$189)</f>
        <v>0</v>
      </c>
      <c r="DQ98" s="1856"/>
      <c r="DR98" s="1856"/>
      <c r="DS98" s="1856"/>
      <c r="DT98" s="1856">
        <f>SUMIF($FL$21:$FL$189,"○",DT$21:DT$189)</f>
        <v>0</v>
      </c>
      <c r="DU98" s="1856"/>
      <c r="DV98" s="1856"/>
      <c r="DW98" s="1856"/>
      <c r="DX98" s="1856">
        <f>SUMIF($FL$21:$FL$189,"○",DX$21:DX$189)</f>
        <v>0</v>
      </c>
      <c r="DY98" s="1856"/>
      <c r="DZ98" s="1856"/>
      <c r="EA98" s="2011"/>
      <c r="EB98" s="2021">
        <f t="shared" si="16"/>
        <v>0</v>
      </c>
      <c r="EC98" s="2022"/>
      <c r="ED98" s="2022"/>
      <c r="EE98" s="2023"/>
      <c r="EG98" s="355"/>
      <c r="EH98" s="1070"/>
      <c r="EI98" s="1070"/>
      <c r="EJ98" s="1070"/>
      <c r="EK98" s="1070"/>
      <c r="EL98" s="80"/>
      <c r="EW98" s="853"/>
      <c r="EX98" s="853"/>
      <c r="EY98" s="853"/>
      <c r="EZ98" s="853"/>
      <c r="FA98" s="853"/>
      <c r="FB98" s="853"/>
      <c r="FC98" s="853"/>
      <c r="FD98" s="853"/>
      <c r="FE98" s="853"/>
      <c r="FF98" s="853"/>
      <c r="FG98" s="853"/>
      <c r="FH98" s="853"/>
      <c r="FI98" s="853"/>
      <c r="FJ98" s="1068" t="s">
        <v>1122</v>
      </c>
      <c r="FK98" s="1068"/>
      <c r="FL98" s="1068"/>
      <c r="FM98" s="853"/>
      <c r="FN98" s="853"/>
      <c r="FO98" s="853"/>
      <c r="FP98" s="853"/>
      <c r="FQ98" s="853"/>
      <c r="FR98" s="853"/>
      <c r="FS98" s="853"/>
      <c r="FT98" s="853"/>
      <c r="FU98" s="853"/>
      <c r="FV98" s="853"/>
    </row>
    <row r="99" spans="1:178" ht="48" customHeight="1">
      <c r="B99" s="402"/>
      <c r="C99" s="1258"/>
      <c r="D99" s="1259"/>
      <c r="E99" s="1263"/>
      <c r="F99" s="1260" t="s">
        <v>1610</v>
      </c>
      <c r="G99" s="1261" t="s">
        <v>1611</v>
      </c>
      <c r="H99" s="1873"/>
      <c r="I99" s="1874"/>
      <c r="J99" s="1874"/>
      <c r="K99" s="1875"/>
      <c r="L99" s="1876"/>
      <c r="M99" s="1871"/>
      <c r="N99" s="1871"/>
      <c r="O99" s="1871"/>
      <c r="P99" s="1871"/>
      <c r="Q99" s="1871"/>
      <c r="R99" s="1871"/>
      <c r="S99" s="1871"/>
      <c r="T99" s="1871"/>
      <c r="U99" s="1871"/>
      <c r="V99" s="1871"/>
      <c r="W99" s="1871"/>
      <c r="X99" s="1871"/>
      <c r="Y99" s="1871"/>
      <c r="Z99" s="1871"/>
      <c r="AA99" s="1871"/>
      <c r="AB99" s="1871"/>
      <c r="AC99" s="1871"/>
      <c r="AD99" s="1871"/>
      <c r="AE99" s="1871"/>
      <c r="AF99" s="1871"/>
      <c r="AG99" s="1871"/>
      <c r="AH99" s="1871"/>
      <c r="AI99" s="1871"/>
      <c r="AJ99" s="1871"/>
      <c r="AK99" s="1871"/>
      <c r="AL99" s="1871"/>
      <c r="AM99" s="1871"/>
      <c r="AN99" s="1871"/>
      <c r="AO99" s="1871"/>
      <c r="AP99" s="1871"/>
      <c r="AQ99" s="1871"/>
      <c r="AR99" s="1871"/>
      <c r="AS99" s="1871"/>
      <c r="AT99" s="1871"/>
      <c r="AU99" s="1871"/>
      <c r="AV99" s="1871"/>
      <c r="AW99" s="1871"/>
      <c r="AX99" s="1871"/>
      <c r="AY99" s="1871"/>
      <c r="AZ99" s="1871"/>
      <c r="BA99" s="1871"/>
      <c r="BB99" s="1871"/>
      <c r="BC99" s="1871"/>
      <c r="BD99" s="1871"/>
      <c r="BE99" s="1871"/>
      <c r="BF99" s="1871"/>
      <c r="BG99" s="1871"/>
      <c r="BH99" s="1871"/>
      <c r="BI99" s="1871"/>
      <c r="BJ99" s="1871"/>
      <c r="BK99" s="1871"/>
      <c r="BL99" s="1871"/>
      <c r="BM99" s="1871"/>
      <c r="BN99" s="1871"/>
      <c r="BO99" s="1871"/>
      <c r="BP99" s="1871"/>
      <c r="BQ99" s="1871"/>
      <c r="BR99" s="1871"/>
      <c r="BS99" s="1871"/>
      <c r="BT99" s="1871"/>
      <c r="BU99" s="1871"/>
      <c r="BV99" s="1871"/>
      <c r="BW99" s="1871"/>
      <c r="BX99" s="1871"/>
      <c r="BY99" s="1871"/>
      <c r="BZ99" s="1871"/>
      <c r="CA99" s="1871"/>
      <c r="CB99" s="1871"/>
      <c r="CC99" s="1871"/>
      <c r="CD99" s="1871"/>
      <c r="CE99" s="1871"/>
      <c r="CF99" s="1871"/>
      <c r="CG99" s="1871"/>
      <c r="CH99" s="1871"/>
      <c r="CI99" s="1871"/>
      <c r="CJ99" s="1871"/>
      <c r="CK99" s="1871"/>
      <c r="CL99" s="1871"/>
      <c r="CM99" s="1871"/>
      <c r="CN99" s="1871"/>
      <c r="CO99" s="1871"/>
      <c r="CP99" s="1871"/>
      <c r="CQ99" s="1871"/>
      <c r="CR99" s="1871"/>
      <c r="CS99" s="1871"/>
      <c r="CT99" s="1871"/>
      <c r="CU99" s="1871"/>
      <c r="CV99" s="1871"/>
      <c r="CW99" s="1871"/>
      <c r="CX99" s="1871"/>
      <c r="CY99" s="1871"/>
      <c r="CZ99" s="1871"/>
      <c r="DA99" s="1871"/>
      <c r="DB99" s="1871"/>
      <c r="DC99" s="1871"/>
      <c r="DD99" s="1871"/>
      <c r="DE99" s="1871"/>
      <c r="DF99" s="1871"/>
      <c r="DG99" s="1871"/>
      <c r="DH99" s="1871"/>
      <c r="DI99" s="1871"/>
      <c r="DJ99" s="1871"/>
      <c r="DK99" s="1871"/>
      <c r="DL99" s="1871"/>
      <c r="DM99" s="1871"/>
      <c r="DN99" s="1871"/>
      <c r="DO99" s="1871"/>
      <c r="DP99" s="1871"/>
      <c r="DQ99" s="1871"/>
      <c r="DR99" s="1871"/>
      <c r="DS99" s="1871"/>
      <c r="DT99" s="1871"/>
      <c r="DU99" s="1871"/>
      <c r="DV99" s="1871"/>
      <c r="DW99" s="1871"/>
      <c r="DX99" s="1871"/>
      <c r="DY99" s="1871"/>
      <c r="DZ99" s="1871"/>
      <c r="EA99" s="1872"/>
      <c r="EB99" s="1821">
        <f t="shared" si="16"/>
        <v>0</v>
      </c>
      <c r="EC99" s="1822"/>
      <c r="ED99" s="1822"/>
      <c r="EE99" s="1823"/>
      <c r="EG99" s="355"/>
      <c r="EH99" s="243"/>
      <c r="EI99" s="243"/>
      <c r="EJ99" s="243"/>
      <c r="EK99" s="243"/>
      <c r="EL99" s="80"/>
      <c r="EW99" s="853"/>
      <c r="EX99" s="853"/>
      <c r="EY99" s="853"/>
      <c r="EZ99" s="853"/>
      <c r="FA99" s="853"/>
      <c r="FB99" s="853"/>
      <c r="FC99" s="853"/>
      <c r="FD99" s="853"/>
      <c r="FE99" s="853"/>
      <c r="FF99" s="853"/>
      <c r="FG99" s="853"/>
      <c r="FH99" s="853"/>
      <c r="FI99" s="853"/>
      <c r="FJ99" s="1068"/>
      <c r="FK99" s="1068"/>
      <c r="FL99" s="1257" t="s">
        <v>1122</v>
      </c>
      <c r="FM99" s="853" t="s">
        <v>1122</v>
      </c>
      <c r="FN99" s="853"/>
      <c r="FO99" s="853"/>
      <c r="FP99" s="853"/>
      <c r="FQ99" s="853"/>
      <c r="FR99" s="853"/>
      <c r="FS99" s="853"/>
      <c r="FT99" s="853"/>
      <c r="FU99" s="853"/>
      <c r="FV99" s="853"/>
    </row>
    <row r="100" spans="1:178" ht="48" customHeight="1">
      <c r="B100" s="402"/>
      <c r="C100" s="1258"/>
      <c r="D100" s="1259"/>
      <c r="E100" s="1264"/>
      <c r="F100" s="1262" t="s">
        <v>1612</v>
      </c>
      <c r="G100" s="1261" t="s">
        <v>1613</v>
      </c>
      <c r="H100" s="1873"/>
      <c r="I100" s="1874"/>
      <c r="J100" s="1874"/>
      <c r="K100" s="1875"/>
      <c r="L100" s="1876"/>
      <c r="M100" s="1871"/>
      <c r="N100" s="1871"/>
      <c r="O100" s="1871"/>
      <c r="P100" s="1871"/>
      <c r="Q100" s="1871"/>
      <c r="R100" s="1871"/>
      <c r="S100" s="1871"/>
      <c r="T100" s="1871"/>
      <c r="U100" s="1871"/>
      <c r="V100" s="1871"/>
      <c r="W100" s="1871"/>
      <c r="X100" s="1871"/>
      <c r="Y100" s="1871"/>
      <c r="Z100" s="1871"/>
      <c r="AA100" s="1871"/>
      <c r="AB100" s="1871"/>
      <c r="AC100" s="1871"/>
      <c r="AD100" s="1871"/>
      <c r="AE100" s="1871"/>
      <c r="AF100" s="1871"/>
      <c r="AG100" s="1871"/>
      <c r="AH100" s="1871"/>
      <c r="AI100" s="1871"/>
      <c r="AJ100" s="1871"/>
      <c r="AK100" s="1871"/>
      <c r="AL100" s="1871"/>
      <c r="AM100" s="1871"/>
      <c r="AN100" s="1871"/>
      <c r="AO100" s="1871"/>
      <c r="AP100" s="1871"/>
      <c r="AQ100" s="1871"/>
      <c r="AR100" s="1871"/>
      <c r="AS100" s="1871"/>
      <c r="AT100" s="1871"/>
      <c r="AU100" s="1871"/>
      <c r="AV100" s="1871"/>
      <c r="AW100" s="1871"/>
      <c r="AX100" s="1871"/>
      <c r="AY100" s="1871"/>
      <c r="AZ100" s="1871"/>
      <c r="BA100" s="1871"/>
      <c r="BB100" s="1871"/>
      <c r="BC100" s="1871"/>
      <c r="BD100" s="1871"/>
      <c r="BE100" s="1871"/>
      <c r="BF100" s="1871"/>
      <c r="BG100" s="1871"/>
      <c r="BH100" s="1871"/>
      <c r="BI100" s="1871"/>
      <c r="BJ100" s="1871"/>
      <c r="BK100" s="1871"/>
      <c r="BL100" s="1871"/>
      <c r="BM100" s="1871"/>
      <c r="BN100" s="1871"/>
      <c r="BO100" s="1871"/>
      <c r="BP100" s="1871"/>
      <c r="BQ100" s="1871"/>
      <c r="BR100" s="1871"/>
      <c r="BS100" s="1871"/>
      <c r="BT100" s="1871"/>
      <c r="BU100" s="1871"/>
      <c r="BV100" s="1871"/>
      <c r="BW100" s="1871"/>
      <c r="BX100" s="1871"/>
      <c r="BY100" s="1871"/>
      <c r="BZ100" s="1871"/>
      <c r="CA100" s="1871"/>
      <c r="CB100" s="1871"/>
      <c r="CC100" s="1871"/>
      <c r="CD100" s="1871"/>
      <c r="CE100" s="1871"/>
      <c r="CF100" s="1871"/>
      <c r="CG100" s="1871"/>
      <c r="CH100" s="1871"/>
      <c r="CI100" s="1871"/>
      <c r="CJ100" s="1871"/>
      <c r="CK100" s="1871"/>
      <c r="CL100" s="1871"/>
      <c r="CM100" s="1871"/>
      <c r="CN100" s="1871"/>
      <c r="CO100" s="1871"/>
      <c r="CP100" s="1871"/>
      <c r="CQ100" s="1871"/>
      <c r="CR100" s="1871"/>
      <c r="CS100" s="1871"/>
      <c r="CT100" s="1871"/>
      <c r="CU100" s="1871"/>
      <c r="CV100" s="1871"/>
      <c r="CW100" s="1871"/>
      <c r="CX100" s="1871"/>
      <c r="CY100" s="1871"/>
      <c r="CZ100" s="1871"/>
      <c r="DA100" s="1871"/>
      <c r="DB100" s="1871"/>
      <c r="DC100" s="1871"/>
      <c r="DD100" s="1871"/>
      <c r="DE100" s="1871"/>
      <c r="DF100" s="1871"/>
      <c r="DG100" s="1871"/>
      <c r="DH100" s="1871"/>
      <c r="DI100" s="1871"/>
      <c r="DJ100" s="1871"/>
      <c r="DK100" s="1871"/>
      <c r="DL100" s="1871"/>
      <c r="DM100" s="1871"/>
      <c r="DN100" s="1871"/>
      <c r="DO100" s="1871"/>
      <c r="DP100" s="1871"/>
      <c r="DQ100" s="1871"/>
      <c r="DR100" s="1871"/>
      <c r="DS100" s="1871"/>
      <c r="DT100" s="1871"/>
      <c r="DU100" s="1871"/>
      <c r="DV100" s="1871"/>
      <c r="DW100" s="1871"/>
      <c r="DX100" s="1871"/>
      <c r="DY100" s="1871"/>
      <c r="DZ100" s="1871"/>
      <c r="EA100" s="1872"/>
      <c r="EB100" s="1821">
        <f t="shared" si="16"/>
        <v>0</v>
      </c>
      <c r="EC100" s="1822"/>
      <c r="ED100" s="1822"/>
      <c r="EE100" s="1823"/>
      <c r="EG100" s="355"/>
      <c r="EH100" s="1070"/>
      <c r="EI100" s="1070"/>
      <c r="EJ100" s="1070"/>
      <c r="EK100" s="1070"/>
      <c r="EL100" s="80"/>
      <c r="EW100" s="853"/>
      <c r="EX100" s="853"/>
      <c r="EY100" s="853"/>
      <c r="EZ100" s="853"/>
      <c r="FA100" s="853"/>
      <c r="FB100" s="853"/>
      <c r="FC100" s="853"/>
      <c r="FD100" s="853"/>
      <c r="FE100" s="853"/>
      <c r="FF100" s="853"/>
      <c r="FG100" s="853"/>
      <c r="FH100" s="853"/>
      <c r="FI100" s="853"/>
      <c r="FJ100" s="1068"/>
      <c r="FK100" s="1068"/>
      <c r="FL100" s="1257" t="s">
        <v>1122</v>
      </c>
      <c r="FM100" s="853"/>
      <c r="FN100" s="853"/>
      <c r="FO100" s="853"/>
      <c r="FP100" s="853"/>
      <c r="FQ100" s="853"/>
      <c r="FR100" s="853"/>
      <c r="FS100" s="853"/>
      <c r="FT100" s="853"/>
      <c r="FU100" s="853"/>
      <c r="FV100" s="853"/>
    </row>
    <row r="101" spans="1:178" ht="20.100000000000001" customHeight="1">
      <c r="A101" s="909">
        <v>60</v>
      </c>
      <c r="B101" s="402"/>
      <c r="C101" s="406"/>
      <c r="D101" s="402"/>
      <c r="E101" s="416" t="s">
        <v>629</v>
      </c>
      <c r="F101" s="1814" t="s">
        <v>205</v>
      </c>
      <c r="G101" s="1815"/>
      <c r="H101" s="1816"/>
      <c r="I101" s="1817"/>
      <c r="J101" s="1817"/>
      <c r="K101" s="1818"/>
      <c r="L101" s="1817"/>
      <c r="M101" s="1817"/>
      <c r="N101" s="1817"/>
      <c r="O101" s="1817"/>
      <c r="P101" s="1819"/>
      <c r="Q101" s="1817"/>
      <c r="R101" s="1817"/>
      <c r="S101" s="1820"/>
      <c r="T101" s="1819"/>
      <c r="U101" s="1817"/>
      <c r="V101" s="1817"/>
      <c r="W101" s="1820"/>
      <c r="X101" s="1819"/>
      <c r="Y101" s="1817"/>
      <c r="Z101" s="1817"/>
      <c r="AA101" s="1820"/>
      <c r="AB101" s="1819"/>
      <c r="AC101" s="1817"/>
      <c r="AD101" s="1817"/>
      <c r="AE101" s="1820"/>
      <c r="AF101" s="1819"/>
      <c r="AG101" s="1817"/>
      <c r="AH101" s="1817"/>
      <c r="AI101" s="1820"/>
      <c r="AJ101" s="1819"/>
      <c r="AK101" s="1817"/>
      <c r="AL101" s="1817"/>
      <c r="AM101" s="1820"/>
      <c r="AN101" s="1819"/>
      <c r="AO101" s="1817"/>
      <c r="AP101" s="1817"/>
      <c r="AQ101" s="1820"/>
      <c r="AR101" s="1819"/>
      <c r="AS101" s="1817"/>
      <c r="AT101" s="1817"/>
      <c r="AU101" s="1820"/>
      <c r="AV101" s="1819"/>
      <c r="AW101" s="1817"/>
      <c r="AX101" s="1817"/>
      <c r="AY101" s="1820"/>
      <c r="AZ101" s="1819"/>
      <c r="BA101" s="1817"/>
      <c r="BB101" s="1817"/>
      <c r="BC101" s="1820"/>
      <c r="BD101" s="1819"/>
      <c r="BE101" s="1817"/>
      <c r="BF101" s="1817"/>
      <c r="BG101" s="1820"/>
      <c r="BH101" s="1819"/>
      <c r="BI101" s="1817"/>
      <c r="BJ101" s="1817"/>
      <c r="BK101" s="1820"/>
      <c r="BL101" s="1819"/>
      <c r="BM101" s="1817"/>
      <c r="BN101" s="1817"/>
      <c r="BO101" s="1820"/>
      <c r="BP101" s="1819"/>
      <c r="BQ101" s="1817"/>
      <c r="BR101" s="1817"/>
      <c r="BS101" s="1820"/>
      <c r="BT101" s="1819"/>
      <c r="BU101" s="1817"/>
      <c r="BV101" s="1817"/>
      <c r="BW101" s="1820"/>
      <c r="BX101" s="1819"/>
      <c r="BY101" s="1817"/>
      <c r="BZ101" s="1817"/>
      <c r="CA101" s="1820"/>
      <c r="CB101" s="1819"/>
      <c r="CC101" s="1817"/>
      <c r="CD101" s="1817"/>
      <c r="CE101" s="1820"/>
      <c r="CF101" s="1819"/>
      <c r="CG101" s="1817"/>
      <c r="CH101" s="1817"/>
      <c r="CI101" s="1820"/>
      <c r="CJ101" s="1819"/>
      <c r="CK101" s="1817"/>
      <c r="CL101" s="1817"/>
      <c r="CM101" s="1820"/>
      <c r="CN101" s="1819"/>
      <c r="CO101" s="1817"/>
      <c r="CP101" s="1817"/>
      <c r="CQ101" s="1820"/>
      <c r="CR101" s="1819"/>
      <c r="CS101" s="1817"/>
      <c r="CT101" s="1817"/>
      <c r="CU101" s="1820"/>
      <c r="CV101" s="1819"/>
      <c r="CW101" s="1817"/>
      <c r="CX101" s="1817"/>
      <c r="CY101" s="1820"/>
      <c r="CZ101" s="1819"/>
      <c r="DA101" s="1817"/>
      <c r="DB101" s="1817"/>
      <c r="DC101" s="1820"/>
      <c r="DD101" s="1819"/>
      <c r="DE101" s="1817"/>
      <c r="DF101" s="1817"/>
      <c r="DG101" s="1820"/>
      <c r="DH101" s="1819"/>
      <c r="DI101" s="1817"/>
      <c r="DJ101" s="1817"/>
      <c r="DK101" s="1820"/>
      <c r="DL101" s="1819"/>
      <c r="DM101" s="1817"/>
      <c r="DN101" s="1817"/>
      <c r="DO101" s="1820"/>
      <c r="DP101" s="1819"/>
      <c r="DQ101" s="1817"/>
      <c r="DR101" s="1817"/>
      <c r="DS101" s="1820"/>
      <c r="DT101" s="1819"/>
      <c r="DU101" s="1817"/>
      <c r="DV101" s="1817"/>
      <c r="DW101" s="1820"/>
      <c r="DX101" s="1819"/>
      <c r="DY101" s="1817"/>
      <c r="DZ101" s="1817"/>
      <c r="EA101" s="1817"/>
      <c r="EB101" s="1821">
        <f t="shared" si="13"/>
        <v>0</v>
      </c>
      <c r="EC101" s="1822"/>
      <c r="ED101" s="1822"/>
      <c r="EE101" s="1823"/>
      <c r="EG101" s="355"/>
      <c r="EH101" s="156"/>
      <c r="EI101" s="156"/>
      <c r="EJ101" s="156"/>
      <c r="EK101" s="156"/>
      <c r="EL101" s="80"/>
      <c r="EW101" s="853"/>
      <c r="EX101" s="853"/>
      <c r="EY101" s="853"/>
      <c r="EZ101" s="853"/>
      <c r="FA101" s="853"/>
      <c r="FB101" s="853"/>
      <c r="FC101" s="853"/>
      <c r="FD101" s="853"/>
      <c r="FE101" s="853"/>
      <c r="FF101" s="853"/>
      <c r="FG101" s="853"/>
      <c r="FH101" s="853"/>
      <c r="FI101" s="853"/>
      <c r="FJ101" s="1068" t="s">
        <v>1122</v>
      </c>
      <c r="FK101" s="1068"/>
      <c r="FL101" s="1068"/>
      <c r="FM101" s="853"/>
      <c r="FN101" s="853"/>
      <c r="FO101" s="853"/>
      <c r="FP101" s="853"/>
      <c r="FQ101" s="853"/>
      <c r="FR101" s="853"/>
      <c r="FS101" s="853"/>
      <c r="FT101" s="853"/>
      <c r="FU101" s="853"/>
      <c r="FV101" s="853"/>
    </row>
    <row r="102" spans="1:178" ht="20.100000000000001" customHeight="1">
      <c r="A102" s="909">
        <v>61</v>
      </c>
      <c r="B102" s="402"/>
      <c r="C102" s="406"/>
      <c r="D102" s="402"/>
      <c r="E102" s="416" t="s">
        <v>630</v>
      </c>
      <c r="F102" s="1814" t="s">
        <v>201</v>
      </c>
      <c r="G102" s="1815"/>
      <c r="H102" s="1816"/>
      <c r="I102" s="1817"/>
      <c r="J102" s="1817"/>
      <c r="K102" s="1818"/>
      <c r="L102" s="1817"/>
      <c r="M102" s="1817"/>
      <c r="N102" s="1817"/>
      <c r="O102" s="1817"/>
      <c r="P102" s="1819"/>
      <c r="Q102" s="1817"/>
      <c r="R102" s="1817"/>
      <c r="S102" s="1820"/>
      <c r="T102" s="1819"/>
      <c r="U102" s="1817"/>
      <c r="V102" s="1817"/>
      <c r="W102" s="1820"/>
      <c r="X102" s="1819"/>
      <c r="Y102" s="1817"/>
      <c r="Z102" s="1817"/>
      <c r="AA102" s="1820"/>
      <c r="AB102" s="1819"/>
      <c r="AC102" s="1817"/>
      <c r="AD102" s="1817"/>
      <c r="AE102" s="1820"/>
      <c r="AF102" s="1819"/>
      <c r="AG102" s="1817"/>
      <c r="AH102" s="1817"/>
      <c r="AI102" s="1820"/>
      <c r="AJ102" s="1819"/>
      <c r="AK102" s="1817"/>
      <c r="AL102" s="1817"/>
      <c r="AM102" s="1820"/>
      <c r="AN102" s="1819"/>
      <c r="AO102" s="1817"/>
      <c r="AP102" s="1817"/>
      <c r="AQ102" s="1820"/>
      <c r="AR102" s="1819"/>
      <c r="AS102" s="1817"/>
      <c r="AT102" s="1817"/>
      <c r="AU102" s="1820"/>
      <c r="AV102" s="1819"/>
      <c r="AW102" s="1817"/>
      <c r="AX102" s="1817"/>
      <c r="AY102" s="1820"/>
      <c r="AZ102" s="1819"/>
      <c r="BA102" s="1817"/>
      <c r="BB102" s="1817"/>
      <c r="BC102" s="1820"/>
      <c r="BD102" s="1819"/>
      <c r="BE102" s="1817"/>
      <c r="BF102" s="1817"/>
      <c r="BG102" s="1820"/>
      <c r="BH102" s="1819"/>
      <c r="BI102" s="1817"/>
      <c r="BJ102" s="1817"/>
      <c r="BK102" s="1820"/>
      <c r="BL102" s="1819"/>
      <c r="BM102" s="1817"/>
      <c r="BN102" s="1817"/>
      <c r="BO102" s="1820"/>
      <c r="BP102" s="1819"/>
      <c r="BQ102" s="1817"/>
      <c r="BR102" s="1817"/>
      <c r="BS102" s="1820"/>
      <c r="BT102" s="1819"/>
      <c r="BU102" s="1817"/>
      <c r="BV102" s="1817"/>
      <c r="BW102" s="1820"/>
      <c r="BX102" s="1819"/>
      <c r="BY102" s="1817"/>
      <c r="BZ102" s="1817"/>
      <c r="CA102" s="1820"/>
      <c r="CB102" s="1819"/>
      <c r="CC102" s="1817"/>
      <c r="CD102" s="1817"/>
      <c r="CE102" s="1820"/>
      <c r="CF102" s="1819"/>
      <c r="CG102" s="1817"/>
      <c r="CH102" s="1817"/>
      <c r="CI102" s="1820"/>
      <c r="CJ102" s="1819"/>
      <c r="CK102" s="1817"/>
      <c r="CL102" s="1817"/>
      <c r="CM102" s="1820"/>
      <c r="CN102" s="1819"/>
      <c r="CO102" s="1817"/>
      <c r="CP102" s="1817"/>
      <c r="CQ102" s="1820"/>
      <c r="CR102" s="1819"/>
      <c r="CS102" s="1817"/>
      <c r="CT102" s="1817"/>
      <c r="CU102" s="1820"/>
      <c r="CV102" s="1819"/>
      <c r="CW102" s="1817"/>
      <c r="CX102" s="1817"/>
      <c r="CY102" s="1820"/>
      <c r="CZ102" s="1819"/>
      <c r="DA102" s="1817"/>
      <c r="DB102" s="1817"/>
      <c r="DC102" s="1820"/>
      <c r="DD102" s="1819"/>
      <c r="DE102" s="1817"/>
      <c r="DF102" s="1817"/>
      <c r="DG102" s="1820"/>
      <c r="DH102" s="1819"/>
      <c r="DI102" s="1817"/>
      <c r="DJ102" s="1817"/>
      <c r="DK102" s="1820"/>
      <c r="DL102" s="1819"/>
      <c r="DM102" s="1817"/>
      <c r="DN102" s="1817"/>
      <c r="DO102" s="1820"/>
      <c r="DP102" s="1819"/>
      <c r="DQ102" s="1817"/>
      <c r="DR102" s="1817"/>
      <c r="DS102" s="1820"/>
      <c r="DT102" s="1819"/>
      <c r="DU102" s="1817"/>
      <c r="DV102" s="1817"/>
      <c r="DW102" s="1820"/>
      <c r="DX102" s="1819"/>
      <c r="DY102" s="1817"/>
      <c r="DZ102" s="1817"/>
      <c r="EA102" s="1817"/>
      <c r="EB102" s="1821">
        <f t="shared" si="13"/>
        <v>0</v>
      </c>
      <c r="EC102" s="1822"/>
      <c r="ED102" s="1822"/>
      <c r="EE102" s="1823"/>
      <c r="EG102" s="356"/>
      <c r="EH102" s="2032"/>
      <c r="EI102" s="2032"/>
      <c r="EJ102" s="2032"/>
      <c r="EK102" s="2032"/>
      <c r="EL102" s="80"/>
      <c r="EW102" s="853"/>
      <c r="EX102" s="853"/>
      <c r="EY102" s="853"/>
      <c r="EZ102" s="853"/>
      <c r="FA102" s="853"/>
      <c r="FB102" s="853"/>
      <c r="FC102" s="853"/>
      <c r="FD102" s="853"/>
      <c r="FE102" s="853"/>
      <c r="FF102" s="853"/>
      <c r="FG102" s="853"/>
      <c r="FH102" s="853"/>
      <c r="FI102" s="853"/>
      <c r="FJ102" s="1068" t="s">
        <v>1122</v>
      </c>
      <c r="FK102" s="1068"/>
      <c r="FL102" s="1068"/>
      <c r="FM102" s="853"/>
      <c r="FN102" s="853"/>
      <c r="FO102" s="853"/>
      <c r="FP102" s="853"/>
      <c r="FQ102" s="853"/>
      <c r="FR102" s="853"/>
      <c r="FS102" s="853"/>
      <c r="FT102" s="853"/>
      <c r="FU102" s="853"/>
      <c r="FV102" s="853"/>
    </row>
    <row r="103" spans="1:178" ht="20.100000000000001" customHeight="1">
      <c r="A103" s="909">
        <v>64</v>
      </c>
      <c r="B103" s="402"/>
      <c r="C103" s="406"/>
      <c r="D103" s="402"/>
      <c r="E103" s="416" t="s">
        <v>631</v>
      </c>
      <c r="F103" s="1814" t="s">
        <v>665</v>
      </c>
      <c r="G103" s="1815"/>
      <c r="H103" s="1816"/>
      <c r="I103" s="1817"/>
      <c r="J103" s="1817"/>
      <c r="K103" s="1818"/>
      <c r="L103" s="1817"/>
      <c r="M103" s="1817"/>
      <c r="N103" s="1817"/>
      <c r="O103" s="1817"/>
      <c r="P103" s="1819"/>
      <c r="Q103" s="1817"/>
      <c r="R103" s="1817"/>
      <c r="S103" s="1820"/>
      <c r="T103" s="1819"/>
      <c r="U103" s="1817"/>
      <c r="V103" s="1817"/>
      <c r="W103" s="1820"/>
      <c r="X103" s="1819"/>
      <c r="Y103" s="1817"/>
      <c r="Z103" s="1817"/>
      <c r="AA103" s="1820"/>
      <c r="AB103" s="1819"/>
      <c r="AC103" s="1817"/>
      <c r="AD103" s="1817"/>
      <c r="AE103" s="1820"/>
      <c r="AF103" s="1819"/>
      <c r="AG103" s="1817"/>
      <c r="AH103" s="1817"/>
      <c r="AI103" s="1820"/>
      <c r="AJ103" s="1819"/>
      <c r="AK103" s="1817"/>
      <c r="AL103" s="1817"/>
      <c r="AM103" s="1820"/>
      <c r="AN103" s="1819"/>
      <c r="AO103" s="1817"/>
      <c r="AP103" s="1817"/>
      <c r="AQ103" s="1820"/>
      <c r="AR103" s="1819"/>
      <c r="AS103" s="1817"/>
      <c r="AT103" s="1817"/>
      <c r="AU103" s="1820"/>
      <c r="AV103" s="1819"/>
      <c r="AW103" s="1817"/>
      <c r="AX103" s="1817"/>
      <c r="AY103" s="1820"/>
      <c r="AZ103" s="1819"/>
      <c r="BA103" s="1817"/>
      <c r="BB103" s="1817"/>
      <c r="BC103" s="1820"/>
      <c r="BD103" s="1819"/>
      <c r="BE103" s="1817"/>
      <c r="BF103" s="1817"/>
      <c r="BG103" s="1820"/>
      <c r="BH103" s="1819"/>
      <c r="BI103" s="1817"/>
      <c r="BJ103" s="1817"/>
      <c r="BK103" s="1820"/>
      <c r="BL103" s="1819"/>
      <c r="BM103" s="1817"/>
      <c r="BN103" s="1817"/>
      <c r="BO103" s="1820"/>
      <c r="BP103" s="1819"/>
      <c r="BQ103" s="1817"/>
      <c r="BR103" s="1817"/>
      <c r="BS103" s="1820"/>
      <c r="BT103" s="1819"/>
      <c r="BU103" s="1817"/>
      <c r="BV103" s="1817"/>
      <c r="BW103" s="1820"/>
      <c r="BX103" s="1819"/>
      <c r="BY103" s="1817"/>
      <c r="BZ103" s="1817"/>
      <c r="CA103" s="1820"/>
      <c r="CB103" s="1819"/>
      <c r="CC103" s="1817"/>
      <c r="CD103" s="1817"/>
      <c r="CE103" s="1820"/>
      <c r="CF103" s="1819"/>
      <c r="CG103" s="1817"/>
      <c r="CH103" s="1817"/>
      <c r="CI103" s="1820"/>
      <c r="CJ103" s="1819"/>
      <c r="CK103" s="1817"/>
      <c r="CL103" s="1817"/>
      <c r="CM103" s="1820"/>
      <c r="CN103" s="1819"/>
      <c r="CO103" s="1817"/>
      <c r="CP103" s="1817"/>
      <c r="CQ103" s="1820"/>
      <c r="CR103" s="1819"/>
      <c r="CS103" s="1817"/>
      <c r="CT103" s="1817"/>
      <c r="CU103" s="1820"/>
      <c r="CV103" s="1819"/>
      <c r="CW103" s="1817"/>
      <c r="CX103" s="1817"/>
      <c r="CY103" s="1820"/>
      <c r="CZ103" s="1819"/>
      <c r="DA103" s="1817"/>
      <c r="DB103" s="1817"/>
      <c r="DC103" s="1820"/>
      <c r="DD103" s="1819"/>
      <c r="DE103" s="1817"/>
      <c r="DF103" s="1817"/>
      <c r="DG103" s="1820"/>
      <c r="DH103" s="1819"/>
      <c r="DI103" s="1817"/>
      <c r="DJ103" s="1817"/>
      <c r="DK103" s="1820"/>
      <c r="DL103" s="1819"/>
      <c r="DM103" s="1817"/>
      <c r="DN103" s="1817"/>
      <c r="DO103" s="1820"/>
      <c r="DP103" s="1819"/>
      <c r="DQ103" s="1817"/>
      <c r="DR103" s="1817"/>
      <c r="DS103" s="1820"/>
      <c r="DT103" s="1819"/>
      <c r="DU103" s="1817"/>
      <c r="DV103" s="1817"/>
      <c r="DW103" s="1820"/>
      <c r="DX103" s="1819"/>
      <c r="DY103" s="1817"/>
      <c r="DZ103" s="1817"/>
      <c r="EA103" s="1817"/>
      <c r="EB103" s="1821">
        <f t="shared" ref="EB103" si="17">SUM(H103:EA103)</f>
        <v>0</v>
      </c>
      <c r="EC103" s="1822"/>
      <c r="ED103" s="1822"/>
      <c r="EE103" s="1823"/>
      <c r="EG103" s="355"/>
      <c r="EH103" s="80"/>
      <c r="EI103" s="80"/>
      <c r="EJ103" s="80"/>
      <c r="EK103" s="80"/>
      <c r="EL103" s="80"/>
      <c r="EW103" s="853"/>
      <c r="EX103" s="853"/>
      <c r="EY103" s="853"/>
      <c r="EZ103" s="853"/>
      <c r="FA103" s="853"/>
      <c r="FB103" s="853"/>
      <c r="FC103" s="853"/>
      <c r="FD103" s="853"/>
      <c r="FE103" s="853"/>
      <c r="FF103" s="853"/>
      <c r="FG103" s="853"/>
      <c r="FH103" s="853"/>
      <c r="FI103" s="853"/>
      <c r="FJ103" s="1068" t="s">
        <v>1122</v>
      </c>
      <c r="FK103" s="1068"/>
      <c r="FL103" s="1068"/>
      <c r="FM103" s="853"/>
      <c r="FN103" s="853"/>
      <c r="FO103" s="853"/>
      <c r="FP103" s="853"/>
      <c r="FQ103" s="853"/>
      <c r="FR103" s="853"/>
      <c r="FS103" s="853"/>
      <c r="FT103" s="853"/>
      <c r="FU103" s="853"/>
      <c r="FV103" s="853"/>
    </row>
    <row r="104" spans="1:178" ht="20.100000000000001" customHeight="1">
      <c r="A104" s="909">
        <v>64</v>
      </c>
      <c r="B104" s="402"/>
      <c r="C104" s="406"/>
      <c r="D104" s="402"/>
      <c r="E104" s="416" t="s">
        <v>1381</v>
      </c>
      <c r="F104" s="1814" t="s">
        <v>2111</v>
      </c>
      <c r="G104" s="1815"/>
      <c r="H104" s="1816"/>
      <c r="I104" s="1817"/>
      <c r="J104" s="1817"/>
      <c r="K104" s="1818"/>
      <c r="L104" s="1817"/>
      <c r="M104" s="1817"/>
      <c r="N104" s="1817"/>
      <c r="O104" s="1817"/>
      <c r="P104" s="1819"/>
      <c r="Q104" s="1817"/>
      <c r="R104" s="1817"/>
      <c r="S104" s="1820"/>
      <c r="T104" s="1819"/>
      <c r="U104" s="1817"/>
      <c r="V104" s="1817"/>
      <c r="W104" s="1820"/>
      <c r="X104" s="1819"/>
      <c r="Y104" s="1817"/>
      <c r="Z104" s="1817"/>
      <c r="AA104" s="1820"/>
      <c r="AB104" s="1819"/>
      <c r="AC104" s="1817"/>
      <c r="AD104" s="1817"/>
      <c r="AE104" s="1820"/>
      <c r="AF104" s="1819"/>
      <c r="AG104" s="1817"/>
      <c r="AH104" s="1817"/>
      <c r="AI104" s="1820"/>
      <c r="AJ104" s="1819"/>
      <c r="AK104" s="1817"/>
      <c r="AL104" s="1817"/>
      <c r="AM104" s="1820"/>
      <c r="AN104" s="1819"/>
      <c r="AO104" s="1817"/>
      <c r="AP104" s="1817"/>
      <c r="AQ104" s="1820"/>
      <c r="AR104" s="1819"/>
      <c r="AS104" s="1817"/>
      <c r="AT104" s="1817"/>
      <c r="AU104" s="1820"/>
      <c r="AV104" s="1819"/>
      <c r="AW104" s="1817"/>
      <c r="AX104" s="1817"/>
      <c r="AY104" s="1820"/>
      <c r="AZ104" s="1819"/>
      <c r="BA104" s="1817"/>
      <c r="BB104" s="1817"/>
      <c r="BC104" s="1820"/>
      <c r="BD104" s="1819"/>
      <c r="BE104" s="1817"/>
      <c r="BF104" s="1817"/>
      <c r="BG104" s="1820"/>
      <c r="BH104" s="1819"/>
      <c r="BI104" s="1817"/>
      <c r="BJ104" s="1817"/>
      <c r="BK104" s="1820"/>
      <c r="BL104" s="1819"/>
      <c r="BM104" s="1817"/>
      <c r="BN104" s="1817"/>
      <c r="BO104" s="1820"/>
      <c r="BP104" s="1819"/>
      <c r="BQ104" s="1817"/>
      <c r="BR104" s="1817"/>
      <c r="BS104" s="1820"/>
      <c r="BT104" s="1819"/>
      <c r="BU104" s="1817"/>
      <c r="BV104" s="1817"/>
      <c r="BW104" s="1820"/>
      <c r="BX104" s="1819"/>
      <c r="BY104" s="1817"/>
      <c r="BZ104" s="1817"/>
      <c r="CA104" s="1820"/>
      <c r="CB104" s="1819"/>
      <c r="CC104" s="1817"/>
      <c r="CD104" s="1817"/>
      <c r="CE104" s="1820"/>
      <c r="CF104" s="1819"/>
      <c r="CG104" s="1817"/>
      <c r="CH104" s="1817"/>
      <c r="CI104" s="1820"/>
      <c r="CJ104" s="1819"/>
      <c r="CK104" s="1817"/>
      <c r="CL104" s="1817"/>
      <c r="CM104" s="1820"/>
      <c r="CN104" s="1819"/>
      <c r="CO104" s="1817"/>
      <c r="CP104" s="1817"/>
      <c r="CQ104" s="1820"/>
      <c r="CR104" s="1819"/>
      <c r="CS104" s="1817"/>
      <c r="CT104" s="1817"/>
      <c r="CU104" s="1820"/>
      <c r="CV104" s="1819"/>
      <c r="CW104" s="1817"/>
      <c r="CX104" s="1817"/>
      <c r="CY104" s="1820"/>
      <c r="CZ104" s="1819"/>
      <c r="DA104" s="1817"/>
      <c r="DB104" s="1817"/>
      <c r="DC104" s="1820"/>
      <c r="DD104" s="1819"/>
      <c r="DE104" s="1817"/>
      <c r="DF104" s="1817"/>
      <c r="DG104" s="1820"/>
      <c r="DH104" s="1819"/>
      <c r="DI104" s="1817"/>
      <c r="DJ104" s="1817"/>
      <c r="DK104" s="1820"/>
      <c r="DL104" s="1819"/>
      <c r="DM104" s="1817"/>
      <c r="DN104" s="1817"/>
      <c r="DO104" s="1820"/>
      <c r="DP104" s="1819"/>
      <c r="DQ104" s="1817"/>
      <c r="DR104" s="1817"/>
      <c r="DS104" s="1820"/>
      <c r="DT104" s="1819"/>
      <c r="DU104" s="1817"/>
      <c r="DV104" s="1817"/>
      <c r="DW104" s="1820"/>
      <c r="DX104" s="1819"/>
      <c r="DY104" s="1817"/>
      <c r="DZ104" s="1817"/>
      <c r="EA104" s="1817"/>
      <c r="EB104" s="1821">
        <f t="shared" ref="EB104:EB105" si="18">SUM(H104:EA104)</f>
        <v>0</v>
      </c>
      <c r="EC104" s="1822"/>
      <c r="ED104" s="1822"/>
      <c r="EE104" s="1823"/>
      <c r="EG104" s="355"/>
      <c r="EH104" s="80"/>
      <c r="EI104" s="80"/>
      <c r="EJ104" s="80"/>
      <c r="EK104" s="80"/>
      <c r="EL104" s="80"/>
      <c r="EW104" s="853"/>
      <c r="EX104" s="853"/>
      <c r="EY104" s="853"/>
      <c r="EZ104" s="853"/>
      <c r="FA104" s="853"/>
      <c r="FB104" s="853"/>
      <c r="FC104" s="853"/>
      <c r="FD104" s="853"/>
      <c r="FE104" s="853"/>
      <c r="FF104" s="853"/>
      <c r="FG104" s="853"/>
      <c r="FH104" s="853"/>
      <c r="FI104" s="853"/>
      <c r="FJ104" s="1068" t="s">
        <v>1122</v>
      </c>
      <c r="FK104" s="1068"/>
      <c r="FL104" s="1068"/>
      <c r="FM104" s="853"/>
      <c r="FN104" s="853"/>
      <c r="FO104" s="853"/>
      <c r="FP104" s="853"/>
      <c r="FQ104" s="853"/>
      <c r="FR104" s="853"/>
      <c r="FS104" s="853"/>
      <c r="FT104" s="853"/>
      <c r="FU104" s="853"/>
      <c r="FV104" s="853"/>
    </row>
    <row r="105" spans="1:178" ht="20.100000000000001" customHeight="1">
      <c r="A105" s="909">
        <v>64</v>
      </c>
      <c r="B105" s="402"/>
      <c r="C105" s="406"/>
      <c r="D105" s="402"/>
      <c r="E105" s="416" t="s">
        <v>2113</v>
      </c>
      <c r="F105" s="1814" t="s">
        <v>2112</v>
      </c>
      <c r="G105" s="1815"/>
      <c r="H105" s="1816"/>
      <c r="I105" s="1817"/>
      <c r="J105" s="1817"/>
      <c r="K105" s="1818"/>
      <c r="L105" s="1817"/>
      <c r="M105" s="1817"/>
      <c r="N105" s="1817"/>
      <c r="O105" s="1817"/>
      <c r="P105" s="1819"/>
      <c r="Q105" s="1817"/>
      <c r="R105" s="1817"/>
      <c r="S105" s="1820"/>
      <c r="T105" s="1819"/>
      <c r="U105" s="1817"/>
      <c r="V105" s="1817"/>
      <c r="W105" s="1820"/>
      <c r="X105" s="1819"/>
      <c r="Y105" s="1817"/>
      <c r="Z105" s="1817"/>
      <c r="AA105" s="1820"/>
      <c r="AB105" s="1819"/>
      <c r="AC105" s="1817"/>
      <c r="AD105" s="1817"/>
      <c r="AE105" s="1820"/>
      <c r="AF105" s="1819"/>
      <c r="AG105" s="1817"/>
      <c r="AH105" s="1817"/>
      <c r="AI105" s="1820"/>
      <c r="AJ105" s="1819"/>
      <c r="AK105" s="1817"/>
      <c r="AL105" s="1817"/>
      <c r="AM105" s="1820"/>
      <c r="AN105" s="1819"/>
      <c r="AO105" s="1817"/>
      <c r="AP105" s="1817"/>
      <c r="AQ105" s="1820"/>
      <c r="AR105" s="1819"/>
      <c r="AS105" s="1817"/>
      <c r="AT105" s="1817"/>
      <c r="AU105" s="1820"/>
      <c r="AV105" s="1819"/>
      <c r="AW105" s="1817"/>
      <c r="AX105" s="1817"/>
      <c r="AY105" s="1820"/>
      <c r="AZ105" s="1819"/>
      <c r="BA105" s="1817"/>
      <c r="BB105" s="1817"/>
      <c r="BC105" s="1820"/>
      <c r="BD105" s="1819"/>
      <c r="BE105" s="1817"/>
      <c r="BF105" s="1817"/>
      <c r="BG105" s="1820"/>
      <c r="BH105" s="1819"/>
      <c r="BI105" s="1817"/>
      <c r="BJ105" s="1817"/>
      <c r="BK105" s="1820"/>
      <c r="BL105" s="1819"/>
      <c r="BM105" s="1817"/>
      <c r="BN105" s="1817"/>
      <c r="BO105" s="1820"/>
      <c r="BP105" s="1819"/>
      <c r="BQ105" s="1817"/>
      <c r="BR105" s="1817"/>
      <c r="BS105" s="1820"/>
      <c r="BT105" s="1819"/>
      <c r="BU105" s="1817"/>
      <c r="BV105" s="1817"/>
      <c r="BW105" s="1820"/>
      <c r="BX105" s="1819"/>
      <c r="BY105" s="1817"/>
      <c r="BZ105" s="1817"/>
      <c r="CA105" s="1820"/>
      <c r="CB105" s="1819"/>
      <c r="CC105" s="1817"/>
      <c r="CD105" s="1817"/>
      <c r="CE105" s="1820"/>
      <c r="CF105" s="1819"/>
      <c r="CG105" s="1817"/>
      <c r="CH105" s="1817"/>
      <c r="CI105" s="1820"/>
      <c r="CJ105" s="1819"/>
      <c r="CK105" s="1817"/>
      <c r="CL105" s="1817"/>
      <c r="CM105" s="1820"/>
      <c r="CN105" s="1819"/>
      <c r="CO105" s="1817"/>
      <c r="CP105" s="1817"/>
      <c r="CQ105" s="1820"/>
      <c r="CR105" s="1819"/>
      <c r="CS105" s="1817"/>
      <c r="CT105" s="1817"/>
      <c r="CU105" s="1820"/>
      <c r="CV105" s="1819"/>
      <c r="CW105" s="1817"/>
      <c r="CX105" s="1817"/>
      <c r="CY105" s="1820"/>
      <c r="CZ105" s="1819"/>
      <c r="DA105" s="1817"/>
      <c r="DB105" s="1817"/>
      <c r="DC105" s="1820"/>
      <c r="DD105" s="1819"/>
      <c r="DE105" s="1817"/>
      <c r="DF105" s="1817"/>
      <c r="DG105" s="1820"/>
      <c r="DH105" s="1819"/>
      <c r="DI105" s="1817"/>
      <c r="DJ105" s="1817"/>
      <c r="DK105" s="1820"/>
      <c r="DL105" s="1819"/>
      <c r="DM105" s="1817"/>
      <c r="DN105" s="1817"/>
      <c r="DO105" s="1820"/>
      <c r="DP105" s="1819"/>
      <c r="DQ105" s="1817"/>
      <c r="DR105" s="1817"/>
      <c r="DS105" s="1820"/>
      <c r="DT105" s="1819"/>
      <c r="DU105" s="1817"/>
      <c r="DV105" s="1817"/>
      <c r="DW105" s="1820"/>
      <c r="DX105" s="1819"/>
      <c r="DY105" s="1817"/>
      <c r="DZ105" s="1817"/>
      <c r="EA105" s="1817"/>
      <c r="EB105" s="1821">
        <f t="shared" si="18"/>
        <v>0</v>
      </c>
      <c r="EC105" s="1822"/>
      <c r="ED105" s="1822"/>
      <c r="EE105" s="1823"/>
      <c r="EG105" s="355"/>
      <c r="EH105" s="80"/>
      <c r="EI105" s="80"/>
      <c r="EJ105" s="80"/>
      <c r="EK105" s="80"/>
      <c r="EL105" s="80"/>
      <c r="EW105" s="853"/>
      <c r="EX105" s="853"/>
      <c r="EY105" s="853"/>
      <c r="EZ105" s="853"/>
      <c r="FA105" s="853"/>
      <c r="FB105" s="853"/>
      <c r="FC105" s="853"/>
      <c r="FD105" s="853"/>
      <c r="FE105" s="853"/>
      <c r="FF105" s="853"/>
      <c r="FG105" s="853"/>
      <c r="FH105" s="853"/>
      <c r="FI105" s="853"/>
      <c r="FJ105" s="1068" t="s">
        <v>1122</v>
      </c>
      <c r="FK105" s="1068"/>
      <c r="FL105" s="1068"/>
      <c r="FM105" s="853"/>
      <c r="FN105" s="853"/>
      <c r="FO105" s="853"/>
      <c r="FP105" s="853"/>
      <c r="FQ105" s="853"/>
      <c r="FR105" s="853"/>
      <c r="FS105" s="853"/>
      <c r="FT105" s="853"/>
      <c r="FU105" s="853"/>
      <c r="FV105" s="853"/>
    </row>
    <row r="106" spans="1:178" ht="20.100000000000001" customHeight="1">
      <c r="A106" s="909">
        <v>65</v>
      </c>
      <c r="B106" s="402"/>
      <c r="C106" s="406"/>
      <c r="D106" s="402"/>
      <c r="E106" s="416" t="s">
        <v>2114</v>
      </c>
      <c r="F106" s="1814" t="s">
        <v>1380</v>
      </c>
      <c r="G106" s="1815"/>
      <c r="H106" s="1816"/>
      <c r="I106" s="1817"/>
      <c r="J106" s="1817"/>
      <c r="K106" s="1818"/>
      <c r="L106" s="1817"/>
      <c r="M106" s="1817"/>
      <c r="N106" s="1817"/>
      <c r="O106" s="1817"/>
      <c r="P106" s="1819"/>
      <c r="Q106" s="1817"/>
      <c r="R106" s="1817"/>
      <c r="S106" s="1820"/>
      <c r="T106" s="1819"/>
      <c r="U106" s="1817"/>
      <c r="V106" s="1817"/>
      <c r="W106" s="1820"/>
      <c r="X106" s="1819"/>
      <c r="Y106" s="1817"/>
      <c r="Z106" s="1817"/>
      <c r="AA106" s="1820"/>
      <c r="AB106" s="1819"/>
      <c r="AC106" s="1817"/>
      <c r="AD106" s="1817"/>
      <c r="AE106" s="1820"/>
      <c r="AF106" s="1819"/>
      <c r="AG106" s="1817"/>
      <c r="AH106" s="1817"/>
      <c r="AI106" s="1820"/>
      <c r="AJ106" s="1819"/>
      <c r="AK106" s="1817"/>
      <c r="AL106" s="1817"/>
      <c r="AM106" s="1820"/>
      <c r="AN106" s="1819"/>
      <c r="AO106" s="1817"/>
      <c r="AP106" s="1817"/>
      <c r="AQ106" s="1820"/>
      <c r="AR106" s="1819"/>
      <c r="AS106" s="1817"/>
      <c r="AT106" s="1817"/>
      <c r="AU106" s="1820"/>
      <c r="AV106" s="1819"/>
      <c r="AW106" s="1817"/>
      <c r="AX106" s="1817"/>
      <c r="AY106" s="1820"/>
      <c r="AZ106" s="1819"/>
      <c r="BA106" s="1817"/>
      <c r="BB106" s="1817"/>
      <c r="BC106" s="1820"/>
      <c r="BD106" s="1819"/>
      <c r="BE106" s="1817"/>
      <c r="BF106" s="1817"/>
      <c r="BG106" s="1820"/>
      <c r="BH106" s="1819"/>
      <c r="BI106" s="1817"/>
      <c r="BJ106" s="1817"/>
      <c r="BK106" s="1820"/>
      <c r="BL106" s="1819"/>
      <c r="BM106" s="1817"/>
      <c r="BN106" s="1817"/>
      <c r="BO106" s="1820"/>
      <c r="BP106" s="1819"/>
      <c r="BQ106" s="1817"/>
      <c r="BR106" s="1817"/>
      <c r="BS106" s="1820"/>
      <c r="BT106" s="1819"/>
      <c r="BU106" s="1817"/>
      <c r="BV106" s="1817"/>
      <c r="BW106" s="1820"/>
      <c r="BX106" s="1819"/>
      <c r="BY106" s="1817"/>
      <c r="BZ106" s="1817"/>
      <c r="CA106" s="1820"/>
      <c r="CB106" s="1819"/>
      <c r="CC106" s="1817"/>
      <c r="CD106" s="1817"/>
      <c r="CE106" s="1820"/>
      <c r="CF106" s="1819"/>
      <c r="CG106" s="1817"/>
      <c r="CH106" s="1817"/>
      <c r="CI106" s="1820"/>
      <c r="CJ106" s="1819"/>
      <c r="CK106" s="1817"/>
      <c r="CL106" s="1817"/>
      <c r="CM106" s="1820"/>
      <c r="CN106" s="1819"/>
      <c r="CO106" s="1817"/>
      <c r="CP106" s="1817"/>
      <c r="CQ106" s="1820"/>
      <c r="CR106" s="1819"/>
      <c r="CS106" s="1817"/>
      <c r="CT106" s="1817"/>
      <c r="CU106" s="1820"/>
      <c r="CV106" s="1819"/>
      <c r="CW106" s="1817"/>
      <c r="CX106" s="1817"/>
      <c r="CY106" s="1820"/>
      <c r="CZ106" s="1819"/>
      <c r="DA106" s="1817"/>
      <c r="DB106" s="1817"/>
      <c r="DC106" s="1820"/>
      <c r="DD106" s="1819"/>
      <c r="DE106" s="1817"/>
      <c r="DF106" s="1817"/>
      <c r="DG106" s="1820"/>
      <c r="DH106" s="1819"/>
      <c r="DI106" s="1817"/>
      <c r="DJ106" s="1817"/>
      <c r="DK106" s="1820"/>
      <c r="DL106" s="1819"/>
      <c r="DM106" s="1817"/>
      <c r="DN106" s="1817"/>
      <c r="DO106" s="1820"/>
      <c r="DP106" s="1819"/>
      <c r="DQ106" s="1817"/>
      <c r="DR106" s="1817"/>
      <c r="DS106" s="1820"/>
      <c r="DT106" s="1819"/>
      <c r="DU106" s="1817"/>
      <c r="DV106" s="1817"/>
      <c r="DW106" s="1820"/>
      <c r="DX106" s="1819"/>
      <c r="DY106" s="1817"/>
      <c r="DZ106" s="1817"/>
      <c r="EA106" s="1817"/>
      <c r="EB106" s="1821">
        <f t="shared" ref="EB106" si="19">SUM(H106:EA106)</f>
        <v>0</v>
      </c>
      <c r="EC106" s="1822"/>
      <c r="ED106" s="1822"/>
      <c r="EE106" s="1823"/>
      <c r="EG106" s="355"/>
      <c r="EH106" s="80"/>
      <c r="EI106" s="80"/>
      <c r="EJ106" s="80"/>
      <c r="EK106" s="80"/>
      <c r="EL106" s="80"/>
      <c r="EW106" s="853"/>
      <c r="EX106" s="853"/>
      <c r="EY106" s="853"/>
      <c r="EZ106" s="853"/>
      <c r="FA106" s="853"/>
      <c r="FB106" s="853"/>
      <c r="FC106" s="853"/>
      <c r="FD106" s="853"/>
      <c r="FE106" s="853"/>
      <c r="FF106" s="853"/>
      <c r="FG106" s="853"/>
      <c r="FH106" s="853"/>
      <c r="FI106" s="853"/>
      <c r="FJ106" s="1068" t="s">
        <v>1122</v>
      </c>
      <c r="FK106" s="1068"/>
      <c r="FL106" s="1068"/>
      <c r="FM106" s="853"/>
      <c r="FN106" s="853"/>
      <c r="FO106" s="853"/>
      <c r="FP106" s="853"/>
      <c r="FQ106" s="853"/>
      <c r="FR106" s="853"/>
      <c r="FS106" s="853"/>
      <c r="FT106" s="853"/>
      <c r="FU106" s="853"/>
      <c r="FV106" s="853"/>
    </row>
    <row r="107" spans="1:178" ht="20.100000000000001" customHeight="1">
      <c r="A107" s="912">
        <v>69</v>
      </c>
      <c r="B107" s="402"/>
      <c r="C107" s="409"/>
      <c r="D107" s="402"/>
      <c r="E107" s="1885" t="s">
        <v>2115</v>
      </c>
      <c r="F107" s="1312" t="s">
        <v>405</v>
      </c>
      <c r="G107" s="1266" t="s">
        <v>33</v>
      </c>
      <c r="H107" s="1988"/>
      <c r="I107" s="1842"/>
      <c r="J107" s="1842"/>
      <c r="K107" s="1989"/>
      <c r="L107" s="1988"/>
      <c r="M107" s="1842"/>
      <c r="N107" s="1842"/>
      <c r="O107" s="1843"/>
      <c r="P107" s="1890"/>
      <c r="Q107" s="1890"/>
      <c r="R107" s="1890"/>
      <c r="S107" s="1890"/>
      <c r="T107" s="1890"/>
      <c r="U107" s="1890"/>
      <c r="V107" s="1890"/>
      <c r="W107" s="1890"/>
      <c r="X107" s="1890"/>
      <c r="Y107" s="1890"/>
      <c r="Z107" s="1890"/>
      <c r="AA107" s="1890"/>
      <c r="AB107" s="1890"/>
      <c r="AC107" s="1890"/>
      <c r="AD107" s="1890"/>
      <c r="AE107" s="1890"/>
      <c r="AF107" s="1890"/>
      <c r="AG107" s="1890"/>
      <c r="AH107" s="1890"/>
      <c r="AI107" s="1890"/>
      <c r="AJ107" s="1890"/>
      <c r="AK107" s="1890"/>
      <c r="AL107" s="1890"/>
      <c r="AM107" s="1890"/>
      <c r="AN107" s="1890"/>
      <c r="AO107" s="1890"/>
      <c r="AP107" s="1890"/>
      <c r="AQ107" s="1890"/>
      <c r="AR107" s="1890"/>
      <c r="AS107" s="1890"/>
      <c r="AT107" s="1890"/>
      <c r="AU107" s="1890"/>
      <c r="AV107" s="1890"/>
      <c r="AW107" s="1890"/>
      <c r="AX107" s="1890"/>
      <c r="AY107" s="1890"/>
      <c r="AZ107" s="1890"/>
      <c r="BA107" s="1890"/>
      <c r="BB107" s="1890"/>
      <c r="BC107" s="1890"/>
      <c r="BD107" s="1890"/>
      <c r="BE107" s="1890"/>
      <c r="BF107" s="1890"/>
      <c r="BG107" s="1890"/>
      <c r="BH107" s="1890"/>
      <c r="BI107" s="1890"/>
      <c r="BJ107" s="1890"/>
      <c r="BK107" s="1890"/>
      <c r="BL107" s="1890"/>
      <c r="BM107" s="1890"/>
      <c r="BN107" s="1890"/>
      <c r="BO107" s="1890"/>
      <c r="BP107" s="1890"/>
      <c r="BQ107" s="1890"/>
      <c r="BR107" s="1890"/>
      <c r="BS107" s="1890"/>
      <c r="BT107" s="1890"/>
      <c r="BU107" s="1890"/>
      <c r="BV107" s="1890"/>
      <c r="BW107" s="1890"/>
      <c r="BX107" s="1890"/>
      <c r="BY107" s="1890"/>
      <c r="BZ107" s="1890"/>
      <c r="CA107" s="1890"/>
      <c r="CB107" s="1890"/>
      <c r="CC107" s="1890"/>
      <c r="CD107" s="1890"/>
      <c r="CE107" s="1890"/>
      <c r="CF107" s="1890"/>
      <c r="CG107" s="1890"/>
      <c r="CH107" s="1890"/>
      <c r="CI107" s="1890"/>
      <c r="CJ107" s="1890"/>
      <c r="CK107" s="1890"/>
      <c r="CL107" s="1890"/>
      <c r="CM107" s="1890"/>
      <c r="CN107" s="1890"/>
      <c r="CO107" s="1890"/>
      <c r="CP107" s="1890"/>
      <c r="CQ107" s="1890"/>
      <c r="CR107" s="1890"/>
      <c r="CS107" s="1890"/>
      <c r="CT107" s="1890"/>
      <c r="CU107" s="1890"/>
      <c r="CV107" s="1890"/>
      <c r="CW107" s="1890"/>
      <c r="CX107" s="1890"/>
      <c r="CY107" s="1890"/>
      <c r="CZ107" s="1890"/>
      <c r="DA107" s="1890"/>
      <c r="DB107" s="1890"/>
      <c r="DC107" s="1890"/>
      <c r="DD107" s="1890"/>
      <c r="DE107" s="1890"/>
      <c r="DF107" s="1890"/>
      <c r="DG107" s="1890"/>
      <c r="DH107" s="1890"/>
      <c r="DI107" s="1890"/>
      <c r="DJ107" s="1890"/>
      <c r="DK107" s="1890"/>
      <c r="DL107" s="1890"/>
      <c r="DM107" s="1890"/>
      <c r="DN107" s="1890"/>
      <c r="DO107" s="1890"/>
      <c r="DP107" s="1890"/>
      <c r="DQ107" s="1890"/>
      <c r="DR107" s="1890"/>
      <c r="DS107" s="1890"/>
      <c r="DT107" s="1890"/>
      <c r="DU107" s="1890"/>
      <c r="DV107" s="1890"/>
      <c r="DW107" s="1890"/>
      <c r="DX107" s="1890"/>
      <c r="DY107" s="1890"/>
      <c r="DZ107" s="1890"/>
      <c r="EA107" s="1890"/>
      <c r="EB107" s="2018">
        <f t="shared" ref="EB107" si="20">SUM(H107:EA107)</f>
        <v>0</v>
      </c>
      <c r="EC107" s="2019"/>
      <c r="ED107" s="2019"/>
      <c r="EE107" s="2020"/>
      <c r="EG107" s="1311"/>
      <c r="EH107" s="80"/>
      <c r="EI107" s="80"/>
      <c r="EJ107" s="80"/>
      <c r="EK107" s="80"/>
      <c r="EL107" s="80"/>
      <c r="EW107" s="853"/>
      <c r="EX107" s="853"/>
      <c r="EY107" s="853"/>
      <c r="EZ107" s="853"/>
      <c r="FA107" s="853"/>
      <c r="FB107" s="853"/>
      <c r="FC107" s="853"/>
      <c r="FD107" s="853"/>
      <c r="FE107" s="853"/>
      <c r="FF107" s="853"/>
      <c r="FG107" s="853"/>
      <c r="FH107" s="853"/>
      <c r="FI107" s="853"/>
      <c r="FJ107" s="1068" t="s">
        <v>1122</v>
      </c>
      <c r="FK107" s="1068"/>
      <c r="FL107" s="1068"/>
      <c r="FM107" s="853"/>
      <c r="FN107" s="853"/>
      <c r="FO107" s="853"/>
      <c r="FP107" s="853"/>
      <c r="FQ107" s="853"/>
      <c r="FR107" s="853"/>
      <c r="FS107" s="853"/>
      <c r="FT107" s="853"/>
      <c r="FU107" s="853"/>
      <c r="FV107" s="853"/>
    </row>
    <row r="108" spans="1:178" ht="20.100000000000001" customHeight="1">
      <c r="A108" s="912">
        <v>69</v>
      </c>
      <c r="B108" s="402"/>
      <c r="C108" s="409"/>
      <c r="D108" s="402"/>
      <c r="E108" s="1886"/>
      <c r="F108" s="1324" t="s">
        <v>405</v>
      </c>
      <c r="G108" s="1266" t="s">
        <v>33</v>
      </c>
      <c r="H108" s="1988"/>
      <c r="I108" s="1842"/>
      <c r="J108" s="1842"/>
      <c r="K108" s="1989"/>
      <c r="L108" s="1988"/>
      <c r="M108" s="1842"/>
      <c r="N108" s="1842"/>
      <c r="O108" s="1843"/>
      <c r="P108" s="1890"/>
      <c r="Q108" s="1890"/>
      <c r="R108" s="1890"/>
      <c r="S108" s="1890"/>
      <c r="T108" s="1890"/>
      <c r="U108" s="1890"/>
      <c r="V108" s="1890"/>
      <c r="W108" s="1890"/>
      <c r="X108" s="1890"/>
      <c r="Y108" s="1890"/>
      <c r="Z108" s="1890"/>
      <c r="AA108" s="1890"/>
      <c r="AB108" s="1890"/>
      <c r="AC108" s="1890"/>
      <c r="AD108" s="1890"/>
      <c r="AE108" s="1890"/>
      <c r="AF108" s="1890"/>
      <c r="AG108" s="1890"/>
      <c r="AH108" s="1890"/>
      <c r="AI108" s="1890"/>
      <c r="AJ108" s="1890"/>
      <c r="AK108" s="1890"/>
      <c r="AL108" s="1890"/>
      <c r="AM108" s="1890"/>
      <c r="AN108" s="1890"/>
      <c r="AO108" s="1890"/>
      <c r="AP108" s="1890"/>
      <c r="AQ108" s="1890"/>
      <c r="AR108" s="1890"/>
      <c r="AS108" s="1890"/>
      <c r="AT108" s="1890"/>
      <c r="AU108" s="1890"/>
      <c r="AV108" s="1890"/>
      <c r="AW108" s="1890"/>
      <c r="AX108" s="1890"/>
      <c r="AY108" s="1890"/>
      <c r="AZ108" s="1890"/>
      <c r="BA108" s="1890"/>
      <c r="BB108" s="1890"/>
      <c r="BC108" s="1890"/>
      <c r="BD108" s="1890"/>
      <c r="BE108" s="1890"/>
      <c r="BF108" s="1890"/>
      <c r="BG108" s="1890"/>
      <c r="BH108" s="1890"/>
      <c r="BI108" s="1890"/>
      <c r="BJ108" s="1890"/>
      <c r="BK108" s="1890"/>
      <c r="BL108" s="1890"/>
      <c r="BM108" s="1890"/>
      <c r="BN108" s="1890"/>
      <c r="BO108" s="1890"/>
      <c r="BP108" s="1890"/>
      <c r="BQ108" s="1890"/>
      <c r="BR108" s="1890"/>
      <c r="BS108" s="1890"/>
      <c r="BT108" s="1890"/>
      <c r="BU108" s="1890"/>
      <c r="BV108" s="1890"/>
      <c r="BW108" s="1890"/>
      <c r="BX108" s="1890"/>
      <c r="BY108" s="1890"/>
      <c r="BZ108" s="1890"/>
      <c r="CA108" s="1890"/>
      <c r="CB108" s="1890"/>
      <c r="CC108" s="1890"/>
      <c r="CD108" s="1890"/>
      <c r="CE108" s="1890"/>
      <c r="CF108" s="1890"/>
      <c r="CG108" s="1890"/>
      <c r="CH108" s="1890"/>
      <c r="CI108" s="1890"/>
      <c r="CJ108" s="1890"/>
      <c r="CK108" s="1890"/>
      <c r="CL108" s="1890"/>
      <c r="CM108" s="1890"/>
      <c r="CN108" s="1890"/>
      <c r="CO108" s="1890"/>
      <c r="CP108" s="1890"/>
      <c r="CQ108" s="1890"/>
      <c r="CR108" s="1890"/>
      <c r="CS108" s="1890"/>
      <c r="CT108" s="1890"/>
      <c r="CU108" s="1890"/>
      <c r="CV108" s="1890"/>
      <c r="CW108" s="1890"/>
      <c r="CX108" s="1890"/>
      <c r="CY108" s="1890"/>
      <c r="CZ108" s="1890"/>
      <c r="DA108" s="1890"/>
      <c r="DB108" s="1890"/>
      <c r="DC108" s="1890"/>
      <c r="DD108" s="1890"/>
      <c r="DE108" s="1890"/>
      <c r="DF108" s="1890"/>
      <c r="DG108" s="1890"/>
      <c r="DH108" s="1890"/>
      <c r="DI108" s="1890"/>
      <c r="DJ108" s="1890"/>
      <c r="DK108" s="1890"/>
      <c r="DL108" s="1890"/>
      <c r="DM108" s="1890"/>
      <c r="DN108" s="1890"/>
      <c r="DO108" s="1890"/>
      <c r="DP108" s="1890"/>
      <c r="DQ108" s="1890"/>
      <c r="DR108" s="1890"/>
      <c r="DS108" s="1890"/>
      <c r="DT108" s="1890"/>
      <c r="DU108" s="1890"/>
      <c r="DV108" s="1890"/>
      <c r="DW108" s="1890"/>
      <c r="DX108" s="1890"/>
      <c r="DY108" s="1890"/>
      <c r="DZ108" s="1890"/>
      <c r="EA108" s="1890"/>
      <c r="EB108" s="2018">
        <f t="shared" si="13"/>
        <v>0</v>
      </c>
      <c r="EC108" s="2019"/>
      <c r="ED108" s="2019"/>
      <c r="EE108" s="2020"/>
      <c r="EG108" s="1070"/>
      <c r="EH108" s="80"/>
      <c r="EI108" s="80"/>
      <c r="EJ108" s="80"/>
      <c r="EK108" s="80"/>
      <c r="EL108" s="80"/>
      <c r="EW108" s="853"/>
      <c r="EX108" s="853"/>
      <c r="EY108" s="853"/>
      <c r="EZ108" s="853"/>
      <c r="FA108" s="853"/>
      <c r="FB108" s="853"/>
      <c r="FC108" s="853"/>
      <c r="FD108" s="853"/>
      <c r="FE108" s="853"/>
      <c r="FF108" s="853"/>
      <c r="FG108" s="853"/>
      <c r="FH108" s="853"/>
      <c r="FI108" s="853"/>
      <c r="FJ108" s="1068" t="s">
        <v>1122</v>
      </c>
      <c r="FK108" s="1068"/>
      <c r="FL108" s="1068"/>
      <c r="FM108" s="853"/>
      <c r="FN108" s="853"/>
      <c r="FO108" s="853"/>
      <c r="FP108" s="853"/>
      <c r="FQ108" s="853"/>
      <c r="FR108" s="853"/>
      <c r="FS108" s="853"/>
      <c r="FT108" s="853"/>
      <c r="FU108" s="853"/>
      <c r="FV108" s="853"/>
    </row>
    <row r="109" spans="1:178" ht="20.100000000000001" customHeight="1">
      <c r="A109" s="912">
        <v>69</v>
      </c>
      <c r="B109" s="402"/>
      <c r="C109" s="409"/>
      <c r="D109" s="986"/>
      <c r="E109" s="1887"/>
      <c r="F109" s="1310" t="s">
        <v>405</v>
      </c>
      <c r="G109" s="591" t="s">
        <v>33</v>
      </c>
      <c r="H109" s="1999"/>
      <c r="I109" s="1854"/>
      <c r="J109" s="1854"/>
      <c r="K109" s="2000"/>
      <c r="L109" s="1999"/>
      <c r="M109" s="1854"/>
      <c r="N109" s="1854"/>
      <c r="O109" s="1855"/>
      <c r="P109" s="1891"/>
      <c r="Q109" s="1891"/>
      <c r="R109" s="1891"/>
      <c r="S109" s="1891"/>
      <c r="T109" s="1891"/>
      <c r="U109" s="1891"/>
      <c r="V109" s="1891"/>
      <c r="W109" s="1891"/>
      <c r="X109" s="1891"/>
      <c r="Y109" s="1891"/>
      <c r="Z109" s="1891"/>
      <c r="AA109" s="1891"/>
      <c r="AB109" s="1891"/>
      <c r="AC109" s="1891"/>
      <c r="AD109" s="1891"/>
      <c r="AE109" s="1891"/>
      <c r="AF109" s="1891"/>
      <c r="AG109" s="1891"/>
      <c r="AH109" s="1891"/>
      <c r="AI109" s="1891"/>
      <c r="AJ109" s="1891"/>
      <c r="AK109" s="1891"/>
      <c r="AL109" s="1891"/>
      <c r="AM109" s="1891"/>
      <c r="AN109" s="1891"/>
      <c r="AO109" s="1891"/>
      <c r="AP109" s="1891"/>
      <c r="AQ109" s="1891"/>
      <c r="AR109" s="1891"/>
      <c r="AS109" s="1891"/>
      <c r="AT109" s="1891"/>
      <c r="AU109" s="1891"/>
      <c r="AV109" s="1891"/>
      <c r="AW109" s="1891"/>
      <c r="AX109" s="1891"/>
      <c r="AY109" s="1891"/>
      <c r="AZ109" s="1891"/>
      <c r="BA109" s="1891"/>
      <c r="BB109" s="1891"/>
      <c r="BC109" s="1891"/>
      <c r="BD109" s="1891"/>
      <c r="BE109" s="1891"/>
      <c r="BF109" s="1891"/>
      <c r="BG109" s="1891"/>
      <c r="BH109" s="1891"/>
      <c r="BI109" s="1891"/>
      <c r="BJ109" s="1891"/>
      <c r="BK109" s="1891"/>
      <c r="BL109" s="1891"/>
      <c r="BM109" s="1891"/>
      <c r="BN109" s="1891"/>
      <c r="BO109" s="1891"/>
      <c r="BP109" s="1891"/>
      <c r="BQ109" s="1891"/>
      <c r="BR109" s="1891"/>
      <c r="BS109" s="1891"/>
      <c r="BT109" s="1891"/>
      <c r="BU109" s="1891"/>
      <c r="BV109" s="1891"/>
      <c r="BW109" s="1891"/>
      <c r="BX109" s="1891"/>
      <c r="BY109" s="1891"/>
      <c r="BZ109" s="1891"/>
      <c r="CA109" s="1891"/>
      <c r="CB109" s="1891"/>
      <c r="CC109" s="1891"/>
      <c r="CD109" s="1891"/>
      <c r="CE109" s="1891"/>
      <c r="CF109" s="1891"/>
      <c r="CG109" s="1891"/>
      <c r="CH109" s="1891"/>
      <c r="CI109" s="1891"/>
      <c r="CJ109" s="1891"/>
      <c r="CK109" s="1891"/>
      <c r="CL109" s="1891"/>
      <c r="CM109" s="1891"/>
      <c r="CN109" s="1891"/>
      <c r="CO109" s="1891"/>
      <c r="CP109" s="1891"/>
      <c r="CQ109" s="1891"/>
      <c r="CR109" s="1891"/>
      <c r="CS109" s="1891"/>
      <c r="CT109" s="1891"/>
      <c r="CU109" s="1891"/>
      <c r="CV109" s="1891"/>
      <c r="CW109" s="1891"/>
      <c r="CX109" s="1891"/>
      <c r="CY109" s="1891"/>
      <c r="CZ109" s="1891"/>
      <c r="DA109" s="1891"/>
      <c r="DB109" s="1891"/>
      <c r="DC109" s="1891"/>
      <c r="DD109" s="1891"/>
      <c r="DE109" s="1891"/>
      <c r="DF109" s="1891"/>
      <c r="DG109" s="1891"/>
      <c r="DH109" s="1891"/>
      <c r="DI109" s="1891"/>
      <c r="DJ109" s="1891"/>
      <c r="DK109" s="1891"/>
      <c r="DL109" s="1891"/>
      <c r="DM109" s="1891"/>
      <c r="DN109" s="1891"/>
      <c r="DO109" s="1891"/>
      <c r="DP109" s="1891"/>
      <c r="DQ109" s="1891"/>
      <c r="DR109" s="1891"/>
      <c r="DS109" s="1891"/>
      <c r="DT109" s="1891"/>
      <c r="DU109" s="1891"/>
      <c r="DV109" s="1891"/>
      <c r="DW109" s="1891"/>
      <c r="DX109" s="1891"/>
      <c r="DY109" s="1891"/>
      <c r="DZ109" s="1891"/>
      <c r="EA109" s="1891"/>
      <c r="EB109" s="2016">
        <f t="shared" ref="EB109:EB110" si="21">SUM(H109:EA109)</f>
        <v>0</v>
      </c>
      <c r="EC109" s="1835"/>
      <c r="ED109" s="1835"/>
      <c r="EE109" s="2017"/>
      <c r="EG109" s="994"/>
      <c r="EH109" s="80"/>
      <c r="EI109" s="80"/>
      <c r="EJ109" s="80"/>
      <c r="EK109" s="80"/>
      <c r="EL109" s="80"/>
      <c r="EW109" s="853"/>
      <c r="EX109" s="853"/>
      <c r="EY109" s="853"/>
      <c r="EZ109" s="853"/>
      <c r="FA109" s="853"/>
      <c r="FB109" s="853"/>
      <c r="FC109" s="853"/>
      <c r="FD109" s="853"/>
      <c r="FE109" s="853"/>
      <c r="FF109" s="853"/>
      <c r="FG109" s="853"/>
      <c r="FH109" s="853"/>
      <c r="FI109" s="853"/>
      <c r="FJ109" s="1068" t="s">
        <v>1122</v>
      </c>
      <c r="FK109" s="1068"/>
      <c r="FL109" s="1068"/>
      <c r="FM109" s="853"/>
      <c r="FN109" s="853"/>
      <c r="FO109" s="853"/>
      <c r="FP109" s="853"/>
      <c r="FQ109" s="853"/>
      <c r="FR109" s="853"/>
      <c r="FS109" s="853"/>
      <c r="FT109" s="853"/>
      <c r="FU109" s="853"/>
      <c r="FV109" s="853"/>
    </row>
    <row r="110" spans="1:178" ht="20.25" customHeight="1">
      <c r="A110" s="1035">
        <v>70</v>
      </c>
      <c r="B110" s="1030"/>
      <c r="C110" s="430"/>
      <c r="D110" s="1061" t="s">
        <v>1463</v>
      </c>
      <c r="E110" s="1057" t="s">
        <v>1464</v>
      </c>
      <c r="F110" s="1057"/>
      <c r="G110" s="1031"/>
      <c r="H110" s="1895">
        <f>SUMIF($FN$21:$FN$189,"○",H$21:H$189)</f>
        <v>0</v>
      </c>
      <c r="I110" s="1866"/>
      <c r="J110" s="1866"/>
      <c r="K110" s="1896"/>
      <c r="L110" s="2008">
        <f>SUMIF($FN$21:$FN$189,"○",L$21:L$189)</f>
        <v>0</v>
      </c>
      <c r="M110" s="1856"/>
      <c r="N110" s="1856"/>
      <c r="O110" s="1856"/>
      <c r="P110" s="1856">
        <f>SUMIF($FN$21:$FN$189,"○",P$21:P$189)</f>
        <v>0</v>
      </c>
      <c r="Q110" s="1856"/>
      <c r="R110" s="1856"/>
      <c r="S110" s="1856"/>
      <c r="T110" s="1856">
        <f>SUMIF($FN$21:$FN$189,"○",T$21:T$189)</f>
        <v>0</v>
      </c>
      <c r="U110" s="1856"/>
      <c r="V110" s="1856"/>
      <c r="W110" s="1856"/>
      <c r="X110" s="1856">
        <f>SUMIF($FN$21:$FN$189,"○",X$21:X$189)</f>
        <v>0</v>
      </c>
      <c r="Y110" s="1856"/>
      <c r="Z110" s="1856"/>
      <c r="AA110" s="1856"/>
      <c r="AB110" s="1856">
        <f>SUMIF($FN$21:$FN$189,"○",AB$21:AB$189)</f>
        <v>0</v>
      </c>
      <c r="AC110" s="1856"/>
      <c r="AD110" s="1856"/>
      <c r="AE110" s="1856"/>
      <c r="AF110" s="1856">
        <f>SUMIF($FN$21:$FN$189,"○",AF$21:AF$189)</f>
        <v>0</v>
      </c>
      <c r="AG110" s="1856"/>
      <c r="AH110" s="1856"/>
      <c r="AI110" s="1856"/>
      <c r="AJ110" s="1856">
        <f>SUMIF($FN$21:$FN$189,"○",AJ$21:AJ$189)</f>
        <v>0</v>
      </c>
      <c r="AK110" s="1856"/>
      <c r="AL110" s="1856"/>
      <c r="AM110" s="1856"/>
      <c r="AN110" s="1856">
        <f>SUMIF($FN$21:$FN$189,"○",AN$21:AN$189)</f>
        <v>0</v>
      </c>
      <c r="AO110" s="1856"/>
      <c r="AP110" s="1856"/>
      <c r="AQ110" s="1856"/>
      <c r="AR110" s="1856">
        <f>SUMIF($FN$21:$FN$189,"○",AR$21:AR$189)</f>
        <v>0</v>
      </c>
      <c r="AS110" s="1856"/>
      <c r="AT110" s="1856"/>
      <c r="AU110" s="1856"/>
      <c r="AV110" s="1856">
        <f>SUMIF($FN$21:$FN$189,"○",AV$21:AV$189)</f>
        <v>0</v>
      </c>
      <c r="AW110" s="1856"/>
      <c r="AX110" s="1856"/>
      <c r="AY110" s="1856"/>
      <c r="AZ110" s="1856">
        <f>SUMIF($FN$21:$FN$189,"○",AZ$21:AZ$189)</f>
        <v>0</v>
      </c>
      <c r="BA110" s="1856"/>
      <c r="BB110" s="1856"/>
      <c r="BC110" s="1856"/>
      <c r="BD110" s="1856">
        <f>SUMIF($FN$21:$FN$189,"○",BD$21:BD$189)</f>
        <v>0</v>
      </c>
      <c r="BE110" s="1856"/>
      <c r="BF110" s="1856"/>
      <c r="BG110" s="1856"/>
      <c r="BH110" s="1856">
        <f>SUMIF($FN$21:$FN$189,"○",BH$21:BH$189)</f>
        <v>0</v>
      </c>
      <c r="BI110" s="1856"/>
      <c r="BJ110" s="1856"/>
      <c r="BK110" s="1856"/>
      <c r="BL110" s="1856">
        <f>SUMIF($FN$21:$FN$189,"○",BL$21:BL$189)</f>
        <v>0</v>
      </c>
      <c r="BM110" s="1856"/>
      <c r="BN110" s="1856"/>
      <c r="BO110" s="1856"/>
      <c r="BP110" s="1856">
        <f>SUMIF($FN$21:$FN$189,"○",BP$21:BP$189)</f>
        <v>0</v>
      </c>
      <c r="BQ110" s="1856"/>
      <c r="BR110" s="1856"/>
      <c r="BS110" s="1856"/>
      <c r="BT110" s="1856">
        <f>SUMIF($FN$21:$FN$189,"○",BT$21:BT$189)</f>
        <v>0</v>
      </c>
      <c r="BU110" s="1856"/>
      <c r="BV110" s="1856"/>
      <c r="BW110" s="1856"/>
      <c r="BX110" s="1856">
        <f>SUMIF($FN$21:$FN$189,"○",BX$21:BX$189)</f>
        <v>0</v>
      </c>
      <c r="BY110" s="1856"/>
      <c r="BZ110" s="1856"/>
      <c r="CA110" s="1856"/>
      <c r="CB110" s="1856">
        <f>SUMIF($FN$21:$FN$189,"○",CB$21:CB$189)</f>
        <v>0</v>
      </c>
      <c r="CC110" s="1856"/>
      <c r="CD110" s="1856"/>
      <c r="CE110" s="1856"/>
      <c r="CF110" s="1856">
        <f>SUMIF($FN$21:$FN$189,"○",CF$21:CF$189)</f>
        <v>0</v>
      </c>
      <c r="CG110" s="1856"/>
      <c r="CH110" s="1856"/>
      <c r="CI110" s="1856"/>
      <c r="CJ110" s="1856">
        <f>SUMIF($FN$21:$FN$189,"○",CJ$21:CJ$189)</f>
        <v>0</v>
      </c>
      <c r="CK110" s="1856"/>
      <c r="CL110" s="1856"/>
      <c r="CM110" s="1856"/>
      <c r="CN110" s="1856">
        <f>SUMIF($FN$21:$FN$189,"○",CN$21:CN$189)</f>
        <v>0</v>
      </c>
      <c r="CO110" s="1856"/>
      <c r="CP110" s="1856"/>
      <c r="CQ110" s="1856"/>
      <c r="CR110" s="1856">
        <f>SUMIF($FN$21:$FN$189,"○",CR$21:CR$189)</f>
        <v>0</v>
      </c>
      <c r="CS110" s="1856"/>
      <c r="CT110" s="1856"/>
      <c r="CU110" s="1856"/>
      <c r="CV110" s="1856">
        <f>SUMIF($FN$21:$FN$189,"○",CV$21:CV$189)</f>
        <v>0</v>
      </c>
      <c r="CW110" s="1856"/>
      <c r="CX110" s="1856"/>
      <c r="CY110" s="1856"/>
      <c r="CZ110" s="1856">
        <f>SUMIF($FN$21:$FN$189,"○",CZ$21:CZ$189)</f>
        <v>0</v>
      </c>
      <c r="DA110" s="1856"/>
      <c r="DB110" s="1856"/>
      <c r="DC110" s="1856"/>
      <c r="DD110" s="1856">
        <f>SUMIF($FN$21:$FN$189,"○",DD$21:DD$189)</f>
        <v>0</v>
      </c>
      <c r="DE110" s="1856"/>
      <c r="DF110" s="1856"/>
      <c r="DG110" s="1856"/>
      <c r="DH110" s="1856">
        <f>SUMIF($FN$21:$FN$189,"○",DH$21:DH$189)</f>
        <v>0</v>
      </c>
      <c r="DI110" s="1856"/>
      <c r="DJ110" s="1856"/>
      <c r="DK110" s="1856"/>
      <c r="DL110" s="1856">
        <f>SUMIF($FN$21:$FN$189,"○",DL$21:DL$189)</f>
        <v>0</v>
      </c>
      <c r="DM110" s="1856"/>
      <c r="DN110" s="1856"/>
      <c r="DO110" s="1856"/>
      <c r="DP110" s="1856">
        <f>SUMIF($FN$21:$FN$189,"○",DP$21:DP$189)</f>
        <v>0</v>
      </c>
      <c r="DQ110" s="1856"/>
      <c r="DR110" s="1856"/>
      <c r="DS110" s="1856"/>
      <c r="DT110" s="1856">
        <f>SUMIF($FN$21:$FN$189,"○",DT$21:DT$189)</f>
        <v>0</v>
      </c>
      <c r="DU110" s="1856"/>
      <c r="DV110" s="1856"/>
      <c r="DW110" s="1856"/>
      <c r="DX110" s="1856">
        <f>SUMIF($FN$21:$FN$189,"○",DX$21:DX$189)</f>
        <v>0</v>
      </c>
      <c r="DY110" s="1856"/>
      <c r="DZ110" s="1856"/>
      <c r="EA110" s="2011"/>
      <c r="EB110" s="2021">
        <f t="shared" si="21"/>
        <v>0</v>
      </c>
      <c r="EC110" s="2022"/>
      <c r="ED110" s="2022"/>
      <c r="EE110" s="2023"/>
      <c r="EG110" s="136"/>
      <c r="EH110" s="136"/>
      <c r="EI110" s="158"/>
      <c r="EJ110" s="158"/>
      <c r="EK110" s="136"/>
      <c r="EW110" s="853"/>
      <c r="EX110" s="853"/>
      <c r="EY110" s="853"/>
      <c r="EZ110" s="853"/>
      <c r="FA110" s="853"/>
      <c r="FB110" s="1036" t="s">
        <v>1475</v>
      </c>
      <c r="FC110" s="853"/>
      <c r="FD110" s="853"/>
      <c r="FE110" s="853"/>
      <c r="FF110" s="853"/>
      <c r="FG110" s="853"/>
      <c r="FH110" s="853"/>
      <c r="FI110" s="853"/>
      <c r="FJ110" s="853"/>
      <c r="FK110" s="853"/>
      <c r="FL110" s="853"/>
      <c r="FM110" s="853"/>
      <c r="FN110" s="853"/>
      <c r="FO110" s="853"/>
      <c r="FP110" s="853"/>
      <c r="FQ110" s="853"/>
      <c r="FR110" s="853"/>
      <c r="FS110" s="853"/>
      <c r="FT110" s="853"/>
      <c r="FU110" s="853"/>
      <c r="FV110" s="853"/>
    </row>
    <row r="111" spans="1:178" ht="20.25" customHeight="1">
      <c r="A111" s="1035">
        <v>71</v>
      </c>
      <c r="B111" s="1030"/>
      <c r="C111" s="430"/>
      <c r="D111" s="1062"/>
      <c r="E111" s="1063" t="s">
        <v>1465</v>
      </c>
      <c r="F111" s="1059" t="s">
        <v>1466</v>
      </c>
      <c r="G111" s="1032"/>
      <c r="H111" s="1816"/>
      <c r="I111" s="1817"/>
      <c r="J111" s="1817"/>
      <c r="K111" s="1818"/>
      <c r="L111" s="1918"/>
      <c r="M111" s="1857"/>
      <c r="N111" s="1857"/>
      <c r="O111" s="1857"/>
      <c r="P111" s="1857"/>
      <c r="Q111" s="1857"/>
      <c r="R111" s="1857"/>
      <c r="S111" s="1857"/>
      <c r="T111" s="1857"/>
      <c r="U111" s="1857"/>
      <c r="V111" s="1857"/>
      <c r="W111" s="1857"/>
      <c r="X111" s="1857"/>
      <c r="Y111" s="1857"/>
      <c r="Z111" s="1857"/>
      <c r="AA111" s="1857"/>
      <c r="AB111" s="1857"/>
      <c r="AC111" s="1857"/>
      <c r="AD111" s="1857"/>
      <c r="AE111" s="1857"/>
      <c r="AF111" s="1857"/>
      <c r="AG111" s="1857"/>
      <c r="AH111" s="1857"/>
      <c r="AI111" s="1857"/>
      <c r="AJ111" s="1857"/>
      <c r="AK111" s="1857"/>
      <c r="AL111" s="1857"/>
      <c r="AM111" s="1857"/>
      <c r="AN111" s="1857"/>
      <c r="AO111" s="1857"/>
      <c r="AP111" s="1857"/>
      <c r="AQ111" s="1857"/>
      <c r="AR111" s="1857"/>
      <c r="AS111" s="1857"/>
      <c r="AT111" s="1857"/>
      <c r="AU111" s="1857"/>
      <c r="AV111" s="1857"/>
      <c r="AW111" s="1857"/>
      <c r="AX111" s="1857"/>
      <c r="AY111" s="1857"/>
      <c r="AZ111" s="1857"/>
      <c r="BA111" s="1857"/>
      <c r="BB111" s="1857"/>
      <c r="BC111" s="1857"/>
      <c r="BD111" s="1857"/>
      <c r="BE111" s="1857"/>
      <c r="BF111" s="1857"/>
      <c r="BG111" s="1857"/>
      <c r="BH111" s="1857"/>
      <c r="BI111" s="1857"/>
      <c r="BJ111" s="1857"/>
      <c r="BK111" s="1857"/>
      <c r="BL111" s="1857"/>
      <c r="BM111" s="1857"/>
      <c r="BN111" s="1857"/>
      <c r="BO111" s="1857"/>
      <c r="BP111" s="1857"/>
      <c r="BQ111" s="1857"/>
      <c r="BR111" s="1857"/>
      <c r="BS111" s="1857"/>
      <c r="BT111" s="1857"/>
      <c r="BU111" s="1857"/>
      <c r="BV111" s="1857"/>
      <c r="BW111" s="1857"/>
      <c r="BX111" s="1857"/>
      <c r="BY111" s="1857"/>
      <c r="BZ111" s="1857"/>
      <c r="CA111" s="1857"/>
      <c r="CB111" s="1857"/>
      <c r="CC111" s="1857"/>
      <c r="CD111" s="1857"/>
      <c r="CE111" s="1857"/>
      <c r="CF111" s="1857"/>
      <c r="CG111" s="1857"/>
      <c r="CH111" s="1857"/>
      <c r="CI111" s="1857"/>
      <c r="CJ111" s="1857"/>
      <c r="CK111" s="1857"/>
      <c r="CL111" s="1857"/>
      <c r="CM111" s="1857"/>
      <c r="CN111" s="1857"/>
      <c r="CO111" s="1857"/>
      <c r="CP111" s="1857"/>
      <c r="CQ111" s="1857"/>
      <c r="CR111" s="1857"/>
      <c r="CS111" s="1857"/>
      <c r="CT111" s="1857"/>
      <c r="CU111" s="1857"/>
      <c r="CV111" s="1857"/>
      <c r="CW111" s="1857"/>
      <c r="CX111" s="1857"/>
      <c r="CY111" s="1857"/>
      <c r="CZ111" s="1857"/>
      <c r="DA111" s="1857"/>
      <c r="DB111" s="1857"/>
      <c r="DC111" s="1857"/>
      <c r="DD111" s="1857"/>
      <c r="DE111" s="1857"/>
      <c r="DF111" s="1857"/>
      <c r="DG111" s="1857"/>
      <c r="DH111" s="1857"/>
      <c r="DI111" s="1857"/>
      <c r="DJ111" s="1857"/>
      <c r="DK111" s="1857"/>
      <c r="DL111" s="1857"/>
      <c r="DM111" s="1857"/>
      <c r="DN111" s="1857"/>
      <c r="DO111" s="1857"/>
      <c r="DP111" s="1857"/>
      <c r="DQ111" s="1857"/>
      <c r="DR111" s="1857"/>
      <c r="DS111" s="1857"/>
      <c r="DT111" s="1857"/>
      <c r="DU111" s="1857"/>
      <c r="DV111" s="1857"/>
      <c r="DW111" s="1857"/>
      <c r="DX111" s="1857"/>
      <c r="DY111" s="1857"/>
      <c r="DZ111" s="1857"/>
      <c r="EA111" s="2010"/>
      <c r="EB111" s="1821">
        <f>SUM(H111:EA111)</f>
        <v>0</v>
      </c>
      <c r="EC111" s="1822"/>
      <c r="ED111" s="1822"/>
      <c r="EE111" s="1823"/>
      <c r="EG111" s="136"/>
      <c r="EH111" s="136"/>
      <c r="EI111" s="158"/>
      <c r="EJ111" s="158"/>
      <c r="EK111" s="136"/>
      <c r="EW111" s="853"/>
      <c r="EX111" s="853"/>
      <c r="EY111" s="853"/>
      <c r="EZ111" s="853"/>
      <c r="FA111" s="853"/>
      <c r="FB111" s="853"/>
      <c r="FC111" s="853"/>
      <c r="FD111" s="853"/>
      <c r="FE111" s="853"/>
      <c r="FF111" s="853"/>
      <c r="FG111" s="853"/>
      <c r="FH111" s="853"/>
      <c r="FI111" s="853"/>
      <c r="FJ111" s="853"/>
      <c r="FK111" s="853"/>
      <c r="FL111" s="853"/>
      <c r="FM111" s="853"/>
      <c r="FN111" s="1036" t="s">
        <v>1475</v>
      </c>
      <c r="FO111" s="853"/>
      <c r="FP111" s="853"/>
      <c r="FQ111" s="853"/>
      <c r="FR111" s="853"/>
      <c r="FS111" s="853"/>
      <c r="FT111" s="853"/>
      <c r="FU111" s="853"/>
      <c r="FV111" s="853"/>
    </row>
    <row r="112" spans="1:178" ht="20.25" customHeight="1">
      <c r="A112" s="1035">
        <f>A111+1</f>
        <v>72</v>
      </c>
      <c r="B112" s="1030"/>
      <c r="C112" s="430"/>
      <c r="D112" s="1062"/>
      <c r="E112" s="1064" t="s">
        <v>1467</v>
      </c>
      <c r="F112" s="1056" t="s">
        <v>1468</v>
      </c>
      <c r="G112" s="1033"/>
      <c r="H112" s="1816"/>
      <c r="I112" s="1817"/>
      <c r="J112" s="1817"/>
      <c r="K112" s="1818"/>
      <c r="L112" s="1918"/>
      <c r="M112" s="1857"/>
      <c r="N112" s="1857"/>
      <c r="O112" s="1857"/>
      <c r="P112" s="1857"/>
      <c r="Q112" s="1857"/>
      <c r="R112" s="1857"/>
      <c r="S112" s="1857"/>
      <c r="T112" s="1857"/>
      <c r="U112" s="1857"/>
      <c r="V112" s="1857"/>
      <c r="W112" s="1857"/>
      <c r="X112" s="1857"/>
      <c r="Y112" s="1857"/>
      <c r="Z112" s="1857"/>
      <c r="AA112" s="1857"/>
      <c r="AB112" s="1857"/>
      <c r="AC112" s="1857"/>
      <c r="AD112" s="1857"/>
      <c r="AE112" s="1857"/>
      <c r="AF112" s="1857"/>
      <c r="AG112" s="1857"/>
      <c r="AH112" s="1857"/>
      <c r="AI112" s="1857"/>
      <c r="AJ112" s="1857"/>
      <c r="AK112" s="1857"/>
      <c r="AL112" s="1857"/>
      <c r="AM112" s="1857"/>
      <c r="AN112" s="1857"/>
      <c r="AO112" s="1857"/>
      <c r="AP112" s="1857"/>
      <c r="AQ112" s="1857"/>
      <c r="AR112" s="1857"/>
      <c r="AS112" s="1857"/>
      <c r="AT112" s="1857"/>
      <c r="AU112" s="1857"/>
      <c r="AV112" s="1857"/>
      <c r="AW112" s="1857"/>
      <c r="AX112" s="1857"/>
      <c r="AY112" s="1857"/>
      <c r="AZ112" s="1857"/>
      <c r="BA112" s="1857"/>
      <c r="BB112" s="1857"/>
      <c r="BC112" s="1857"/>
      <c r="BD112" s="1857"/>
      <c r="BE112" s="1857"/>
      <c r="BF112" s="1857"/>
      <c r="BG112" s="1857"/>
      <c r="BH112" s="1857"/>
      <c r="BI112" s="1857"/>
      <c r="BJ112" s="1857"/>
      <c r="BK112" s="1857"/>
      <c r="BL112" s="1857"/>
      <c r="BM112" s="1857"/>
      <c r="BN112" s="1857"/>
      <c r="BO112" s="1857"/>
      <c r="BP112" s="1857"/>
      <c r="BQ112" s="1857"/>
      <c r="BR112" s="1857"/>
      <c r="BS112" s="1857"/>
      <c r="BT112" s="1857"/>
      <c r="BU112" s="1857"/>
      <c r="BV112" s="1857"/>
      <c r="BW112" s="1857"/>
      <c r="BX112" s="1857"/>
      <c r="BY112" s="1857"/>
      <c r="BZ112" s="1857"/>
      <c r="CA112" s="1857"/>
      <c r="CB112" s="1857"/>
      <c r="CC112" s="1857"/>
      <c r="CD112" s="1857"/>
      <c r="CE112" s="1857"/>
      <c r="CF112" s="1857"/>
      <c r="CG112" s="1857"/>
      <c r="CH112" s="1857"/>
      <c r="CI112" s="1857"/>
      <c r="CJ112" s="1857"/>
      <c r="CK112" s="1857"/>
      <c r="CL112" s="1857"/>
      <c r="CM112" s="1857"/>
      <c r="CN112" s="1857"/>
      <c r="CO112" s="1857"/>
      <c r="CP112" s="1857"/>
      <c r="CQ112" s="1857"/>
      <c r="CR112" s="1857"/>
      <c r="CS112" s="1857"/>
      <c r="CT112" s="1857"/>
      <c r="CU112" s="1857"/>
      <c r="CV112" s="1857"/>
      <c r="CW112" s="1857"/>
      <c r="CX112" s="1857"/>
      <c r="CY112" s="1857"/>
      <c r="CZ112" s="1857"/>
      <c r="DA112" s="1857"/>
      <c r="DB112" s="1857"/>
      <c r="DC112" s="1857"/>
      <c r="DD112" s="1857"/>
      <c r="DE112" s="1857"/>
      <c r="DF112" s="1857"/>
      <c r="DG112" s="1857"/>
      <c r="DH112" s="1857"/>
      <c r="DI112" s="1857"/>
      <c r="DJ112" s="1857"/>
      <c r="DK112" s="1857"/>
      <c r="DL112" s="1857"/>
      <c r="DM112" s="1857"/>
      <c r="DN112" s="1857"/>
      <c r="DO112" s="1857"/>
      <c r="DP112" s="1857"/>
      <c r="DQ112" s="1857"/>
      <c r="DR112" s="1857"/>
      <c r="DS112" s="1857"/>
      <c r="DT112" s="1857"/>
      <c r="DU112" s="1857"/>
      <c r="DV112" s="1857"/>
      <c r="DW112" s="1857"/>
      <c r="DX112" s="1857"/>
      <c r="DY112" s="1857"/>
      <c r="DZ112" s="1857"/>
      <c r="EA112" s="1857"/>
      <c r="EB112" s="1821">
        <f t="shared" ref="EB112:EB115" si="22">SUM(H112:EA112)</f>
        <v>0</v>
      </c>
      <c r="EC112" s="1822"/>
      <c r="ED112" s="1822"/>
      <c r="EE112" s="1823"/>
      <c r="EG112" s="136"/>
      <c r="EH112" s="136"/>
      <c r="EI112" s="158"/>
      <c r="EJ112" s="158"/>
      <c r="EK112" s="136"/>
      <c r="EW112" s="853"/>
      <c r="EX112" s="853"/>
      <c r="EY112" s="853"/>
      <c r="EZ112" s="853"/>
      <c r="FA112" s="853"/>
      <c r="FB112" s="853"/>
      <c r="FC112" s="853"/>
      <c r="FD112" s="853"/>
      <c r="FE112" s="853"/>
      <c r="FF112" s="853"/>
      <c r="FG112" s="853"/>
      <c r="FH112" s="853"/>
      <c r="FI112" s="853"/>
      <c r="FJ112" s="853"/>
      <c r="FK112" s="853"/>
      <c r="FL112" s="853"/>
      <c r="FM112" s="853"/>
      <c r="FN112" s="1036" t="s">
        <v>1475</v>
      </c>
      <c r="FO112" s="853"/>
      <c r="FP112" s="853"/>
      <c r="FQ112" s="853"/>
      <c r="FR112" s="853"/>
      <c r="FS112" s="853"/>
      <c r="FT112" s="853"/>
      <c r="FU112" s="853"/>
      <c r="FV112" s="853"/>
    </row>
    <row r="113" spans="1:178" ht="20.25" customHeight="1">
      <c r="A113" s="1035">
        <f t="shared" ref="A113:A169" si="23">A112+1</f>
        <v>73</v>
      </c>
      <c r="B113" s="1030"/>
      <c r="C113" s="430"/>
      <c r="D113" s="1062"/>
      <c r="E113" s="1064" t="s">
        <v>1469</v>
      </c>
      <c r="F113" s="1056" t="s">
        <v>1470</v>
      </c>
      <c r="G113" s="1033"/>
      <c r="H113" s="1816"/>
      <c r="I113" s="1817"/>
      <c r="J113" s="1817"/>
      <c r="K113" s="1818"/>
      <c r="L113" s="1918"/>
      <c r="M113" s="1857"/>
      <c r="N113" s="1857"/>
      <c r="O113" s="1857"/>
      <c r="P113" s="1857"/>
      <c r="Q113" s="1857"/>
      <c r="R113" s="1857"/>
      <c r="S113" s="1857"/>
      <c r="T113" s="1857"/>
      <c r="U113" s="1857"/>
      <c r="V113" s="1857"/>
      <c r="W113" s="1857"/>
      <c r="X113" s="1857"/>
      <c r="Y113" s="1857"/>
      <c r="Z113" s="1857"/>
      <c r="AA113" s="1857"/>
      <c r="AB113" s="1857"/>
      <c r="AC113" s="1857"/>
      <c r="AD113" s="1857"/>
      <c r="AE113" s="1857"/>
      <c r="AF113" s="1857"/>
      <c r="AG113" s="1857"/>
      <c r="AH113" s="1857"/>
      <c r="AI113" s="1857"/>
      <c r="AJ113" s="1857"/>
      <c r="AK113" s="1857"/>
      <c r="AL113" s="1857"/>
      <c r="AM113" s="1857"/>
      <c r="AN113" s="1857"/>
      <c r="AO113" s="1857"/>
      <c r="AP113" s="1857"/>
      <c r="AQ113" s="1857"/>
      <c r="AR113" s="1857"/>
      <c r="AS113" s="1857"/>
      <c r="AT113" s="1857"/>
      <c r="AU113" s="1857"/>
      <c r="AV113" s="1857"/>
      <c r="AW113" s="1857"/>
      <c r="AX113" s="1857"/>
      <c r="AY113" s="1857"/>
      <c r="AZ113" s="1857"/>
      <c r="BA113" s="1857"/>
      <c r="BB113" s="1857"/>
      <c r="BC113" s="1857"/>
      <c r="BD113" s="1857"/>
      <c r="BE113" s="1857"/>
      <c r="BF113" s="1857"/>
      <c r="BG113" s="1857"/>
      <c r="BH113" s="1857"/>
      <c r="BI113" s="1857"/>
      <c r="BJ113" s="1857"/>
      <c r="BK113" s="1857"/>
      <c r="BL113" s="1857"/>
      <c r="BM113" s="1857"/>
      <c r="BN113" s="1857"/>
      <c r="BO113" s="1857"/>
      <c r="BP113" s="1857"/>
      <c r="BQ113" s="1857"/>
      <c r="BR113" s="1857"/>
      <c r="BS113" s="1857"/>
      <c r="BT113" s="1857"/>
      <c r="BU113" s="1857"/>
      <c r="BV113" s="1857"/>
      <c r="BW113" s="1857"/>
      <c r="BX113" s="1857"/>
      <c r="BY113" s="1857"/>
      <c r="BZ113" s="1857"/>
      <c r="CA113" s="1857"/>
      <c r="CB113" s="1857"/>
      <c r="CC113" s="1857"/>
      <c r="CD113" s="1857"/>
      <c r="CE113" s="1857"/>
      <c r="CF113" s="1857"/>
      <c r="CG113" s="1857"/>
      <c r="CH113" s="1857"/>
      <c r="CI113" s="1857"/>
      <c r="CJ113" s="1857"/>
      <c r="CK113" s="1857"/>
      <c r="CL113" s="1857"/>
      <c r="CM113" s="1857"/>
      <c r="CN113" s="1857"/>
      <c r="CO113" s="1857"/>
      <c r="CP113" s="1857"/>
      <c r="CQ113" s="1857"/>
      <c r="CR113" s="1857"/>
      <c r="CS113" s="1857"/>
      <c r="CT113" s="1857"/>
      <c r="CU113" s="1857"/>
      <c r="CV113" s="1857"/>
      <c r="CW113" s="1857"/>
      <c r="CX113" s="1857"/>
      <c r="CY113" s="1857"/>
      <c r="CZ113" s="1857"/>
      <c r="DA113" s="1857"/>
      <c r="DB113" s="1857"/>
      <c r="DC113" s="1857"/>
      <c r="DD113" s="1857"/>
      <c r="DE113" s="1857"/>
      <c r="DF113" s="1857"/>
      <c r="DG113" s="1857"/>
      <c r="DH113" s="1857"/>
      <c r="DI113" s="1857"/>
      <c r="DJ113" s="1857"/>
      <c r="DK113" s="1857"/>
      <c r="DL113" s="1857"/>
      <c r="DM113" s="1857"/>
      <c r="DN113" s="1857"/>
      <c r="DO113" s="1857"/>
      <c r="DP113" s="1857"/>
      <c r="DQ113" s="1857"/>
      <c r="DR113" s="1857"/>
      <c r="DS113" s="1857"/>
      <c r="DT113" s="1857"/>
      <c r="DU113" s="1857"/>
      <c r="DV113" s="1857"/>
      <c r="DW113" s="1857"/>
      <c r="DX113" s="1857"/>
      <c r="DY113" s="1857"/>
      <c r="DZ113" s="1857"/>
      <c r="EA113" s="1857"/>
      <c r="EB113" s="1821">
        <f t="shared" si="22"/>
        <v>0</v>
      </c>
      <c r="EC113" s="1822"/>
      <c r="ED113" s="1822"/>
      <c r="EE113" s="1823"/>
      <c r="EG113" s="136"/>
      <c r="EH113" s="136"/>
      <c r="EI113" s="158"/>
      <c r="EJ113" s="158"/>
      <c r="EK113" s="136"/>
      <c r="EW113" s="853"/>
      <c r="EX113" s="853"/>
      <c r="EY113" s="853"/>
      <c r="EZ113" s="853"/>
      <c r="FA113" s="853"/>
      <c r="FB113" s="853"/>
      <c r="FC113" s="853"/>
      <c r="FD113" s="853"/>
      <c r="FE113" s="853"/>
      <c r="FF113" s="853"/>
      <c r="FG113" s="853"/>
      <c r="FH113" s="853"/>
      <c r="FI113" s="853"/>
      <c r="FJ113" s="853"/>
      <c r="FK113" s="853"/>
      <c r="FL113" s="853"/>
      <c r="FM113" s="853"/>
      <c r="FN113" s="1036" t="s">
        <v>1475</v>
      </c>
      <c r="FO113" s="853"/>
      <c r="FP113" s="853"/>
      <c r="FQ113" s="853"/>
      <c r="FR113" s="853"/>
      <c r="FS113" s="853"/>
      <c r="FT113" s="853"/>
      <c r="FU113" s="853"/>
      <c r="FV113" s="853"/>
    </row>
    <row r="114" spans="1:178" ht="20.25" customHeight="1">
      <c r="A114" s="1035">
        <f t="shared" si="23"/>
        <v>74</v>
      </c>
      <c r="B114" s="1030"/>
      <c r="C114" s="430"/>
      <c r="D114" s="1062"/>
      <c r="E114" s="1064" t="s">
        <v>1471</v>
      </c>
      <c r="F114" s="1056" t="s">
        <v>1472</v>
      </c>
      <c r="G114" s="1033"/>
      <c r="H114" s="1816"/>
      <c r="I114" s="1817"/>
      <c r="J114" s="1817"/>
      <c r="K114" s="1818"/>
      <c r="L114" s="1918"/>
      <c r="M114" s="1857"/>
      <c r="N114" s="1857"/>
      <c r="O114" s="1857"/>
      <c r="P114" s="1857"/>
      <c r="Q114" s="1857"/>
      <c r="R114" s="1857"/>
      <c r="S114" s="1857"/>
      <c r="T114" s="1857"/>
      <c r="U114" s="1857"/>
      <c r="V114" s="1857"/>
      <c r="W114" s="1857"/>
      <c r="X114" s="1857"/>
      <c r="Y114" s="1857"/>
      <c r="Z114" s="1857"/>
      <c r="AA114" s="1857"/>
      <c r="AB114" s="1857"/>
      <c r="AC114" s="1857"/>
      <c r="AD114" s="1857"/>
      <c r="AE114" s="1857"/>
      <c r="AF114" s="1857"/>
      <c r="AG114" s="1857"/>
      <c r="AH114" s="1857"/>
      <c r="AI114" s="1857"/>
      <c r="AJ114" s="1857"/>
      <c r="AK114" s="1857"/>
      <c r="AL114" s="1857"/>
      <c r="AM114" s="1857"/>
      <c r="AN114" s="1857"/>
      <c r="AO114" s="1857"/>
      <c r="AP114" s="1857"/>
      <c r="AQ114" s="1857"/>
      <c r="AR114" s="1857"/>
      <c r="AS114" s="1857"/>
      <c r="AT114" s="1857"/>
      <c r="AU114" s="1857"/>
      <c r="AV114" s="1857"/>
      <c r="AW114" s="1857"/>
      <c r="AX114" s="1857"/>
      <c r="AY114" s="1857"/>
      <c r="AZ114" s="1857"/>
      <c r="BA114" s="1857"/>
      <c r="BB114" s="1857"/>
      <c r="BC114" s="1857"/>
      <c r="BD114" s="1857"/>
      <c r="BE114" s="1857"/>
      <c r="BF114" s="1857"/>
      <c r="BG114" s="1857"/>
      <c r="BH114" s="1857"/>
      <c r="BI114" s="1857"/>
      <c r="BJ114" s="1857"/>
      <c r="BK114" s="1857"/>
      <c r="BL114" s="1857"/>
      <c r="BM114" s="1857"/>
      <c r="BN114" s="1857"/>
      <c r="BO114" s="1857"/>
      <c r="BP114" s="1857"/>
      <c r="BQ114" s="1857"/>
      <c r="BR114" s="1857"/>
      <c r="BS114" s="1857"/>
      <c r="BT114" s="1857"/>
      <c r="BU114" s="1857"/>
      <c r="BV114" s="1857"/>
      <c r="BW114" s="1857"/>
      <c r="BX114" s="1857"/>
      <c r="BY114" s="1857"/>
      <c r="BZ114" s="1857"/>
      <c r="CA114" s="1857"/>
      <c r="CB114" s="1857"/>
      <c r="CC114" s="1857"/>
      <c r="CD114" s="1857"/>
      <c r="CE114" s="1857"/>
      <c r="CF114" s="1857"/>
      <c r="CG114" s="1857"/>
      <c r="CH114" s="1857"/>
      <c r="CI114" s="1857"/>
      <c r="CJ114" s="1857"/>
      <c r="CK114" s="1857"/>
      <c r="CL114" s="1857"/>
      <c r="CM114" s="1857"/>
      <c r="CN114" s="1857"/>
      <c r="CO114" s="1857"/>
      <c r="CP114" s="1857"/>
      <c r="CQ114" s="1857"/>
      <c r="CR114" s="1857"/>
      <c r="CS114" s="1857"/>
      <c r="CT114" s="1857"/>
      <c r="CU114" s="1857"/>
      <c r="CV114" s="1857"/>
      <c r="CW114" s="1857"/>
      <c r="CX114" s="1857"/>
      <c r="CY114" s="1857"/>
      <c r="CZ114" s="1857"/>
      <c r="DA114" s="1857"/>
      <c r="DB114" s="1857"/>
      <c r="DC114" s="1857"/>
      <c r="DD114" s="1857"/>
      <c r="DE114" s="1857"/>
      <c r="DF114" s="1857"/>
      <c r="DG114" s="1857"/>
      <c r="DH114" s="1857"/>
      <c r="DI114" s="1857"/>
      <c r="DJ114" s="1857"/>
      <c r="DK114" s="1857"/>
      <c r="DL114" s="1857"/>
      <c r="DM114" s="1857"/>
      <c r="DN114" s="1857"/>
      <c r="DO114" s="1857"/>
      <c r="DP114" s="1857"/>
      <c r="DQ114" s="1857"/>
      <c r="DR114" s="1857"/>
      <c r="DS114" s="1857"/>
      <c r="DT114" s="1857"/>
      <c r="DU114" s="1857"/>
      <c r="DV114" s="1857"/>
      <c r="DW114" s="1857"/>
      <c r="DX114" s="1857"/>
      <c r="DY114" s="1857"/>
      <c r="DZ114" s="1857"/>
      <c r="EA114" s="1857"/>
      <c r="EB114" s="1821">
        <f t="shared" si="22"/>
        <v>0</v>
      </c>
      <c r="EC114" s="1822"/>
      <c r="ED114" s="1822"/>
      <c r="EE114" s="1823"/>
      <c r="EG114" s="136"/>
      <c r="EH114" s="136"/>
      <c r="EI114" s="158"/>
      <c r="EJ114" s="158"/>
      <c r="EK114" s="136"/>
      <c r="EW114" s="853"/>
      <c r="EX114" s="853"/>
      <c r="EY114" s="853"/>
      <c r="EZ114" s="853"/>
      <c r="FA114" s="853"/>
      <c r="FB114" s="853"/>
      <c r="FC114" s="853"/>
      <c r="FD114" s="853"/>
      <c r="FE114" s="853"/>
      <c r="FF114" s="853"/>
      <c r="FG114" s="853"/>
      <c r="FH114" s="853"/>
      <c r="FI114" s="853"/>
      <c r="FJ114" s="853"/>
      <c r="FK114" s="853"/>
      <c r="FL114" s="853"/>
      <c r="FM114" s="853"/>
      <c r="FN114" s="1036" t="s">
        <v>1475</v>
      </c>
      <c r="FO114" s="853"/>
      <c r="FP114" s="853"/>
      <c r="FQ114" s="853"/>
      <c r="FR114" s="853"/>
      <c r="FS114" s="853"/>
      <c r="FT114" s="853"/>
      <c r="FU114" s="853"/>
      <c r="FV114" s="853"/>
    </row>
    <row r="115" spans="1:178" ht="20.25" customHeight="1">
      <c r="A115" s="1035">
        <f t="shared" si="23"/>
        <v>75</v>
      </c>
      <c r="B115" s="1030"/>
      <c r="C115" s="430"/>
      <c r="D115" s="1065"/>
      <c r="E115" s="1066" t="s">
        <v>1473</v>
      </c>
      <c r="F115" s="1058" t="s">
        <v>1474</v>
      </c>
      <c r="G115" s="1034"/>
      <c r="H115" s="1816"/>
      <c r="I115" s="1817"/>
      <c r="J115" s="1817"/>
      <c r="K115" s="1818"/>
      <c r="L115" s="1918"/>
      <c r="M115" s="1857"/>
      <c r="N115" s="1857"/>
      <c r="O115" s="1857"/>
      <c r="P115" s="1857"/>
      <c r="Q115" s="1857"/>
      <c r="R115" s="1857"/>
      <c r="S115" s="1857"/>
      <c r="T115" s="1857"/>
      <c r="U115" s="1857"/>
      <c r="V115" s="1857"/>
      <c r="W115" s="1857"/>
      <c r="X115" s="1857"/>
      <c r="Y115" s="1857"/>
      <c r="Z115" s="1857"/>
      <c r="AA115" s="1857"/>
      <c r="AB115" s="1857"/>
      <c r="AC115" s="1857"/>
      <c r="AD115" s="1857"/>
      <c r="AE115" s="1857"/>
      <c r="AF115" s="1857"/>
      <c r="AG115" s="1857"/>
      <c r="AH115" s="1857"/>
      <c r="AI115" s="1857"/>
      <c r="AJ115" s="1857"/>
      <c r="AK115" s="1857"/>
      <c r="AL115" s="1857"/>
      <c r="AM115" s="1857"/>
      <c r="AN115" s="1857"/>
      <c r="AO115" s="1857"/>
      <c r="AP115" s="1857"/>
      <c r="AQ115" s="1857"/>
      <c r="AR115" s="1857"/>
      <c r="AS115" s="1857"/>
      <c r="AT115" s="1857"/>
      <c r="AU115" s="1857"/>
      <c r="AV115" s="1857"/>
      <c r="AW115" s="1857"/>
      <c r="AX115" s="1857"/>
      <c r="AY115" s="1857"/>
      <c r="AZ115" s="1857"/>
      <c r="BA115" s="1857"/>
      <c r="BB115" s="1857"/>
      <c r="BC115" s="1857"/>
      <c r="BD115" s="1857"/>
      <c r="BE115" s="1857"/>
      <c r="BF115" s="1857"/>
      <c r="BG115" s="1857"/>
      <c r="BH115" s="1857"/>
      <c r="BI115" s="1857"/>
      <c r="BJ115" s="1857"/>
      <c r="BK115" s="1857"/>
      <c r="BL115" s="1857"/>
      <c r="BM115" s="1857"/>
      <c r="BN115" s="1857"/>
      <c r="BO115" s="1857"/>
      <c r="BP115" s="1857"/>
      <c r="BQ115" s="1857"/>
      <c r="BR115" s="1857"/>
      <c r="BS115" s="1857"/>
      <c r="BT115" s="1857"/>
      <c r="BU115" s="1857"/>
      <c r="BV115" s="1857"/>
      <c r="BW115" s="1857"/>
      <c r="BX115" s="1857"/>
      <c r="BY115" s="1857"/>
      <c r="BZ115" s="1857"/>
      <c r="CA115" s="1857"/>
      <c r="CB115" s="1857"/>
      <c r="CC115" s="1857"/>
      <c r="CD115" s="1857"/>
      <c r="CE115" s="1857"/>
      <c r="CF115" s="1857"/>
      <c r="CG115" s="1857"/>
      <c r="CH115" s="1857"/>
      <c r="CI115" s="1857"/>
      <c r="CJ115" s="1857"/>
      <c r="CK115" s="1857"/>
      <c r="CL115" s="1857"/>
      <c r="CM115" s="1857"/>
      <c r="CN115" s="1857"/>
      <c r="CO115" s="1857"/>
      <c r="CP115" s="1857"/>
      <c r="CQ115" s="1857"/>
      <c r="CR115" s="1857"/>
      <c r="CS115" s="1857"/>
      <c r="CT115" s="1857"/>
      <c r="CU115" s="1857"/>
      <c r="CV115" s="1857"/>
      <c r="CW115" s="1857"/>
      <c r="CX115" s="1857"/>
      <c r="CY115" s="1857"/>
      <c r="CZ115" s="1857"/>
      <c r="DA115" s="1857"/>
      <c r="DB115" s="1857"/>
      <c r="DC115" s="1857"/>
      <c r="DD115" s="1857"/>
      <c r="DE115" s="1857"/>
      <c r="DF115" s="1857"/>
      <c r="DG115" s="1857"/>
      <c r="DH115" s="1857"/>
      <c r="DI115" s="1857"/>
      <c r="DJ115" s="1857"/>
      <c r="DK115" s="1857"/>
      <c r="DL115" s="1857"/>
      <c r="DM115" s="1857"/>
      <c r="DN115" s="1857"/>
      <c r="DO115" s="1857"/>
      <c r="DP115" s="1857"/>
      <c r="DQ115" s="1857"/>
      <c r="DR115" s="1857"/>
      <c r="DS115" s="1857"/>
      <c r="DT115" s="1857"/>
      <c r="DU115" s="1857"/>
      <c r="DV115" s="1857"/>
      <c r="DW115" s="1857"/>
      <c r="DX115" s="1857"/>
      <c r="DY115" s="1857"/>
      <c r="DZ115" s="1857"/>
      <c r="EA115" s="1857"/>
      <c r="EB115" s="1821">
        <f t="shared" si="22"/>
        <v>0</v>
      </c>
      <c r="EC115" s="1822"/>
      <c r="ED115" s="1822"/>
      <c r="EE115" s="1823"/>
      <c r="EG115" s="136"/>
      <c r="EH115" s="136"/>
      <c r="EI115" s="158"/>
      <c r="EJ115" s="158"/>
      <c r="EK115" s="136"/>
      <c r="EW115" s="853"/>
      <c r="EX115" s="853"/>
      <c r="EY115" s="853"/>
      <c r="EZ115" s="853"/>
      <c r="FA115" s="853"/>
      <c r="FB115" s="853"/>
      <c r="FC115" s="853"/>
      <c r="FD115" s="853"/>
      <c r="FE115" s="853"/>
      <c r="FF115" s="853"/>
      <c r="FG115" s="853"/>
      <c r="FH115" s="853"/>
      <c r="FI115" s="853"/>
      <c r="FJ115" s="853"/>
      <c r="FK115" s="853"/>
      <c r="FL115" s="853"/>
      <c r="FM115" s="853"/>
      <c r="FN115" s="1036" t="s">
        <v>1475</v>
      </c>
      <c r="FO115" s="853"/>
      <c r="FP115" s="853"/>
      <c r="FQ115" s="853"/>
      <c r="FR115" s="853"/>
      <c r="FS115" s="853"/>
      <c r="FT115" s="853"/>
      <c r="FU115" s="853"/>
      <c r="FV115" s="853"/>
    </row>
    <row r="116" spans="1:178" ht="20.100000000000001" customHeight="1">
      <c r="A116" s="912">
        <f>A114+1</f>
        <v>75</v>
      </c>
      <c r="B116" s="402"/>
      <c r="C116" s="409"/>
      <c r="D116" s="1420" t="s">
        <v>1869</v>
      </c>
      <c r="E116" s="1433" t="s">
        <v>1871</v>
      </c>
      <c r="F116" s="1434"/>
      <c r="G116" s="1435"/>
      <c r="H116" s="1824"/>
      <c r="I116" s="1825"/>
      <c r="J116" s="1825"/>
      <c r="K116" s="1826"/>
      <c r="L116" s="1825"/>
      <c r="M116" s="1825"/>
      <c r="N116" s="1825"/>
      <c r="O116" s="1825"/>
      <c r="P116" s="1830"/>
      <c r="Q116" s="1825"/>
      <c r="R116" s="1825"/>
      <c r="S116" s="1831"/>
      <c r="T116" s="1830"/>
      <c r="U116" s="1825"/>
      <c r="V116" s="1825"/>
      <c r="W116" s="1831"/>
      <c r="X116" s="1830"/>
      <c r="Y116" s="1825"/>
      <c r="Z116" s="1825"/>
      <c r="AA116" s="1831"/>
      <c r="AB116" s="1830"/>
      <c r="AC116" s="1825"/>
      <c r="AD116" s="1825"/>
      <c r="AE116" s="1831"/>
      <c r="AF116" s="1830"/>
      <c r="AG116" s="1825"/>
      <c r="AH116" s="1825"/>
      <c r="AI116" s="1831"/>
      <c r="AJ116" s="1830"/>
      <c r="AK116" s="1825"/>
      <c r="AL116" s="1825"/>
      <c r="AM116" s="1831"/>
      <c r="AN116" s="1830"/>
      <c r="AO116" s="1825"/>
      <c r="AP116" s="1825"/>
      <c r="AQ116" s="1831"/>
      <c r="AR116" s="1830"/>
      <c r="AS116" s="1825"/>
      <c r="AT116" s="1825"/>
      <c r="AU116" s="1831"/>
      <c r="AV116" s="1830"/>
      <c r="AW116" s="1825"/>
      <c r="AX116" s="1825"/>
      <c r="AY116" s="1831"/>
      <c r="AZ116" s="1830"/>
      <c r="BA116" s="1825"/>
      <c r="BB116" s="1825"/>
      <c r="BC116" s="1831"/>
      <c r="BD116" s="1830"/>
      <c r="BE116" s="1825"/>
      <c r="BF116" s="1825"/>
      <c r="BG116" s="1831"/>
      <c r="BH116" s="1830"/>
      <c r="BI116" s="1825"/>
      <c r="BJ116" s="1825"/>
      <c r="BK116" s="1831"/>
      <c r="BL116" s="1830"/>
      <c r="BM116" s="1825"/>
      <c r="BN116" s="1825"/>
      <c r="BO116" s="1831"/>
      <c r="BP116" s="1830"/>
      <c r="BQ116" s="1825"/>
      <c r="BR116" s="1825"/>
      <c r="BS116" s="1831"/>
      <c r="BT116" s="1830"/>
      <c r="BU116" s="1825"/>
      <c r="BV116" s="1825"/>
      <c r="BW116" s="1831"/>
      <c r="BX116" s="1830"/>
      <c r="BY116" s="1825"/>
      <c r="BZ116" s="1825"/>
      <c r="CA116" s="1831"/>
      <c r="CB116" s="1830"/>
      <c r="CC116" s="1825"/>
      <c r="CD116" s="1825"/>
      <c r="CE116" s="1831"/>
      <c r="CF116" s="1830"/>
      <c r="CG116" s="1825"/>
      <c r="CH116" s="1825"/>
      <c r="CI116" s="1831"/>
      <c r="CJ116" s="1830"/>
      <c r="CK116" s="1825"/>
      <c r="CL116" s="1825"/>
      <c r="CM116" s="1831"/>
      <c r="CN116" s="1830"/>
      <c r="CO116" s="1825"/>
      <c r="CP116" s="1825"/>
      <c r="CQ116" s="1831"/>
      <c r="CR116" s="1830"/>
      <c r="CS116" s="1825"/>
      <c r="CT116" s="1825"/>
      <c r="CU116" s="1831"/>
      <c r="CV116" s="1830"/>
      <c r="CW116" s="1825"/>
      <c r="CX116" s="1825"/>
      <c r="CY116" s="1831"/>
      <c r="CZ116" s="1830"/>
      <c r="DA116" s="1825"/>
      <c r="DB116" s="1825"/>
      <c r="DC116" s="1831"/>
      <c r="DD116" s="1830"/>
      <c r="DE116" s="1825"/>
      <c r="DF116" s="1825"/>
      <c r="DG116" s="1831"/>
      <c r="DH116" s="1830"/>
      <c r="DI116" s="1825"/>
      <c r="DJ116" s="1825"/>
      <c r="DK116" s="1831"/>
      <c r="DL116" s="1830"/>
      <c r="DM116" s="1825"/>
      <c r="DN116" s="1825"/>
      <c r="DO116" s="1831"/>
      <c r="DP116" s="1830"/>
      <c r="DQ116" s="1825"/>
      <c r="DR116" s="1825"/>
      <c r="DS116" s="1831"/>
      <c r="DT116" s="1830"/>
      <c r="DU116" s="1825"/>
      <c r="DV116" s="1825"/>
      <c r="DW116" s="1831"/>
      <c r="DX116" s="1830"/>
      <c r="DY116" s="1825"/>
      <c r="DZ116" s="1825"/>
      <c r="EA116" s="1825"/>
      <c r="EB116" s="2021">
        <f t="shared" ref="EB116" si="24">SUM(H116:EA116)</f>
        <v>0</v>
      </c>
      <c r="EC116" s="2022"/>
      <c r="ED116" s="2022"/>
      <c r="EE116" s="2023"/>
      <c r="EG116" s="357"/>
      <c r="EH116" s="357"/>
      <c r="EI116" s="358"/>
      <c r="EJ116" s="358"/>
      <c r="EK116" s="357"/>
      <c r="EL116" s="80"/>
      <c r="EW116" s="853"/>
      <c r="EX116" s="853"/>
      <c r="EY116" s="853"/>
      <c r="EZ116" s="853"/>
      <c r="FA116" s="853"/>
      <c r="FB116" s="853" t="s">
        <v>1122</v>
      </c>
      <c r="FC116" s="853"/>
      <c r="FD116" s="853"/>
      <c r="FE116" s="853"/>
      <c r="FF116" s="853"/>
      <c r="FG116" s="853"/>
      <c r="FH116" s="853"/>
      <c r="FI116" s="853"/>
      <c r="FJ116" s="853"/>
      <c r="FK116" s="853"/>
      <c r="FL116" s="853"/>
      <c r="FM116" s="853"/>
      <c r="FN116" s="853"/>
      <c r="FO116" s="853"/>
      <c r="FP116" s="853"/>
      <c r="FQ116" s="853"/>
      <c r="FR116" s="853"/>
      <c r="FS116" s="853"/>
      <c r="FT116" s="853"/>
      <c r="FU116" s="853"/>
      <c r="FV116" s="853"/>
    </row>
    <row r="117" spans="1:178" ht="20.100000000000001" customHeight="1">
      <c r="A117" s="912">
        <f>A115+1</f>
        <v>76</v>
      </c>
      <c r="B117" s="402"/>
      <c r="C117" s="409"/>
      <c r="D117" s="1882" t="s">
        <v>1870</v>
      </c>
      <c r="E117" s="1326" t="s">
        <v>644</v>
      </c>
      <c r="F117" s="424"/>
      <c r="G117" s="1325" t="s">
        <v>447</v>
      </c>
      <c r="H117" s="1824"/>
      <c r="I117" s="1825"/>
      <c r="J117" s="1825"/>
      <c r="K117" s="1826"/>
      <c r="L117" s="1825"/>
      <c r="M117" s="1825"/>
      <c r="N117" s="1825"/>
      <c r="O117" s="1825"/>
      <c r="P117" s="1830"/>
      <c r="Q117" s="1825"/>
      <c r="R117" s="1825"/>
      <c r="S117" s="1831"/>
      <c r="T117" s="1830"/>
      <c r="U117" s="1825"/>
      <c r="V117" s="1825"/>
      <c r="W117" s="1831"/>
      <c r="X117" s="1830"/>
      <c r="Y117" s="1825"/>
      <c r="Z117" s="1825"/>
      <c r="AA117" s="1831"/>
      <c r="AB117" s="1830"/>
      <c r="AC117" s="1825"/>
      <c r="AD117" s="1825"/>
      <c r="AE117" s="1831"/>
      <c r="AF117" s="1830"/>
      <c r="AG117" s="1825"/>
      <c r="AH117" s="1825"/>
      <c r="AI117" s="1831"/>
      <c r="AJ117" s="1830"/>
      <c r="AK117" s="1825"/>
      <c r="AL117" s="1825"/>
      <c r="AM117" s="1831"/>
      <c r="AN117" s="1830"/>
      <c r="AO117" s="1825"/>
      <c r="AP117" s="1825"/>
      <c r="AQ117" s="1831"/>
      <c r="AR117" s="1830"/>
      <c r="AS117" s="1825"/>
      <c r="AT117" s="1825"/>
      <c r="AU117" s="1831"/>
      <c r="AV117" s="1830"/>
      <c r="AW117" s="1825"/>
      <c r="AX117" s="1825"/>
      <c r="AY117" s="1831"/>
      <c r="AZ117" s="1830"/>
      <c r="BA117" s="1825"/>
      <c r="BB117" s="1825"/>
      <c r="BC117" s="1831"/>
      <c r="BD117" s="1830"/>
      <c r="BE117" s="1825"/>
      <c r="BF117" s="1825"/>
      <c r="BG117" s="1831"/>
      <c r="BH117" s="1830"/>
      <c r="BI117" s="1825"/>
      <c r="BJ117" s="1825"/>
      <c r="BK117" s="1831"/>
      <c r="BL117" s="1830"/>
      <c r="BM117" s="1825"/>
      <c r="BN117" s="1825"/>
      <c r="BO117" s="1831"/>
      <c r="BP117" s="1830"/>
      <c r="BQ117" s="1825"/>
      <c r="BR117" s="1825"/>
      <c r="BS117" s="1831"/>
      <c r="BT117" s="1830"/>
      <c r="BU117" s="1825"/>
      <c r="BV117" s="1825"/>
      <c r="BW117" s="1831"/>
      <c r="BX117" s="1830"/>
      <c r="BY117" s="1825"/>
      <c r="BZ117" s="1825"/>
      <c r="CA117" s="1831"/>
      <c r="CB117" s="1830"/>
      <c r="CC117" s="1825"/>
      <c r="CD117" s="1825"/>
      <c r="CE117" s="1831"/>
      <c r="CF117" s="1830"/>
      <c r="CG117" s="1825"/>
      <c r="CH117" s="1825"/>
      <c r="CI117" s="1831"/>
      <c r="CJ117" s="1830"/>
      <c r="CK117" s="1825"/>
      <c r="CL117" s="1825"/>
      <c r="CM117" s="1831"/>
      <c r="CN117" s="1830"/>
      <c r="CO117" s="1825"/>
      <c r="CP117" s="1825"/>
      <c r="CQ117" s="1831"/>
      <c r="CR117" s="1830"/>
      <c r="CS117" s="1825"/>
      <c r="CT117" s="1825"/>
      <c r="CU117" s="1831"/>
      <c r="CV117" s="1830"/>
      <c r="CW117" s="1825"/>
      <c r="CX117" s="1825"/>
      <c r="CY117" s="1831"/>
      <c r="CZ117" s="1830"/>
      <c r="DA117" s="1825"/>
      <c r="DB117" s="1825"/>
      <c r="DC117" s="1831"/>
      <c r="DD117" s="1830"/>
      <c r="DE117" s="1825"/>
      <c r="DF117" s="1825"/>
      <c r="DG117" s="1831"/>
      <c r="DH117" s="1830"/>
      <c r="DI117" s="1825"/>
      <c r="DJ117" s="1825"/>
      <c r="DK117" s="1831"/>
      <c r="DL117" s="1830"/>
      <c r="DM117" s="1825"/>
      <c r="DN117" s="1825"/>
      <c r="DO117" s="1831"/>
      <c r="DP117" s="1830"/>
      <c r="DQ117" s="1825"/>
      <c r="DR117" s="1825"/>
      <c r="DS117" s="1831"/>
      <c r="DT117" s="1830"/>
      <c r="DU117" s="1825"/>
      <c r="DV117" s="1825"/>
      <c r="DW117" s="1831"/>
      <c r="DX117" s="1830"/>
      <c r="DY117" s="1825"/>
      <c r="DZ117" s="1825"/>
      <c r="EA117" s="1825"/>
      <c r="EB117" s="2021">
        <f t="shared" si="13"/>
        <v>0</v>
      </c>
      <c r="EC117" s="2022"/>
      <c r="ED117" s="2022"/>
      <c r="EE117" s="2023"/>
      <c r="EG117" s="357"/>
      <c r="EH117" s="357"/>
      <c r="EI117" s="358"/>
      <c r="EJ117" s="358"/>
      <c r="EK117" s="357"/>
      <c r="EL117" s="80"/>
      <c r="EW117" s="853"/>
      <c r="EX117" s="853"/>
      <c r="EY117" s="853"/>
      <c r="EZ117" s="853"/>
      <c r="FA117" s="853"/>
      <c r="FB117" s="853" t="s">
        <v>1122</v>
      </c>
      <c r="FC117" s="853"/>
      <c r="FD117" s="853"/>
      <c r="FE117" s="853"/>
      <c r="FF117" s="853"/>
      <c r="FG117" s="853"/>
      <c r="FH117" s="853"/>
      <c r="FI117" s="853"/>
      <c r="FJ117" s="853"/>
      <c r="FK117" s="853"/>
      <c r="FL117" s="853"/>
      <c r="FM117" s="853"/>
      <c r="FN117" s="853"/>
      <c r="FO117" s="853"/>
      <c r="FP117" s="853"/>
      <c r="FQ117" s="853"/>
      <c r="FR117" s="853"/>
      <c r="FS117" s="853"/>
      <c r="FT117" s="853"/>
      <c r="FU117" s="853"/>
      <c r="FV117" s="853"/>
    </row>
    <row r="118" spans="1:178" ht="20.100000000000001" customHeight="1">
      <c r="A118" s="912">
        <f t="shared" si="23"/>
        <v>77</v>
      </c>
      <c r="B118" s="402"/>
      <c r="C118" s="409"/>
      <c r="D118" s="1883"/>
      <c r="E118" s="1327" t="s">
        <v>644</v>
      </c>
      <c r="F118" s="1309"/>
      <c r="G118" s="1256" t="s">
        <v>33</v>
      </c>
      <c r="H118" s="1816"/>
      <c r="I118" s="1817"/>
      <c r="J118" s="1817"/>
      <c r="K118" s="1818"/>
      <c r="L118" s="1817"/>
      <c r="M118" s="1817"/>
      <c r="N118" s="1817"/>
      <c r="O118" s="1817"/>
      <c r="P118" s="1819"/>
      <c r="Q118" s="1817"/>
      <c r="R118" s="1817"/>
      <c r="S118" s="1820"/>
      <c r="T118" s="1819"/>
      <c r="U118" s="1817"/>
      <c r="V118" s="1817"/>
      <c r="W118" s="1820"/>
      <c r="X118" s="1819"/>
      <c r="Y118" s="1817"/>
      <c r="Z118" s="1817"/>
      <c r="AA118" s="1820"/>
      <c r="AB118" s="1819"/>
      <c r="AC118" s="1817"/>
      <c r="AD118" s="1817"/>
      <c r="AE118" s="1820"/>
      <c r="AF118" s="1819"/>
      <c r="AG118" s="1817"/>
      <c r="AH118" s="1817"/>
      <c r="AI118" s="1820"/>
      <c r="AJ118" s="1819"/>
      <c r="AK118" s="1817"/>
      <c r="AL118" s="1817"/>
      <c r="AM118" s="1820"/>
      <c r="AN118" s="1819"/>
      <c r="AO118" s="1817"/>
      <c r="AP118" s="1817"/>
      <c r="AQ118" s="1820"/>
      <c r="AR118" s="1819"/>
      <c r="AS118" s="1817"/>
      <c r="AT118" s="1817"/>
      <c r="AU118" s="1820"/>
      <c r="AV118" s="1819"/>
      <c r="AW118" s="1817"/>
      <c r="AX118" s="1817"/>
      <c r="AY118" s="1820"/>
      <c r="AZ118" s="1819"/>
      <c r="BA118" s="1817"/>
      <c r="BB118" s="1817"/>
      <c r="BC118" s="1820"/>
      <c r="BD118" s="1819"/>
      <c r="BE118" s="1817"/>
      <c r="BF118" s="1817"/>
      <c r="BG118" s="1820"/>
      <c r="BH118" s="1819"/>
      <c r="BI118" s="1817"/>
      <c r="BJ118" s="1817"/>
      <c r="BK118" s="1820"/>
      <c r="BL118" s="1819"/>
      <c r="BM118" s="1817"/>
      <c r="BN118" s="1817"/>
      <c r="BO118" s="1820"/>
      <c r="BP118" s="1819"/>
      <c r="BQ118" s="1817"/>
      <c r="BR118" s="1817"/>
      <c r="BS118" s="1820"/>
      <c r="BT118" s="1819"/>
      <c r="BU118" s="1817"/>
      <c r="BV118" s="1817"/>
      <c r="BW118" s="1820"/>
      <c r="BX118" s="1819"/>
      <c r="BY118" s="1817"/>
      <c r="BZ118" s="1817"/>
      <c r="CA118" s="1820"/>
      <c r="CB118" s="1819"/>
      <c r="CC118" s="1817"/>
      <c r="CD118" s="1817"/>
      <c r="CE118" s="1820"/>
      <c r="CF118" s="1819"/>
      <c r="CG118" s="1817"/>
      <c r="CH118" s="1817"/>
      <c r="CI118" s="1820"/>
      <c r="CJ118" s="1819"/>
      <c r="CK118" s="1817"/>
      <c r="CL118" s="1817"/>
      <c r="CM118" s="1820"/>
      <c r="CN118" s="1819"/>
      <c r="CO118" s="1817"/>
      <c r="CP118" s="1817"/>
      <c r="CQ118" s="1820"/>
      <c r="CR118" s="1819"/>
      <c r="CS118" s="1817"/>
      <c r="CT118" s="1817"/>
      <c r="CU118" s="1820"/>
      <c r="CV118" s="1819"/>
      <c r="CW118" s="1817"/>
      <c r="CX118" s="1817"/>
      <c r="CY118" s="1820"/>
      <c r="CZ118" s="1819"/>
      <c r="DA118" s="1817"/>
      <c r="DB118" s="1817"/>
      <c r="DC118" s="1820"/>
      <c r="DD118" s="1819"/>
      <c r="DE118" s="1817"/>
      <c r="DF118" s="1817"/>
      <c r="DG118" s="1820"/>
      <c r="DH118" s="1819"/>
      <c r="DI118" s="1817"/>
      <c r="DJ118" s="1817"/>
      <c r="DK118" s="1820"/>
      <c r="DL118" s="1819"/>
      <c r="DM118" s="1817"/>
      <c r="DN118" s="1817"/>
      <c r="DO118" s="1820"/>
      <c r="DP118" s="1819"/>
      <c r="DQ118" s="1817"/>
      <c r="DR118" s="1817"/>
      <c r="DS118" s="1820"/>
      <c r="DT118" s="1819"/>
      <c r="DU118" s="1817"/>
      <c r="DV118" s="1817"/>
      <c r="DW118" s="1820"/>
      <c r="DX118" s="1819"/>
      <c r="DY118" s="1817"/>
      <c r="DZ118" s="1817"/>
      <c r="EA118" s="1817"/>
      <c r="EB118" s="1821">
        <f t="shared" ref="EB118:EB119" si="25">SUM(H118:EA118)</f>
        <v>0</v>
      </c>
      <c r="EC118" s="1822"/>
      <c r="ED118" s="1822"/>
      <c r="EE118" s="1823"/>
      <c r="EG118" s="357"/>
      <c r="EH118" s="357"/>
      <c r="EI118" s="358"/>
      <c r="EJ118" s="358"/>
      <c r="EK118" s="357"/>
      <c r="EL118" s="80"/>
      <c r="EW118" s="853"/>
      <c r="EX118" s="853"/>
      <c r="EY118" s="853"/>
      <c r="EZ118" s="853"/>
      <c r="FA118" s="853"/>
      <c r="FB118" s="853" t="s">
        <v>1122</v>
      </c>
      <c r="FC118" s="853"/>
      <c r="FD118" s="853"/>
      <c r="FE118" s="853"/>
      <c r="FF118" s="853"/>
      <c r="FG118" s="853"/>
      <c r="FH118" s="853"/>
      <c r="FI118" s="853"/>
      <c r="FJ118" s="853"/>
      <c r="FK118" s="853"/>
      <c r="FL118" s="853"/>
      <c r="FM118" s="853"/>
      <c r="FN118" s="853"/>
      <c r="FO118" s="853"/>
      <c r="FP118" s="853"/>
      <c r="FQ118" s="853"/>
      <c r="FR118" s="853"/>
      <c r="FS118" s="853"/>
      <c r="FT118" s="853"/>
      <c r="FU118" s="853"/>
      <c r="FV118" s="853"/>
    </row>
    <row r="119" spans="1:178" ht="20.100000000000001" customHeight="1">
      <c r="A119" s="912">
        <f t="shared" si="23"/>
        <v>78</v>
      </c>
      <c r="B119" s="402"/>
      <c r="C119" s="409"/>
      <c r="D119" s="1884"/>
      <c r="E119" s="1254" t="s">
        <v>644</v>
      </c>
      <c r="F119" s="982"/>
      <c r="G119" s="1328" t="s">
        <v>33</v>
      </c>
      <c r="H119" s="1877"/>
      <c r="I119" s="1878"/>
      <c r="J119" s="1878"/>
      <c r="K119" s="1879"/>
      <c r="L119" s="1878"/>
      <c r="M119" s="1878"/>
      <c r="N119" s="1878"/>
      <c r="O119" s="1878"/>
      <c r="P119" s="1880"/>
      <c r="Q119" s="1878"/>
      <c r="R119" s="1878"/>
      <c r="S119" s="1881"/>
      <c r="T119" s="1880"/>
      <c r="U119" s="1878"/>
      <c r="V119" s="1878"/>
      <c r="W119" s="1881"/>
      <c r="X119" s="1880"/>
      <c r="Y119" s="1878"/>
      <c r="Z119" s="1878"/>
      <c r="AA119" s="1881"/>
      <c r="AB119" s="1880"/>
      <c r="AC119" s="1878"/>
      <c r="AD119" s="1878"/>
      <c r="AE119" s="1881"/>
      <c r="AF119" s="1880"/>
      <c r="AG119" s="1878"/>
      <c r="AH119" s="1878"/>
      <c r="AI119" s="1881"/>
      <c r="AJ119" s="1880"/>
      <c r="AK119" s="1878"/>
      <c r="AL119" s="1878"/>
      <c r="AM119" s="1881"/>
      <c r="AN119" s="1880"/>
      <c r="AO119" s="1878"/>
      <c r="AP119" s="1878"/>
      <c r="AQ119" s="1881"/>
      <c r="AR119" s="1880"/>
      <c r="AS119" s="1878"/>
      <c r="AT119" s="1878"/>
      <c r="AU119" s="1881"/>
      <c r="AV119" s="1880"/>
      <c r="AW119" s="1878"/>
      <c r="AX119" s="1878"/>
      <c r="AY119" s="1881"/>
      <c r="AZ119" s="1880"/>
      <c r="BA119" s="1878"/>
      <c r="BB119" s="1878"/>
      <c r="BC119" s="1881"/>
      <c r="BD119" s="1880"/>
      <c r="BE119" s="1878"/>
      <c r="BF119" s="1878"/>
      <c r="BG119" s="1881"/>
      <c r="BH119" s="1880"/>
      <c r="BI119" s="1878"/>
      <c r="BJ119" s="1878"/>
      <c r="BK119" s="1881"/>
      <c r="BL119" s="1880"/>
      <c r="BM119" s="1878"/>
      <c r="BN119" s="1878"/>
      <c r="BO119" s="1881"/>
      <c r="BP119" s="1880"/>
      <c r="BQ119" s="1878"/>
      <c r="BR119" s="1878"/>
      <c r="BS119" s="1881"/>
      <c r="BT119" s="1880"/>
      <c r="BU119" s="1878"/>
      <c r="BV119" s="1878"/>
      <c r="BW119" s="1881"/>
      <c r="BX119" s="1880"/>
      <c r="BY119" s="1878"/>
      <c r="BZ119" s="1878"/>
      <c r="CA119" s="1881"/>
      <c r="CB119" s="1880"/>
      <c r="CC119" s="1878"/>
      <c r="CD119" s="1878"/>
      <c r="CE119" s="1881"/>
      <c r="CF119" s="1880"/>
      <c r="CG119" s="1878"/>
      <c r="CH119" s="1878"/>
      <c r="CI119" s="1881"/>
      <c r="CJ119" s="1880"/>
      <c r="CK119" s="1878"/>
      <c r="CL119" s="1878"/>
      <c r="CM119" s="1881"/>
      <c r="CN119" s="1880"/>
      <c r="CO119" s="1878"/>
      <c r="CP119" s="1878"/>
      <c r="CQ119" s="1881"/>
      <c r="CR119" s="1880"/>
      <c r="CS119" s="1878"/>
      <c r="CT119" s="1878"/>
      <c r="CU119" s="1881"/>
      <c r="CV119" s="1880"/>
      <c r="CW119" s="1878"/>
      <c r="CX119" s="1878"/>
      <c r="CY119" s="1881"/>
      <c r="CZ119" s="1880"/>
      <c r="DA119" s="1878"/>
      <c r="DB119" s="1878"/>
      <c r="DC119" s="1881"/>
      <c r="DD119" s="1880"/>
      <c r="DE119" s="1878"/>
      <c r="DF119" s="1878"/>
      <c r="DG119" s="1881"/>
      <c r="DH119" s="1880"/>
      <c r="DI119" s="1878"/>
      <c r="DJ119" s="1878"/>
      <c r="DK119" s="1881"/>
      <c r="DL119" s="1880"/>
      <c r="DM119" s="1878"/>
      <c r="DN119" s="1878"/>
      <c r="DO119" s="1881"/>
      <c r="DP119" s="1880"/>
      <c r="DQ119" s="1878"/>
      <c r="DR119" s="1878"/>
      <c r="DS119" s="1881"/>
      <c r="DT119" s="1880"/>
      <c r="DU119" s="1878"/>
      <c r="DV119" s="1878"/>
      <c r="DW119" s="1881"/>
      <c r="DX119" s="1880"/>
      <c r="DY119" s="1878"/>
      <c r="DZ119" s="1878"/>
      <c r="EA119" s="1878"/>
      <c r="EB119" s="2033">
        <f t="shared" si="25"/>
        <v>0</v>
      </c>
      <c r="EC119" s="2034"/>
      <c r="ED119" s="2034"/>
      <c r="EE119" s="2035"/>
      <c r="EG119" s="357"/>
      <c r="EH119" s="357"/>
      <c r="EI119" s="358"/>
      <c r="EJ119" s="358"/>
      <c r="EK119" s="357"/>
      <c r="EL119" s="80"/>
      <c r="EW119" s="853"/>
      <c r="EX119" s="853"/>
      <c r="EY119" s="853"/>
      <c r="EZ119" s="853"/>
      <c r="FA119" s="853"/>
      <c r="FB119" s="853" t="s">
        <v>1122</v>
      </c>
      <c r="FC119" s="853"/>
      <c r="FD119" s="853"/>
      <c r="FE119" s="853"/>
      <c r="FF119" s="853"/>
      <c r="FG119" s="853"/>
      <c r="FH119" s="853"/>
      <c r="FI119" s="853"/>
      <c r="FJ119" s="853"/>
      <c r="FK119" s="853"/>
      <c r="FL119" s="853"/>
      <c r="FM119" s="853"/>
      <c r="FN119" s="853"/>
      <c r="FO119" s="853"/>
      <c r="FP119" s="853"/>
      <c r="FQ119" s="853"/>
      <c r="FR119" s="853"/>
      <c r="FS119" s="853"/>
      <c r="FT119" s="853"/>
      <c r="FU119" s="853"/>
      <c r="FV119" s="853"/>
    </row>
    <row r="120" spans="1:178" ht="20.100000000000001" customHeight="1">
      <c r="A120" s="909">
        <f>A117+1</f>
        <v>77</v>
      </c>
      <c r="B120" s="402"/>
      <c r="C120" s="403" t="s">
        <v>448</v>
      </c>
      <c r="D120" s="1888" t="s">
        <v>647</v>
      </c>
      <c r="E120" s="1888"/>
      <c r="F120" s="1888"/>
      <c r="G120" s="1889"/>
      <c r="H120" s="1844"/>
      <c r="I120" s="1833"/>
      <c r="J120" s="1833"/>
      <c r="K120" s="1845"/>
      <c r="L120" s="1833"/>
      <c r="M120" s="1833"/>
      <c r="N120" s="1833"/>
      <c r="O120" s="1833"/>
      <c r="P120" s="1832"/>
      <c r="Q120" s="1833"/>
      <c r="R120" s="1833"/>
      <c r="S120" s="1837"/>
      <c r="T120" s="1832"/>
      <c r="U120" s="1833"/>
      <c r="V120" s="1833"/>
      <c r="W120" s="1837"/>
      <c r="X120" s="1832"/>
      <c r="Y120" s="1833"/>
      <c r="Z120" s="1833"/>
      <c r="AA120" s="1837"/>
      <c r="AB120" s="1832"/>
      <c r="AC120" s="1833"/>
      <c r="AD120" s="1833"/>
      <c r="AE120" s="1837"/>
      <c r="AF120" s="1832"/>
      <c r="AG120" s="1833"/>
      <c r="AH120" s="1833"/>
      <c r="AI120" s="1837"/>
      <c r="AJ120" s="1832"/>
      <c r="AK120" s="1833"/>
      <c r="AL120" s="1833"/>
      <c r="AM120" s="1837"/>
      <c r="AN120" s="1832"/>
      <c r="AO120" s="1833"/>
      <c r="AP120" s="1833"/>
      <c r="AQ120" s="1837"/>
      <c r="AR120" s="1832"/>
      <c r="AS120" s="1833"/>
      <c r="AT120" s="1833"/>
      <c r="AU120" s="1837"/>
      <c r="AV120" s="1832"/>
      <c r="AW120" s="1833"/>
      <c r="AX120" s="1833"/>
      <c r="AY120" s="1837"/>
      <c r="AZ120" s="1832"/>
      <c r="BA120" s="1833"/>
      <c r="BB120" s="1833"/>
      <c r="BC120" s="1837"/>
      <c r="BD120" s="1832"/>
      <c r="BE120" s="1833"/>
      <c r="BF120" s="1833"/>
      <c r="BG120" s="1837"/>
      <c r="BH120" s="1832"/>
      <c r="BI120" s="1833"/>
      <c r="BJ120" s="1833"/>
      <c r="BK120" s="1837"/>
      <c r="BL120" s="1832"/>
      <c r="BM120" s="1833"/>
      <c r="BN120" s="1833"/>
      <c r="BO120" s="1837"/>
      <c r="BP120" s="1832"/>
      <c r="BQ120" s="1833"/>
      <c r="BR120" s="1833"/>
      <c r="BS120" s="1837"/>
      <c r="BT120" s="1832"/>
      <c r="BU120" s="1833"/>
      <c r="BV120" s="1833"/>
      <c r="BW120" s="1837"/>
      <c r="BX120" s="1832"/>
      <c r="BY120" s="1833"/>
      <c r="BZ120" s="1833"/>
      <c r="CA120" s="1837"/>
      <c r="CB120" s="1832"/>
      <c r="CC120" s="1833"/>
      <c r="CD120" s="1833"/>
      <c r="CE120" s="1837"/>
      <c r="CF120" s="1832"/>
      <c r="CG120" s="1833"/>
      <c r="CH120" s="1833"/>
      <c r="CI120" s="1837"/>
      <c r="CJ120" s="1832"/>
      <c r="CK120" s="1833"/>
      <c r="CL120" s="1833"/>
      <c r="CM120" s="1837"/>
      <c r="CN120" s="1832"/>
      <c r="CO120" s="1833"/>
      <c r="CP120" s="1833"/>
      <c r="CQ120" s="1837"/>
      <c r="CR120" s="1832"/>
      <c r="CS120" s="1833"/>
      <c r="CT120" s="1833"/>
      <c r="CU120" s="1837"/>
      <c r="CV120" s="1832"/>
      <c r="CW120" s="1833"/>
      <c r="CX120" s="1833"/>
      <c r="CY120" s="1837"/>
      <c r="CZ120" s="1832"/>
      <c r="DA120" s="1833"/>
      <c r="DB120" s="1833"/>
      <c r="DC120" s="1837"/>
      <c r="DD120" s="1832"/>
      <c r="DE120" s="1833"/>
      <c r="DF120" s="1833"/>
      <c r="DG120" s="1837"/>
      <c r="DH120" s="1832"/>
      <c r="DI120" s="1833"/>
      <c r="DJ120" s="1833"/>
      <c r="DK120" s="1837"/>
      <c r="DL120" s="1832"/>
      <c r="DM120" s="1833"/>
      <c r="DN120" s="1833"/>
      <c r="DO120" s="1837"/>
      <c r="DP120" s="1832"/>
      <c r="DQ120" s="1833"/>
      <c r="DR120" s="1833"/>
      <c r="DS120" s="1837"/>
      <c r="DT120" s="1832"/>
      <c r="DU120" s="1833"/>
      <c r="DV120" s="1833"/>
      <c r="DW120" s="1837"/>
      <c r="DX120" s="1832"/>
      <c r="DY120" s="1833"/>
      <c r="DZ120" s="1833"/>
      <c r="EA120" s="1833"/>
      <c r="EB120" s="1846">
        <f t="shared" ref="EB120:EB146" si="26">SUM(H120:EA120)</f>
        <v>0</v>
      </c>
      <c r="EC120" s="1828"/>
      <c r="ED120" s="1828"/>
      <c r="EE120" s="1847"/>
      <c r="EG120" s="136"/>
      <c r="EH120" s="136"/>
      <c r="EJ120" s="158"/>
      <c r="EK120" s="136"/>
      <c r="EW120" s="853"/>
      <c r="EX120" s="853"/>
      <c r="EY120" s="853"/>
      <c r="EZ120" s="853"/>
      <c r="FA120" s="853" t="s">
        <v>1122</v>
      </c>
      <c r="FB120" s="853"/>
      <c r="FC120" s="853"/>
      <c r="FD120" s="853"/>
      <c r="FE120" s="853"/>
      <c r="FF120" s="853"/>
      <c r="FG120" s="853"/>
      <c r="FH120" s="853"/>
      <c r="FI120" s="853"/>
      <c r="FJ120" s="853"/>
      <c r="FK120" s="853"/>
      <c r="FL120" s="853"/>
      <c r="FM120" s="853"/>
      <c r="FN120" s="853"/>
      <c r="FO120" s="853"/>
      <c r="FP120" s="853"/>
      <c r="FQ120" s="853"/>
      <c r="FR120" s="853"/>
      <c r="FS120" s="853"/>
      <c r="FT120" s="853" t="s">
        <v>1122</v>
      </c>
      <c r="FU120" s="853"/>
      <c r="FV120" s="853"/>
    </row>
    <row r="121" spans="1:178" ht="20.100000000000001" customHeight="1">
      <c r="A121" s="909">
        <f t="shared" si="23"/>
        <v>78</v>
      </c>
      <c r="B121" s="402"/>
      <c r="C121" s="403" t="s">
        <v>449</v>
      </c>
      <c r="D121" s="1888" t="s">
        <v>668</v>
      </c>
      <c r="E121" s="1888"/>
      <c r="F121" s="1888"/>
      <c r="G121" s="1889"/>
      <c r="H121" s="1848">
        <f>SUMIF($FO$21:$FO$189,"○",H$21:H$189)</f>
        <v>0</v>
      </c>
      <c r="I121" s="1828"/>
      <c r="J121" s="1828"/>
      <c r="K121" s="1849"/>
      <c r="L121" s="1828">
        <f>SUMIF($FO$21:$FO$189,"○",L$21:L$189)</f>
        <v>0</v>
      </c>
      <c r="M121" s="1828"/>
      <c r="N121" s="1828"/>
      <c r="O121" s="1828"/>
      <c r="P121" s="1827">
        <f>SUMIF($FO$21:$FO$189,"○",P$21:P$189)</f>
        <v>0</v>
      </c>
      <c r="Q121" s="1828"/>
      <c r="R121" s="1828"/>
      <c r="S121" s="1829"/>
      <c r="T121" s="1827">
        <f>SUMIF($FO$21:$FO$189,"○",T$21:T$189)</f>
        <v>0</v>
      </c>
      <c r="U121" s="1828"/>
      <c r="V121" s="1828"/>
      <c r="W121" s="1829"/>
      <c r="X121" s="1827">
        <f>SUMIF($FO$21:$FO$189,"○",X$21:X$189)</f>
        <v>0</v>
      </c>
      <c r="Y121" s="1828"/>
      <c r="Z121" s="1828"/>
      <c r="AA121" s="1829"/>
      <c r="AB121" s="1827">
        <f>SUMIF($FO$21:$FO$189,"○",AB$21:AB$189)</f>
        <v>0</v>
      </c>
      <c r="AC121" s="1828"/>
      <c r="AD121" s="1828"/>
      <c r="AE121" s="1829"/>
      <c r="AF121" s="1827">
        <f>SUMIF($FO$21:$FO$189,"○",AF$21:AF$189)</f>
        <v>0</v>
      </c>
      <c r="AG121" s="1828"/>
      <c r="AH121" s="1828"/>
      <c r="AI121" s="1829"/>
      <c r="AJ121" s="1827">
        <f>SUMIF($FO$21:$FO$189,"○",AJ$21:AJ$189)</f>
        <v>0</v>
      </c>
      <c r="AK121" s="1828"/>
      <c r="AL121" s="1828"/>
      <c r="AM121" s="1829"/>
      <c r="AN121" s="1827">
        <f>SUMIF($FO$21:$FO$189,"○",AN$21:AN$189)</f>
        <v>0</v>
      </c>
      <c r="AO121" s="1828"/>
      <c r="AP121" s="1828"/>
      <c r="AQ121" s="1829"/>
      <c r="AR121" s="1827">
        <f>SUMIF($FO$21:$FO$189,"○",AR$21:AR$189)</f>
        <v>0</v>
      </c>
      <c r="AS121" s="1828"/>
      <c r="AT121" s="1828"/>
      <c r="AU121" s="1829"/>
      <c r="AV121" s="1827">
        <f>SUMIF($FO$21:$FO$189,"○",AV$21:AV$189)</f>
        <v>0</v>
      </c>
      <c r="AW121" s="1828"/>
      <c r="AX121" s="1828"/>
      <c r="AY121" s="1829"/>
      <c r="AZ121" s="1827">
        <f>SUMIF($FO$21:$FO$189,"○",AZ$21:AZ$189)</f>
        <v>0</v>
      </c>
      <c r="BA121" s="1828"/>
      <c r="BB121" s="1828"/>
      <c r="BC121" s="1829"/>
      <c r="BD121" s="1827">
        <f>SUMIF($FO$21:$FO$189,"○",BD$21:BD$189)</f>
        <v>0</v>
      </c>
      <c r="BE121" s="1828"/>
      <c r="BF121" s="1828"/>
      <c r="BG121" s="1829"/>
      <c r="BH121" s="1827">
        <f>SUMIF($FO$21:$FO$189,"○",BH$21:BH$189)</f>
        <v>0</v>
      </c>
      <c r="BI121" s="1828"/>
      <c r="BJ121" s="1828"/>
      <c r="BK121" s="1829"/>
      <c r="BL121" s="1827">
        <f>SUMIF($FO$21:$FO$189,"○",BL$21:BL$189)</f>
        <v>0</v>
      </c>
      <c r="BM121" s="1828"/>
      <c r="BN121" s="1828"/>
      <c r="BO121" s="1829"/>
      <c r="BP121" s="1827">
        <f>SUMIF($FO$21:$FO$189,"○",BP$21:BP$189)</f>
        <v>0</v>
      </c>
      <c r="BQ121" s="1828"/>
      <c r="BR121" s="1828"/>
      <c r="BS121" s="1829"/>
      <c r="BT121" s="1827">
        <f>SUMIF($FO$21:$FO$189,"○",BT$21:BT$189)</f>
        <v>0</v>
      </c>
      <c r="BU121" s="1828"/>
      <c r="BV121" s="1828"/>
      <c r="BW121" s="1829"/>
      <c r="BX121" s="1827">
        <f>SUMIF($FO$21:$FO$189,"○",BX$21:BX$189)</f>
        <v>0</v>
      </c>
      <c r="BY121" s="1828"/>
      <c r="BZ121" s="1828"/>
      <c r="CA121" s="1829"/>
      <c r="CB121" s="1827">
        <f>SUMIF($FO$21:$FO$189,"○",CB$21:CB$189)</f>
        <v>0</v>
      </c>
      <c r="CC121" s="1828"/>
      <c r="CD121" s="1828"/>
      <c r="CE121" s="1829"/>
      <c r="CF121" s="1827">
        <f>SUMIF($FO$21:$FO$189,"○",CF$21:CF$189)</f>
        <v>0</v>
      </c>
      <c r="CG121" s="1828"/>
      <c r="CH121" s="1828"/>
      <c r="CI121" s="1829"/>
      <c r="CJ121" s="1827">
        <f>SUMIF($FO$21:$FO$189,"○",CJ$21:CJ$189)</f>
        <v>0</v>
      </c>
      <c r="CK121" s="1828"/>
      <c r="CL121" s="1828"/>
      <c r="CM121" s="1829"/>
      <c r="CN121" s="1827">
        <f>SUMIF($FO$21:$FO$189,"○",CN$21:CN$189)</f>
        <v>0</v>
      </c>
      <c r="CO121" s="1828"/>
      <c r="CP121" s="1828"/>
      <c r="CQ121" s="1829"/>
      <c r="CR121" s="1827">
        <f>SUMIF($FO$21:$FO$189,"○",CR$21:CR$189)</f>
        <v>0</v>
      </c>
      <c r="CS121" s="1828"/>
      <c r="CT121" s="1828"/>
      <c r="CU121" s="1829"/>
      <c r="CV121" s="1827">
        <f>SUMIF($FO$21:$FO$189,"○",CV$21:CV$189)</f>
        <v>0</v>
      </c>
      <c r="CW121" s="1828"/>
      <c r="CX121" s="1828"/>
      <c r="CY121" s="1829"/>
      <c r="CZ121" s="1827">
        <f>SUMIF($FO$21:$FO$189,"○",CZ$21:CZ$189)</f>
        <v>0</v>
      </c>
      <c r="DA121" s="1828"/>
      <c r="DB121" s="1828"/>
      <c r="DC121" s="1829"/>
      <c r="DD121" s="1827">
        <f>SUMIF($FO$21:$FO$189,"○",DD$21:DD$189)</f>
        <v>0</v>
      </c>
      <c r="DE121" s="1828"/>
      <c r="DF121" s="1828"/>
      <c r="DG121" s="1829"/>
      <c r="DH121" s="1827">
        <f>SUMIF($FO$21:$FO$189,"○",DH$21:DH$189)</f>
        <v>0</v>
      </c>
      <c r="DI121" s="1828"/>
      <c r="DJ121" s="1828"/>
      <c r="DK121" s="1829"/>
      <c r="DL121" s="1827">
        <f>SUMIF($FO$21:$FO$189,"○",DL$21:DL$189)</f>
        <v>0</v>
      </c>
      <c r="DM121" s="1828"/>
      <c r="DN121" s="1828"/>
      <c r="DO121" s="1829"/>
      <c r="DP121" s="1827">
        <f>SUMIF($FO$21:$FO$189,"○",DP$21:DP$189)</f>
        <v>0</v>
      </c>
      <c r="DQ121" s="1828"/>
      <c r="DR121" s="1828"/>
      <c r="DS121" s="1829"/>
      <c r="DT121" s="1827">
        <f>SUMIF($FO$21:$FO$189,"○",DT$21:DT$189)</f>
        <v>0</v>
      </c>
      <c r="DU121" s="1828"/>
      <c r="DV121" s="1828"/>
      <c r="DW121" s="1829"/>
      <c r="DX121" s="1827">
        <f>SUMIF($FO$21:$FO$189,"○",DX$21:DX$189)</f>
        <v>0</v>
      </c>
      <c r="DY121" s="1828"/>
      <c r="DZ121" s="1828"/>
      <c r="EA121" s="1828"/>
      <c r="EB121" s="1846">
        <f t="shared" si="26"/>
        <v>0</v>
      </c>
      <c r="EC121" s="1828"/>
      <c r="ED121" s="1828"/>
      <c r="EE121" s="1847"/>
      <c r="EG121" s="136"/>
      <c r="EH121" s="136"/>
      <c r="EI121" s="158"/>
      <c r="EJ121" s="158"/>
      <c r="EK121" s="136"/>
      <c r="EW121" s="853"/>
      <c r="EX121" s="853"/>
      <c r="EY121" s="853"/>
      <c r="EZ121" s="853"/>
      <c r="FA121" s="853" t="s">
        <v>1122</v>
      </c>
      <c r="FB121" s="853"/>
      <c r="FC121" s="853"/>
      <c r="FD121" s="853"/>
      <c r="FE121" s="853"/>
      <c r="FF121" s="853"/>
      <c r="FG121" s="853"/>
      <c r="FH121" s="853"/>
      <c r="FI121" s="853"/>
      <c r="FJ121" s="853"/>
      <c r="FK121" s="853"/>
      <c r="FL121" s="853"/>
      <c r="FM121" s="853"/>
      <c r="FN121" s="853"/>
      <c r="FO121" s="853"/>
      <c r="FP121" s="853"/>
      <c r="FQ121" s="853"/>
      <c r="FR121" s="853"/>
      <c r="FS121" s="853"/>
      <c r="FT121" s="853"/>
      <c r="FU121" s="853"/>
      <c r="FV121" s="853"/>
    </row>
    <row r="122" spans="1:178" ht="20.100000000000001" customHeight="1">
      <c r="A122" s="909">
        <f t="shared" si="23"/>
        <v>79</v>
      </c>
      <c r="B122" s="402"/>
      <c r="C122" s="406"/>
      <c r="D122" s="1436" t="s">
        <v>619</v>
      </c>
      <c r="E122" s="1421" t="s">
        <v>648</v>
      </c>
      <c r="F122" s="1421"/>
      <c r="G122" s="1437"/>
      <c r="H122" s="1848">
        <f>'4_労務管理費'!D13</f>
        <v>0</v>
      </c>
      <c r="I122" s="1828"/>
      <c r="J122" s="1828"/>
      <c r="K122" s="1849"/>
      <c r="L122" s="1848">
        <f>'4_労務管理費'!F13</f>
        <v>0</v>
      </c>
      <c r="M122" s="1828"/>
      <c r="N122" s="1828"/>
      <c r="O122" s="1829"/>
      <c r="P122" s="1827">
        <f>'4_労務管理費'!G13</f>
        <v>0</v>
      </c>
      <c r="Q122" s="1828"/>
      <c r="R122" s="1828"/>
      <c r="S122" s="1829"/>
      <c r="T122" s="1827">
        <f>'4_労務管理費'!H13</f>
        <v>0</v>
      </c>
      <c r="U122" s="1828"/>
      <c r="V122" s="1828"/>
      <c r="W122" s="1829"/>
      <c r="X122" s="1827">
        <f>'4_労務管理費'!I13</f>
        <v>0</v>
      </c>
      <c r="Y122" s="1828"/>
      <c r="Z122" s="1828"/>
      <c r="AA122" s="1829"/>
      <c r="AB122" s="1827">
        <f>'4_労務管理費'!J13</f>
        <v>0</v>
      </c>
      <c r="AC122" s="1828"/>
      <c r="AD122" s="1828"/>
      <c r="AE122" s="1829"/>
      <c r="AF122" s="1827">
        <f>'4_労務管理費'!K13</f>
        <v>0</v>
      </c>
      <c r="AG122" s="1828"/>
      <c r="AH122" s="1828"/>
      <c r="AI122" s="1829"/>
      <c r="AJ122" s="1827">
        <f>'4_労務管理費'!L13</f>
        <v>0</v>
      </c>
      <c r="AK122" s="1828"/>
      <c r="AL122" s="1828"/>
      <c r="AM122" s="1829"/>
      <c r="AN122" s="1827">
        <f>'4_労務管理費'!M13</f>
        <v>0</v>
      </c>
      <c r="AO122" s="1828"/>
      <c r="AP122" s="1828"/>
      <c r="AQ122" s="1829"/>
      <c r="AR122" s="1827">
        <f>'4_労務管理費'!N13</f>
        <v>0</v>
      </c>
      <c r="AS122" s="1828"/>
      <c r="AT122" s="1828"/>
      <c r="AU122" s="1829"/>
      <c r="AV122" s="1827">
        <f>'4_労務管理費'!O13</f>
        <v>0</v>
      </c>
      <c r="AW122" s="1828"/>
      <c r="AX122" s="1828"/>
      <c r="AY122" s="1829"/>
      <c r="AZ122" s="1827">
        <f>'4_労務管理費'!P13</f>
        <v>0</v>
      </c>
      <c r="BA122" s="1828"/>
      <c r="BB122" s="1828"/>
      <c r="BC122" s="1829"/>
      <c r="BD122" s="1827">
        <f>'4_労務管理費'!Q13</f>
        <v>0</v>
      </c>
      <c r="BE122" s="1828"/>
      <c r="BF122" s="1828"/>
      <c r="BG122" s="1829"/>
      <c r="BH122" s="1827">
        <f>'4_労務管理費'!R13</f>
        <v>0</v>
      </c>
      <c r="BI122" s="1828"/>
      <c r="BJ122" s="1828"/>
      <c r="BK122" s="1829"/>
      <c r="BL122" s="1827">
        <f>'4_労務管理費'!S13</f>
        <v>0</v>
      </c>
      <c r="BM122" s="1828"/>
      <c r="BN122" s="1828"/>
      <c r="BO122" s="1829"/>
      <c r="BP122" s="1827">
        <f>'4_労務管理費'!T13</f>
        <v>0</v>
      </c>
      <c r="BQ122" s="1828"/>
      <c r="BR122" s="1828"/>
      <c r="BS122" s="1829"/>
      <c r="BT122" s="1827">
        <f>'4_労務管理費'!U13</f>
        <v>0</v>
      </c>
      <c r="BU122" s="1828"/>
      <c r="BV122" s="1828"/>
      <c r="BW122" s="1829"/>
      <c r="BX122" s="1827">
        <f>'4_労務管理費'!V13</f>
        <v>0</v>
      </c>
      <c r="BY122" s="1828"/>
      <c r="BZ122" s="1828"/>
      <c r="CA122" s="1829"/>
      <c r="CB122" s="1827">
        <f>'4_労務管理費'!W13</f>
        <v>0</v>
      </c>
      <c r="CC122" s="1828"/>
      <c r="CD122" s="1828"/>
      <c r="CE122" s="1829"/>
      <c r="CF122" s="1827">
        <f>'4_労務管理費'!X13</f>
        <v>0</v>
      </c>
      <c r="CG122" s="1828"/>
      <c r="CH122" s="1828"/>
      <c r="CI122" s="1829"/>
      <c r="CJ122" s="1827">
        <f>'4_労務管理費'!Y13</f>
        <v>0</v>
      </c>
      <c r="CK122" s="1828"/>
      <c r="CL122" s="1828"/>
      <c r="CM122" s="1829"/>
      <c r="CN122" s="1827">
        <f>'4_労務管理費'!Z13</f>
        <v>0</v>
      </c>
      <c r="CO122" s="1828"/>
      <c r="CP122" s="1828"/>
      <c r="CQ122" s="1829"/>
      <c r="CR122" s="1827">
        <f>'4_労務管理費'!AA13</f>
        <v>0</v>
      </c>
      <c r="CS122" s="1828"/>
      <c r="CT122" s="1828"/>
      <c r="CU122" s="1829"/>
      <c r="CV122" s="1827">
        <f>'4_労務管理費'!AB13</f>
        <v>0</v>
      </c>
      <c r="CW122" s="1828"/>
      <c r="CX122" s="1828"/>
      <c r="CY122" s="1829"/>
      <c r="CZ122" s="1827">
        <f>'4_労務管理費'!AC13</f>
        <v>0</v>
      </c>
      <c r="DA122" s="1828"/>
      <c r="DB122" s="1828"/>
      <c r="DC122" s="1829"/>
      <c r="DD122" s="1827">
        <f>'4_労務管理費'!AD13</f>
        <v>0</v>
      </c>
      <c r="DE122" s="1828"/>
      <c r="DF122" s="1828"/>
      <c r="DG122" s="1829"/>
      <c r="DH122" s="1827">
        <f>'4_労務管理費'!AE13</f>
        <v>0</v>
      </c>
      <c r="DI122" s="1828"/>
      <c r="DJ122" s="1828"/>
      <c r="DK122" s="1829"/>
      <c r="DL122" s="1827">
        <f>'4_労務管理費'!AF13</f>
        <v>0</v>
      </c>
      <c r="DM122" s="1828"/>
      <c r="DN122" s="1828"/>
      <c r="DO122" s="1829"/>
      <c r="DP122" s="1827">
        <f>'4_労務管理費'!AG13</f>
        <v>0</v>
      </c>
      <c r="DQ122" s="1828"/>
      <c r="DR122" s="1828"/>
      <c r="DS122" s="1829"/>
      <c r="DT122" s="1827">
        <f>'4_労務管理費'!AH13</f>
        <v>0</v>
      </c>
      <c r="DU122" s="1828"/>
      <c r="DV122" s="1828"/>
      <c r="DW122" s="1829"/>
      <c r="DX122" s="1827">
        <f>'4_労務管理費'!AI13</f>
        <v>0</v>
      </c>
      <c r="DY122" s="1828"/>
      <c r="DZ122" s="1828"/>
      <c r="EA122" s="1828"/>
      <c r="EB122" s="1846">
        <f t="shared" si="26"/>
        <v>0</v>
      </c>
      <c r="EC122" s="1828"/>
      <c r="ED122" s="1828"/>
      <c r="EE122" s="1847"/>
      <c r="EF122" s="755" t="s">
        <v>1153</v>
      </c>
      <c r="EG122" s="136"/>
      <c r="EH122" s="136"/>
      <c r="EI122" s="158"/>
      <c r="EJ122" s="158"/>
      <c r="EK122" s="136"/>
      <c r="EW122" s="853"/>
      <c r="EX122" s="853"/>
      <c r="EY122" s="853"/>
      <c r="EZ122" s="853"/>
      <c r="FA122" s="853"/>
      <c r="FB122" s="853"/>
      <c r="FC122" s="853"/>
      <c r="FD122" s="853"/>
      <c r="FE122" s="853"/>
      <c r="FF122" s="853"/>
      <c r="FG122" s="853"/>
      <c r="FH122" s="853"/>
      <c r="FI122" s="853"/>
      <c r="FJ122" s="853"/>
      <c r="FK122" s="853"/>
      <c r="FL122" s="853"/>
      <c r="FM122" s="853"/>
      <c r="FN122" s="853"/>
      <c r="FO122" s="853" t="s">
        <v>1122</v>
      </c>
      <c r="FP122" s="853"/>
      <c r="FQ122" s="853"/>
      <c r="FR122" s="853"/>
      <c r="FS122" s="853"/>
      <c r="FT122" s="853" t="s">
        <v>1122</v>
      </c>
      <c r="FU122" s="853"/>
      <c r="FV122" s="853"/>
    </row>
    <row r="123" spans="1:178" ht="20.100000000000001" customHeight="1">
      <c r="B123" s="402"/>
      <c r="C123" s="406"/>
      <c r="D123" s="430"/>
      <c r="E123" s="1063" t="s">
        <v>615</v>
      </c>
      <c r="F123" s="1425" t="s">
        <v>958</v>
      </c>
      <c r="G123" s="1438"/>
      <c r="H123" s="1848">
        <f>'4_労務管理費'!D8</f>
        <v>0</v>
      </c>
      <c r="I123" s="1828"/>
      <c r="J123" s="1828"/>
      <c r="K123" s="1849"/>
      <c r="L123" s="1848">
        <f>'4_労務管理費'!F8</f>
        <v>0</v>
      </c>
      <c r="M123" s="1828"/>
      <c r="N123" s="1828"/>
      <c r="O123" s="1829"/>
      <c r="P123" s="1827">
        <f>'4_労務管理費'!G8</f>
        <v>0</v>
      </c>
      <c r="Q123" s="1828"/>
      <c r="R123" s="1828"/>
      <c r="S123" s="1829"/>
      <c r="T123" s="1827">
        <f>'4_労務管理費'!H8</f>
        <v>0</v>
      </c>
      <c r="U123" s="1828"/>
      <c r="V123" s="1828"/>
      <c r="W123" s="1829"/>
      <c r="X123" s="1827">
        <f>'4_労務管理費'!I8</f>
        <v>0</v>
      </c>
      <c r="Y123" s="1828"/>
      <c r="Z123" s="1828"/>
      <c r="AA123" s="1829"/>
      <c r="AB123" s="1827">
        <f>'4_労務管理費'!J8</f>
        <v>0</v>
      </c>
      <c r="AC123" s="1828"/>
      <c r="AD123" s="1828"/>
      <c r="AE123" s="1829"/>
      <c r="AF123" s="1827">
        <f>'4_労務管理費'!K8</f>
        <v>0</v>
      </c>
      <c r="AG123" s="1828"/>
      <c r="AH123" s="1828"/>
      <c r="AI123" s="1829"/>
      <c r="AJ123" s="1827">
        <f>'4_労務管理費'!L8</f>
        <v>0</v>
      </c>
      <c r="AK123" s="1828"/>
      <c r="AL123" s="1828"/>
      <c r="AM123" s="1829"/>
      <c r="AN123" s="1827">
        <f>'4_労務管理費'!M8</f>
        <v>0</v>
      </c>
      <c r="AO123" s="1828"/>
      <c r="AP123" s="1828"/>
      <c r="AQ123" s="1829"/>
      <c r="AR123" s="1827">
        <f>'4_労務管理費'!N8</f>
        <v>0</v>
      </c>
      <c r="AS123" s="1828"/>
      <c r="AT123" s="1828"/>
      <c r="AU123" s="1829"/>
      <c r="AV123" s="1827">
        <f>'4_労務管理費'!O8</f>
        <v>0</v>
      </c>
      <c r="AW123" s="1828"/>
      <c r="AX123" s="1828"/>
      <c r="AY123" s="1829"/>
      <c r="AZ123" s="1827">
        <f>'4_労務管理費'!P8</f>
        <v>0</v>
      </c>
      <c r="BA123" s="1828"/>
      <c r="BB123" s="1828"/>
      <c r="BC123" s="1829"/>
      <c r="BD123" s="1827">
        <f>'4_労務管理費'!Q8</f>
        <v>0</v>
      </c>
      <c r="BE123" s="1828"/>
      <c r="BF123" s="1828"/>
      <c r="BG123" s="1829"/>
      <c r="BH123" s="1827">
        <f>'4_労務管理費'!R8</f>
        <v>0</v>
      </c>
      <c r="BI123" s="1828"/>
      <c r="BJ123" s="1828"/>
      <c r="BK123" s="1829"/>
      <c r="BL123" s="1827">
        <f>'4_労務管理費'!S8</f>
        <v>0</v>
      </c>
      <c r="BM123" s="1828"/>
      <c r="BN123" s="1828"/>
      <c r="BO123" s="1829"/>
      <c r="BP123" s="1827">
        <f>'4_労務管理費'!T8</f>
        <v>0</v>
      </c>
      <c r="BQ123" s="1828"/>
      <c r="BR123" s="1828"/>
      <c r="BS123" s="1829"/>
      <c r="BT123" s="1827">
        <f>'4_労務管理費'!U8</f>
        <v>0</v>
      </c>
      <c r="BU123" s="1828"/>
      <c r="BV123" s="1828"/>
      <c r="BW123" s="1829"/>
      <c r="BX123" s="1827">
        <f>'4_労務管理費'!V8</f>
        <v>0</v>
      </c>
      <c r="BY123" s="1828"/>
      <c r="BZ123" s="1828"/>
      <c r="CA123" s="1829"/>
      <c r="CB123" s="1827">
        <f>'4_労務管理費'!W8</f>
        <v>0</v>
      </c>
      <c r="CC123" s="1828"/>
      <c r="CD123" s="1828"/>
      <c r="CE123" s="1829"/>
      <c r="CF123" s="1827">
        <f>'4_労務管理費'!X8</f>
        <v>0</v>
      </c>
      <c r="CG123" s="1828"/>
      <c r="CH123" s="1828"/>
      <c r="CI123" s="1829"/>
      <c r="CJ123" s="1827">
        <f>'4_労務管理費'!Y8</f>
        <v>0</v>
      </c>
      <c r="CK123" s="1828"/>
      <c r="CL123" s="1828"/>
      <c r="CM123" s="1829"/>
      <c r="CN123" s="1827">
        <f>'4_労務管理費'!Z8</f>
        <v>0</v>
      </c>
      <c r="CO123" s="1828"/>
      <c r="CP123" s="1828"/>
      <c r="CQ123" s="1829"/>
      <c r="CR123" s="1827">
        <f>'4_労務管理費'!AA8</f>
        <v>0</v>
      </c>
      <c r="CS123" s="1828"/>
      <c r="CT123" s="1828"/>
      <c r="CU123" s="1829"/>
      <c r="CV123" s="1827">
        <f>'4_労務管理費'!AB8</f>
        <v>0</v>
      </c>
      <c r="CW123" s="1828"/>
      <c r="CX123" s="1828"/>
      <c r="CY123" s="1829"/>
      <c r="CZ123" s="1827">
        <f>'4_労務管理費'!AC8</f>
        <v>0</v>
      </c>
      <c r="DA123" s="1828"/>
      <c r="DB123" s="1828"/>
      <c r="DC123" s="1829"/>
      <c r="DD123" s="1827">
        <f>'4_労務管理費'!AD8</f>
        <v>0</v>
      </c>
      <c r="DE123" s="1828"/>
      <c r="DF123" s="1828"/>
      <c r="DG123" s="1829"/>
      <c r="DH123" s="1827">
        <f>'4_労務管理費'!AE8</f>
        <v>0</v>
      </c>
      <c r="DI123" s="1828"/>
      <c r="DJ123" s="1828"/>
      <c r="DK123" s="1829"/>
      <c r="DL123" s="1827">
        <f>'4_労務管理費'!AF8</f>
        <v>0</v>
      </c>
      <c r="DM123" s="1828"/>
      <c r="DN123" s="1828"/>
      <c r="DO123" s="1829"/>
      <c r="DP123" s="1827">
        <f>'4_労務管理費'!AG8</f>
        <v>0</v>
      </c>
      <c r="DQ123" s="1828"/>
      <c r="DR123" s="1828"/>
      <c r="DS123" s="1829"/>
      <c r="DT123" s="1827">
        <f>'4_労務管理費'!AH8</f>
        <v>0</v>
      </c>
      <c r="DU123" s="1828"/>
      <c r="DV123" s="1828"/>
      <c r="DW123" s="1829"/>
      <c r="DX123" s="1827">
        <f>'4_労務管理費'!AI8</f>
        <v>0</v>
      </c>
      <c r="DY123" s="1828"/>
      <c r="DZ123" s="1828"/>
      <c r="EA123" s="1828"/>
      <c r="EB123" s="1846">
        <f t="shared" ref="EB123:EB127" si="27">SUM(H123:EA123)</f>
        <v>0</v>
      </c>
      <c r="EC123" s="1828"/>
      <c r="ED123" s="1828"/>
      <c r="EE123" s="1847"/>
      <c r="EF123" s="755"/>
      <c r="EG123" s="136"/>
      <c r="EH123" s="136"/>
      <c r="EI123" s="158"/>
      <c r="EJ123" s="158"/>
      <c r="EK123" s="136"/>
      <c r="EW123" s="853"/>
      <c r="EX123" s="853"/>
      <c r="EY123" s="853"/>
      <c r="EZ123" s="853"/>
      <c r="FA123" s="853"/>
      <c r="FB123" s="853"/>
      <c r="FC123" s="853"/>
      <c r="FD123" s="853"/>
      <c r="FE123" s="853"/>
      <c r="FF123" s="853"/>
      <c r="FG123" s="853"/>
      <c r="FH123" s="853"/>
      <c r="FI123" s="853"/>
      <c r="FJ123" s="853"/>
      <c r="FK123" s="853"/>
      <c r="FL123" s="853"/>
      <c r="FM123" s="853"/>
      <c r="FN123" s="853"/>
      <c r="FO123" s="853"/>
      <c r="FP123" s="853"/>
      <c r="FQ123" s="853"/>
      <c r="FR123" s="853"/>
      <c r="FS123" s="853"/>
      <c r="FT123" s="853"/>
      <c r="FU123" s="853"/>
      <c r="FV123" s="853"/>
    </row>
    <row r="124" spans="1:178" ht="20.100000000000001" customHeight="1">
      <c r="B124" s="402"/>
      <c r="C124" s="406"/>
      <c r="D124" s="430"/>
      <c r="E124" s="1064" t="s">
        <v>617</v>
      </c>
      <c r="F124" s="1424" t="s">
        <v>174</v>
      </c>
      <c r="G124" s="1439"/>
      <c r="H124" s="1848">
        <f>'4_労務管理費'!D9</f>
        <v>0</v>
      </c>
      <c r="I124" s="1828"/>
      <c r="J124" s="1828"/>
      <c r="K124" s="1849"/>
      <c r="L124" s="1848">
        <f>'4_労務管理費'!F9</f>
        <v>0</v>
      </c>
      <c r="M124" s="1828"/>
      <c r="N124" s="1828"/>
      <c r="O124" s="1829"/>
      <c r="P124" s="1827">
        <f>'4_労務管理費'!G9</f>
        <v>0</v>
      </c>
      <c r="Q124" s="1828"/>
      <c r="R124" s="1828"/>
      <c r="S124" s="1829"/>
      <c r="T124" s="1827">
        <f>'4_労務管理費'!H9</f>
        <v>0</v>
      </c>
      <c r="U124" s="1828"/>
      <c r="V124" s="1828"/>
      <c r="W124" s="1829"/>
      <c r="X124" s="1827">
        <f>'4_労務管理費'!I9</f>
        <v>0</v>
      </c>
      <c r="Y124" s="1828"/>
      <c r="Z124" s="1828"/>
      <c r="AA124" s="1829"/>
      <c r="AB124" s="1827">
        <f>'4_労務管理費'!J9</f>
        <v>0</v>
      </c>
      <c r="AC124" s="1828"/>
      <c r="AD124" s="1828"/>
      <c r="AE124" s="1829"/>
      <c r="AF124" s="1827">
        <f>'4_労務管理費'!K9</f>
        <v>0</v>
      </c>
      <c r="AG124" s="1828"/>
      <c r="AH124" s="1828"/>
      <c r="AI124" s="1829"/>
      <c r="AJ124" s="1827">
        <f>'4_労務管理費'!L9</f>
        <v>0</v>
      </c>
      <c r="AK124" s="1828"/>
      <c r="AL124" s="1828"/>
      <c r="AM124" s="1829"/>
      <c r="AN124" s="1827">
        <f>'4_労務管理費'!M9</f>
        <v>0</v>
      </c>
      <c r="AO124" s="1828"/>
      <c r="AP124" s="1828"/>
      <c r="AQ124" s="1829"/>
      <c r="AR124" s="1827">
        <f>'4_労務管理費'!N9</f>
        <v>0</v>
      </c>
      <c r="AS124" s="1828"/>
      <c r="AT124" s="1828"/>
      <c r="AU124" s="1829"/>
      <c r="AV124" s="1827">
        <f>'4_労務管理費'!O9</f>
        <v>0</v>
      </c>
      <c r="AW124" s="1828"/>
      <c r="AX124" s="1828"/>
      <c r="AY124" s="1829"/>
      <c r="AZ124" s="1827">
        <f>'4_労務管理費'!P9</f>
        <v>0</v>
      </c>
      <c r="BA124" s="1828"/>
      <c r="BB124" s="1828"/>
      <c r="BC124" s="1829"/>
      <c r="BD124" s="1827">
        <f>'4_労務管理費'!Q9</f>
        <v>0</v>
      </c>
      <c r="BE124" s="1828"/>
      <c r="BF124" s="1828"/>
      <c r="BG124" s="1829"/>
      <c r="BH124" s="1827">
        <f>'4_労務管理費'!R9</f>
        <v>0</v>
      </c>
      <c r="BI124" s="1828"/>
      <c r="BJ124" s="1828"/>
      <c r="BK124" s="1829"/>
      <c r="BL124" s="1827">
        <f>'4_労務管理費'!S9</f>
        <v>0</v>
      </c>
      <c r="BM124" s="1828"/>
      <c r="BN124" s="1828"/>
      <c r="BO124" s="1829"/>
      <c r="BP124" s="1827">
        <f>'4_労務管理費'!T9</f>
        <v>0</v>
      </c>
      <c r="BQ124" s="1828"/>
      <c r="BR124" s="1828"/>
      <c r="BS124" s="1829"/>
      <c r="BT124" s="1827">
        <f>'4_労務管理費'!U9</f>
        <v>0</v>
      </c>
      <c r="BU124" s="1828"/>
      <c r="BV124" s="1828"/>
      <c r="BW124" s="1829"/>
      <c r="BX124" s="1827">
        <f>'4_労務管理費'!V9</f>
        <v>0</v>
      </c>
      <c r="BY124" s="1828"/>
      <c r="BZ124" s="1828"/>
      <c r="CA124" s="1829"/>
      <c r="CB124" s="1827">
        <f>'4_労務管理費'!W9</f>
        <v>0</v>
      </c>
      <c r="CC124" s="1828"/>
      <c r="CD124" s="1828"/>
      <c r="CE124" s="1829"/>
      <c r="CF124" s="1827">
        <f>'4_労務管理費'!X9</f>
        <v>0</v>
      </c>
      <c r="CG124" s="1828"/>
      <c r="CH124" s="1828"/>
      <c r="CI124" s="1829"/>
      <c r="CJ124" s="1827">
        <f>'4_労務管理費'!Y9</f>
        <v>0</v>
      </c>
      <c r="CK124" s="1828"/>
      <c r="CL124" s="1828"/>
      <c r="CM124" s="1829"/>
      <c r="CN124" s="1827">
        <f>'4_労務管理費'!Z9</f>
        <v>0</v>
      </c>
      <c r="CO124" s="1828"/>
      <c r="CP124" s="1828"/>
      <c r="CQ124" s="1829"/>
      <c r="CR124" s="1827">
        <f>'4_労務管理費'!AA9</f>
        <v>0</v>
      </c>
      <c r="CS124" s="1828"/>
      <c r="CT124" s="1828"/>
      <c r="CU124" s="1829"/>
      <c r="CV124" s="1827">
        <f>'4_労務管理費'!AB9</f>
        <v>0</v>
      </c>
      <c r="CW124" s="1828"/>
      <c r="CX124" s="1828"/>
      <c r="CY124" s="1829"/>
      <c r="CZ124" s="1827">
        <f>'4_労務管理費'!AC9</f>
        <v>0</v>
      </c>
      <c r="DA124" s="1828"/>
      <c r="DB124" s="1828"/>
      <c r="DC124" s="1829"/>
      <c r="DD124" s="1827">
        <f>'4_労務管理費'!AD9</f>
        <v>0</v>
      </c>
      <c r="DE124" s="1828"/>
      <c r="DF124" s="1828"/>
      <c r="DG124" s="1829"/>
      <c r="DH124" s="1827">
        <f>'4_労務管理費'!AE9</f>
        <v>0</v>
      </c>
      <c r="DI124" s="1828"/>
      <c r="DJ124" s="1828"/>
      <c r="DK124" s="1829"/>
      <c r="DL124" s="1827">
        <f>'4_労務管理費'!AF9</f>
        <v>0</v>
      </c>
      <c r="DM124" s="1828"/>
      <c r="DN124" s="1828"/>
      <c r="DO124" s="1829"/>
      <c r="DP124" s="1827">
        <f>'4_労務管理費'!AG9</f>
        <v>0</v>
      </c>
      <c r="DQ124" s="1828"/>
      <c r="DR124" s="1828"/>
      <c r="DS124" s="1829"/>
      <c r="DT124" s="1827">
        <f>'4_労務管理費'!AH9</f>
        <v>0</v>
      </c>
      <c r="DU124" s="1828"/>
      <c r="DV124" s="1828"/>
      <c r="DW124" s="1829"/>
      <c r="DX124" s="1827">
        <f>'4_労務管理費'!AI9</f>
        <v>0</v>
      </c>
      <c r="DY124" s="1828"/>
      <c r="DZ124" s="1828"/>
      <c r="EA124" s="1828"/>
      <c r="EB124" s="1846">
        <f t="shared" si="27"/>
        <v>0</v>
      </c>
      <c r="EC124" s="1828"/>
      <c r="ED124" s="1828"/>
      <c r="EE124" s="1847"/>
      <c r="EF124" s="755"/>
      <c r="EG124" s="136"/>
      <c r="EH124" s="136"/>
      <c r="EI124" s="158"/>
      <c r="EJ124" s="158"/>
      <c r="EK124" s="136"/>
      <c r="EW124" s="853"/>
      <c r="EX124" s="853"/>
      <c r="EY124" s="853"/>
      <c r="EZ124" s="853"/>
      <c r="FA124" s="853"/>
      <c r="FB124" s="853"/>
      <c r="FC124" s="853"/>
      <c r="FD124" s="853"/>
      <c r="FE124" s="853"/>
      <c r="FF124" s="853"/>
      <c r="FG124" s="853"/>
      <c r="FH124" s="853"/>
      <c r="FI124" s="853"/>
      <c r="FJ124" s="853"/>
      <c r="FK124" s="853"/>
      <c r="FL124" s="853"/>
      <c r="FM124" s="853"/>
      <c r="FN124" s="853"/>
      <c r="FO124" s="853"/>
      <c r="FP124" s="853"/>
      <c r="FQ124" s="853"/>
      <c r="FR124" s="853"/>
      <c r="FS124" s="853"/>
      <c r="FT124" s="853"/>
      <c r="FU124" s="853"/>
      <c r="FV124" s="853"/>
    </row>
    <row r="125" spans="1:178" ht="20.100000000000001" customHeight="1">
      <c r="B125" s="402"/>
      <c r="C125" s="406"/>
      <c r="D125" s="430"/>
      <c r="E125" s="1064" t="s">
        <v>629</v>
      </c>
      <c r="F125" s="1424" t="s">
        <v>176</v>
      </c>
      <c r="G125" s="1439"/>
      <c r="H125" s="1848">
        <f>'4_労務管理費'!D10</f>
        <v>0</v>
      </c>
      <c r="I125" s="1828"/>
      <c r="J125" s="1828"/>
      <c r="K125" s="1849"/>
      <c r="L125" s="1848">
        <f>'4_労務管理費'!F10</f>
        <v>0</v>
      </c>
      <c r="M125" s="1828"/>
      <c r="N125" s="1828"/>
      <c r="O125" s="1829"/>
      <c r="P125" s="1827">
        <f>'4_労務管理費'!G10</f>
        <v>0</v>
      </c>
      <c r="Q125" s="1828"/>
      <c r="R125" s="1828"/>
      <c r="S125" s="1829"/>
      <c r="T125" s="1827">
        <f>'4_労務管理費'!H10</f>
        <v>0</v>
      </c>
      <c r="U125" s="1828"/>
      <c r="V125" s="1828"/>
      <c r="W125" s="1829"/>
      <c r="X125" s="1827">
        <f>'4_労務管理費'!I10</f>
        <v>0</v>
      </c>
      <c r="Y125" s="1828"/>
      <c r="Z125" s="1828"/>
      <c r="AA125" s="1829"/>
      <c r="AB125" s="1827">
        <f>'4_労務管理費'!J10</f>
        <v>0</v>
      </c>
      <c r="AC125" s="1828"/>
      <c r="AD125" s="1828"/>
      <c r="AE125" s="1829"/>
      <c r="AF125" s="1827">
        <f>'4_労務管理費'!K10</f>
        <v>0</v>
      </c>
      <c r="AG125" s="1828"/>
      <c r="AH125" s="1828"/>
      <c r="AI125" s="1829"/>
      <c r="AJ125" s="1827">
        <f>'4_労務管理費'!L10</f>
        <v>0</v>
      </c>
      <c r="AK125" s="1828"/>
      <c r="AL125" s="1828"/>
      <c r="AM125" s="1829"/>
      <c r="AN125" s="1827">
        <f>'4_労務管理費'!M10</f>
        <v>0</v>
      </c>
      <c r="AO125" s="1828"/>
      <c r="AP125" s="1828"/>
      <c r="AQ125" s="1829"/>
      <c r="AR125" s="1827">
        <f>'4_労務管理費'!N10</f>
        <v>0</v>
      </c>
      <c r="AS125" s="1828"/>
      <c r="AT125" s="1828"/>
      <c r="AU125" s="1829"/>
      <c r="AV125" s="1827">
        <f>'4_労務管理費'!O10</f>
        <v>0</v>
      </c>
      <c r="AW125" s="1828"/>
      <c r="AX125" s="1828"/>
      <c r="AY125" s="1829"/>
      <c r="AZ125" s="1827">
        <f>'4_労務管理費'!P10</f>
        <v>0</v>
      </c>
      <c r="BA125" s="1828"/>
      <c r="BB125" s="1828"/>
      <c r="BC125" s="1829"/>
      <c r="BD125" s="1827">
        <f>'4_労務管理費'!Q10</f>
        <v>0</v>
      </c>
      <c r="BE125" s="1828"/>
      <c r="BF125" s="1828"/>
      <c r="BG125" s="1829"/>
      <c r="BH125" s="1827">
        <f>'4_労務管理費'!R10</f>
        <v>0</v>
      </c>
      <c r="BI125" s="1828"/>
      <c r="BJ125" s="1828"/>
      <c r="BK125" s="1829"/>
      <c r="BL125" s="1827">
        <f>'4_労務管理費'!S10</f>
        <v>0</v>
      </c>
      <c r="BM125" s="1828"/>
      <c r="BN125" s="1828"/>
      <c r="BO125" s="1829"/>
      <c r="BP125" s="1827">
        <f>'4_労務管理費'!T10</f>
        <v>0</v>
      </c>
      <c r="BQ125" s="1828"/>
      <c r="BR125" s="1828"/>
      <c r="BS125" s="1829"/>
      <c r="BT125" s="1827">
        <f>'4_労務管理費'!U10</f>
        <v>0</v>
      </c>
      <c r="BU125" s="1828"/>
      <c r="BV125" s="1828"/>
      <c r="BW125" s="1829"/>
      <c r="BX125" s="1827">
        <f>'4_労務管理費'!V10</f>
        <v>0</v>
      </c>
      <c r="BY125" s="1828"/>
      <c r="BZ125" s="1828"/>
      <c r="CA125" s="1829"/>
      <c r="CB125" s="1827">
        <f>'4_労務管理費'!W10</f>
        <v>0</v>
      </c>
      <c r="CC125" s="1828"/>
      <c r="CD125" s="1828"/>
      <c r="CE125" s="1829"/>
      <c r="CF125" s="1827">
        <f>'4_労務管理費'!X10</f>
        <v>0</v>
      </c>
      <c r="CG125" s="1828"/>
      <c r="CH125" s="1828"/>
      <c r="CI125" s="1829"/>
      <c r="CJ125" s="1827">
        <f>'4_労務管理費'!Y10</f>
        <v>0</v>
      </c>
      <c r="CK125" s="1828"/>
      <c r="CL125" s="1828"/>
      <c r="CM125" s="1829"/>
      <c r="CN125" s="1827">
        <f>'4_労務管理費'!Z10</f>
        <v>0</v>
      </c>
      <c r="CO125" s="1828"/>
      <c r="CP125" s="1828"/>
      <c r="CQ125" s="1829"/>
      <c r="CR125" s="1827">
        <f>'4_労務管理費'!AA10</f>
        <v>0</v>
      </c>
      <c r="CS125" s="1828"/>
      <c r="CT125" s="1828"/>
      <c r="CU125" s="1829"/>
      <c r="CV125" s="1827">
        <f>'4_労務管理費'!AB10</f>
        <v>0</v>
      </c>
      <c r="CW125" s="1828"/>
      <c r="CX125" s="1828"/>
      <c r="CY125" s="1829"/>
      <c r="CZ125" s="1827">
        <f>'4_労務管理費'!AC10</f>
        <v>0</v>
      </c>
      <c r="DA125" s="1828"/>
      <c r="DB125" s="1828"/>
      <c r="DC125" s="1829"/>
      <c r="DD125" s="1827">
        <f>'4_労務管理費'!AD10</f>
        <v>0</v>
      </c>
      <c r="DE125" s="1828"/>
      <c r="DF125" s="1828"/>
      <c r="DG125" s="1829"/>
      <c r="DH125" s="1827">
        <f>'4_労務管理費'!AE10</f>
        <v>0</v>
      </c>
      <c r="DI125" s="1828"/>
      <c r="DJ125" s="1828"/>
      <c r="DK125" s="1829"/>
      <c r="DL125" s="1827">
        <f>'4_労務管理費'!AF10</f>
        <v>0</v>
      </c>
      <c r="DM125" s="1828"/>
      <c r="DN125" s="1828"/>
      <c r="DO125" s="1829"/>
      <c r="DP125" s="1827">
        <f>'4_労務管理費'!AG10</f>
        <v>0</v>
      </c>
      <c r="DQ125" s="1828"/>
      <c r="DR125" s="1828"/>
      <c r="DS125" s="1829"/>
      <c r="DT125" s="1827">
        <f>'4_労務管理費'!AH10</f>
        <v>0</v>
      </c>
      <c r="DU125" s="1828"/>
      <c r="DV125" s="1828"/>
      <c r="DW125" s="1829"/>
      <c r="DX125" s="1827">
        <f>'4_労務管理費'!AI10</f>
        <v>0</v>
      </c>
      <c r="DY125" s="1828"/>
      <c r="DZ125" s="1828"/>
      <c r="EA125" s="1828"/>
      <c r="EB125" s="1846">
        <f t="shared" si="27"/>
        <v>0</v>
      </c>
      <c r="EC125" s="1828"/>
      <c r="ED125" s="1828"/>
      <c r="EE125" s="1847"/>
      <c r="EF125" s="755"/>
      <c r="EG125" s="136"/>
      <c r="EH125" s="136"/>
      <c r="EI125" s="158"/>
      <c r="EJ125" s="158"/>
      <c r="EK125" s="136"/>
      <c r="EW125" s="853"/>
      <c r="EX125" s="853"/>
      <c r="EY125" s="853"/>
      <c r="EZ125" s="853"/>
      <c r="FA125" s="853"/>
      <c r="FB125" s="853"/>
      <c r="FC125" s="853"/>
      <c r="FD125" s="853"/>
      <c r="FE125" s="853"/>
      <c r="FF125" s="853"/>
      <c r="FG125" s="853"/>
      <c r="FH125" s="853"/>
      <c r="FI125" s="853"/>
      <c r="FJ125" s="853"/>
      <c r="FK125" s="853"/>
      <c r="FL125" s="853"/>
      <c r="FM125" s="853"/>
      <c r="FN125" s="853"/>
      <c r="FO125" s="853"/>
      <c r="FP125" s="853"/>
      <c r="FQ125" s="853"/>
      <c r="FR125" s="853"/>
      <c r="FS125" s="853"/>
      <c r="FT125" s="853"/>
      <c r="FU125" s="853"/>
      <c r="FV125" s="853"/>
    </row>
    <row r="126" spans="1:178" ht="20.100000000000001" customHeight="1">
      <c r="B126" s="402"/>
      <c r="C126" s="406"/>
      <c r="D126" s="430"/>
      <c r="E126" s="1064" t="s">
        <v>630</v>
      </c>
      <c r="F126" s="1424" t="s">
        <v>178</v>
      </c>
      <c r="G126" s="1439"/>
      <c r="H126" s="1848">
        <f>'4_労務管理費'!D11</f>
        <v>0</v>
      </c>
      <c r="I126" s="1828"/>
      <c r="J126" s="1828"/>
      <c r="K126" s="1849"/>
      <c r="L126" s="1848">
        <f>'4_労務管理費'!F11</f>
        <v>0</v>
      </c>
      <c r="M126" s="1828"/>
      <c r="N126" s="1828"/>
      <c r="O126" s="1829"/>
      <c r="P126" s="1827">
        <f>'4_労務管理費'!G11</f>
        <v>0</v>
      </c>
      <c r="Q126" s="1828"/>
      <c r="R126" s="1828"/>
      <c r="S126" s="1829"/>
      <c r="T126" s="1827">
        <f>'4_労務管理費'!H11</f>
        <v>0</v>
      </c>
      <c r="U126" s="1828"/>
      <c r="V126" s="1828"/>
      <c r="W126" s="1829"/>
      <c r="X126" s="1827">
        <f>'4_労務管理費'!I11</f>
        <v>0</v>
      </c>
      <c r="Y126" s="1828"/>
      <c r="Z126" s="1828"/>
      <c r="AA126" s="1829"/>
      <c r="AB126" s="1827">
        <f>'4_労務管理費'!J11</f>
        <v>0</v>
      </c>
      <c r="AC126" s="1828"/>
      <c r="AD126" s="1828"/>
      <c r="AE126" s="1829"/>
      <c r="AF126" s="1827">
        <f>'4_労務管理費'!K11</f>
        <v>0</v>
      </c>
      <c r="AG126" s="1828"/>
      <c r="AH126" s="1828"/>
      <c r="AI126" s="1829"/>
      <c r="AJ126" s="1827">
        <f>'4_労務管理費'!L11</f>
        <v>0</v>
      </c>
      <c r="AK126" s="1828"/>
      <c r="AL126" s="1828"/>
      <c r="AM126" s="1829"/>
      <c r="AN126" s="1827">
        <f>'4_労務管理費'!M11</f>
        <v>0</v>
      </c>
      <c r="AO126" s="1828"/>
      <c r="AP126" s="1828"/>
      <c r="AQ126" s="1829"/>
      <c r="AR126" s="1827">
        <f>'4_労務管理費'!N11</f>
        <v>0</v>
      </c>
      <c r="AS126" s="1828"/>
      <c r="AT126" s="1828"/>
      <c r="AU126" s="1829"/>
      <c r="AV126" s="1827">
        <f>'4_労務管理費'!O11</f>
        <v>0</v>
      </c>
      <c r="AW126" s="1828"/>
      <c r="AX126" s="1828"/>
      <c r="AY126" s="1829"/>
      <c r="AZ126" s="1827">
        <f>'4_労務管理費'!P11</f>
        <v>0</v>
      </c>
      <c r="BA126" s="1828"/>
      <c r="BB126" s="1828"/>
      <c r="BC126" s="1829"/>
      <c r="BD126" s="1827">
        <f>'4_労務管理費'!Q11</f>
        <v>0</v>
      </c>
      <c r="BE126" s="1828"/>
      <c r="BF126" s="1828"/>
      <c r="BG126" s="1829"/>
      <c r="BH126" s="1827">
        <f>'4_労務管理費'!R11</f>
        <v>0</v>
      </c>
      <c r="BI126" s="1828"/>
      <c r="BJ126" s="1828"/>
      <c r="BK126" s="1829"/>
      <c r="BL126" s="1827">
        <f>'4_労務管理費'!S11</f>
        <v>0</v>
      </c>
      <c r="BM126" s="1828"/>
      <c r="BN126" s="1828"/>
      <c r="BO126" s="1829"/>
      <c r="BP126" s="1827">
        <f>'4_労務管理費'!T11</f>
        <v>0</v>
      </c>
      <c r="BQ126" s="1828"/>
      <c r="BR126" s="1828"/>
      <c r="BS126" s="1829"/>
      <c r="BT126" s="1827">
        <f>'4_労務管理費'!U11</f>
        <v>0</v>
      </c>
      <c r="BU126" s="1828"/>
      <c r="BV126" s="1828"/>
      <c r="BW126" s="1829"/>
      <c r="BX126" s="1827">
        <f>'4_労務管理費'!V11</f>
        <v>0</v>
      </c>
      <c r="BY126" s="1828"/>
      <c r="BZ126" s="1828"/>
      <c r="CA126" s="1829"/>
      <c r="CB126" s="1827">
        <f>'4_労務管理費'!W11</f>
        <v>0</v>
      </c>
      <c r="CC126" s="1828"/>
      <c r="CD126" s="1828"/>
      <c r="CE126" s="1829"/>
      <c r="CF126" s="1827">
        <f>'4_労務管理費'!X11</f>
        <v>0</v>
      </c>
      <c r="CG126" s="1828"/>
      <c r="CH126" s="1828"/>
      <c r="CI126" s="1829"/>
      <c r="CJ126" s="1827">
        <f>'4_労務管理費'!Y11</f>
        <v>0</v>
      </c>
      <c r="CK126" s="1828"/>
      <c r="CL126" s="1828"/>
      <c r="CM126" s="1829"/>
      <c r="CN126" s="1827">
        <f>'4_労務管理費'!Z11</f>
        <v>0</v>
      </c>
      <c r="CO126" s="1828"/>
      <c r="CP126" s="1828"/>
      <c r="CQ126" s="1829"/>
      <c r="CR126" s="1827">
        <f>'4_労務管理費'!AA11</f>
        <v>0</v>
      </c>
      <c r="CS126" s="1828"/>
      <c r="CT126" s="1828"/>
      <c r="CU126" s="1829"/>
      <c r="CV126" s="1827">
        <f>'4_労務管理費'!AB11</f>
        <v>0</v>
      </c>
      <c r="CW126" s="1828"/>
      <c r="CX126" s="1828"/>
      <c r="CY126" s="1829"/>
      <c r="CZ126" s="1827">
        <f>'4_労務管理費'!AC11</f>
        <v>0</v>
      </c>
      <c r="DA126" s="1828"/>
      <c r="DB126" s="1828"/>
      <c r="DC126" s="1829"/>
      <c r="DD126" s="1827">
        <f>'4_労務管理費'!AD11</f>
        <v>0</v>
      </c>
      <c r="DE126" s="1828"/>
      <c r="DF126" s="1828"/>
      <c r="DG126" s="1829"/>
      <c r="DH126" s="1827">
        <f>'4_労務管理費'!AE11</f>
        <v>0</v>
      </c>
      <c r="DI126" s="1828"/>
      <c r="DJ126" s="1828"/>
      <c r="DK126" s="1829"/>
      <c r="DL126" s="1827">
        <f>'4_労務管理費'!AF11</f>
        <v>0</v>
      </c>
      <c r="DM126" s="1828"/>
      <c r="DN126" s="1828"/>
      <c r="DO126" s="1829"/>
      <c r="DP126" s="1827">
        <f>'4_労務管理費'!AG11</f>
        <v>0</v>
      </c>
      <c r="DQ126" s="1828"/>
      <c r="DR126" s="1828"/>
      <c r="DS126" s="1829"/>
      <c r="DT126" s="1827">
        <f>'4_労務管理費'!AH11</f>
        <v>0</v>
      </c>
      <c r="DU126" s="1828"/>
      <c r="DV126" s="1828"/>
      <c r="DW126" s="1829"/>
      <c r="DX126" s="1827">
        <f>'4_労務管理費'!AI11</f>
        <v>0</v>
      </c>
      <c r="DY126" s="1828"/>
      <c r="DZ126" s="1828"/>
      <c r="EA126" s="1828"/>
      <c r="EB126" s="1846">
        <f t="shared" si="27"/>
        <v>0</v>
      </c>
      <c r="EC126" s="1828"/>
      <c r="ED126" s="1828"/>
      <c r="EE126" s="1847"/>
      <c r="EF126" s="755"/>
      <c r="EG126" s="136"/>
      <c r="EH126" s="136"/>
      <c r="EI126" s="158"/>
      <c r="EJ126" s="158"/>
      <c r="EK126" s="136"/>
      <c r="EW126" s="853"/>
      <c r="EX126" s="853"/>
      <c r="EY126" s="853"/>
      <c r="EZ126" s="853"/>
      <c r="FA126" s="853"/>
      <c r="FB126" s="853"/>
      <c r="FC126" s="853"/>
      <c r="FD126" s="853"/>
      <c r="FE126" s="853"/>
      <c r="FF126" s="853"/>
      <c r="FG126" s="853"/>
      <c r="FH126" s="853"/>
      <c r="FI126" s="853"/>
      <c r="FJ126" s="853"/>
      <c r="FK126" s="853"/>
      <c r="FL126" s="853"/>
      <c r="FM126" s="853"/>
      <c r="FN126" s="853"/>
      <c r="FO126" s="853"/>
      <c r="FP126" s="853"/>
      <c r="FQ126" s="853"/>
      <c r="FR126" s="853"/>
      <c r="FS126" s="853"/>
      <c r="FT126" s="853"/>
      <c r="FU126" s="853"/>
      <c r="FV126" s="853"/>
    </row>
    <row r="127" spans="1:178" ht="20.100000000000001" customHeight="1">
      <c r="B127" s="402"/>
      <c r="C127" s="406"/>
      <c r="D127" s="1440"/>
      <c r="E127" s="1064" t="s">
        <v>631</v>
      </c>
      <c r="F127" s="1422" t="s">
        <v>180</v>
      </c>
      <c r="G127" s="1441"/>
      <c r="H127" s="1848">
        <f>'4_労務管理費'!D12</f>
        <v>0</v>
      </c>
      <c r="I127" s="1828"/>
      <c r="J127" s="1828"/>
      <c r="K127" s="1849"/>
      <c r="L127" s="1848">
        <f>'4_労務管理費'!F12</f>
        <v>0</v>
      </c>
      <c r="M127" s="1828"/>
      <c r="N127" s="1828"/>
      <c r="O127" s="1829"/>
      <c r="P127" s="1827">
        <f>'4_労務管理費'!G12</f>
        <v>0</v>
      </c>
      <c r="Q127" s="1828"/>
      <c r="R127" s="1828"/>
      <c r="S127" s="1829"/>
      <c r="T127" s="1827">
        <f>'4_労務管理費'!H12</f>
        <v>0</v>
      </c>
      <c r="U127" s="1828"/>
      <c r="V127" s="1828"/>
      <c r="W127" s="1829"/>
      <c r="X127" s="1827">
        <f>'4_労務管理費'!I12</f>
        <v>0</v>
      </c>
      <c r="Y127" s="1828"/>
      <c r="Z127" s="1828"/>
      <c r="AA127" s="1829"/>
      <c r="AB127" s="1827">
        <f>'4_労務管理費'!J12</f>
        <v>0</v>
      </c>
      <c r="AC127" s="1828"/>
      <c r="AD127" s="1828"/>
      <c r="AE127" s="1829"/>
      <c r="AF127" s="1827">
        <f>'4_労務管理費'!K12</f>
        <v>0</v>
      </c>
      <c r="AG127" s="1828"/>
      <c r="AH127" s="1828"/>
      <c r="AI127" s="1829"/>
      <c r="AJ127" s="1827">
        <f>'4_労務管理費'!L12</f>
        <v>0</v>
      </c>
      <c r="AK127" s="1828"/>
      <c r="AL127" s="1828"/>
      <c r="AM127" s="1829"/>
      <c r="AN127" s="1827">
        <f>'4_労務管理費'!M12</f>
        <v>0</v>
      </c>
      <c r="AO127" s="1828"/>
      <c r="AP127" s="1828"/>
      <c r="AQ127" s="1829"/>
      <c r="AR127" s="1827">
        <f>'4_労務管理費'!N12</f>
        <v>0</v>
      </c>
      <c r="AS127" s="1828"/>
      <c r="AT127" s="1828"/>
      <c r="AU127" s="1829"/>
      <c r="AV127" s="1827">
        <f>'4_労務管理費'!O12</f>
        <v>0</v>
      </c>
      <c r="AW127" s="1828"/>
      <c r="AX127" s="1828"/>
      <c r="AY127" s="1829"/>
      <c r="AZ127" s="1827">
        <f>'4_労務管理費'!P12</f>
        <v>0</v>
      </c>
      <c r="BA127" s="1828"/>
      <c r="BB127" s="1828"/>
      <c r="BC127" s="1829"/>
      <c r="BD127" s="1827">
        <f>'4_労務管理費'!Q12</f>
        <v>0</v>
      </c>
      <c r="BE127" s="1828"/>
      <c r="BF127" s="1828"/>
      <c r="BG127" s="1829"/>
      <c r="BH127" s="1827">
        <f>'4_労務管理費'!R12</f>
        <v>0</v>
      </c>
      <c r="BI127" s="1828"/>
      <c r="BJ127" s="1828"/>
      <c r="BK127" s="1829"/>
      <c r="BL127" s="1827">
        <f>'4_労務管理費'!S12</f>
        <v>0</v>
      </c>
      <c r="BM127" s="1828"/>
      <c r="BN127" s="1828"/>
      <c r="BO127" s="1829"/>
      <c r="BP127" s="1827">
        <f>'4_労務管理費'!T12</f>
        <v>0</v>
      </c>
      <c r="BQ127" s="1828"/>
      <c r="BR127" s="1828"/>
      <c r="BS127" s="1829"/>
      <c r="BT127" s="1827">
        <f>'4_労務管理費'!U12</f>
        <v>0</v>
      </c>
      <c r="BU127" s="1828"/>
      <c r="BV127" s="1828"/>
      <c r="BW127" s="1829"/>
      <c r="BX127" s="1827">
        <f>'4_労務管理費'!V12</f>
        <v>0</v>
      </c>
      <c r="BY127" s="1828"/>
      <c r="BZ127" s="1828"/>
      <c r="CA127" s="1829"/>
      <c r="CB127" s="1827">
        <f>'4_労務管理費'!W12</f>
        <v>0</v>
      </c>
      <c r="CC127" s="1828"/>
      <c r="CD127" s="1828"/>
      <c r="CE127" s="1829"/>
      <c r="CF127" s="1827">
        <f>'4_労務管理費'!X12</f>
        <v>0</v>
      </c>
      <c r="CG127" s="1828"/>
      <c r="CH127" s="1828"/>
      <c r="CI127" s="1829"/>
      <c r="CJ127" s="1827">
        <f>'4_労務管理費'!Y12</f>
        <v>0</v>
      </c>
      <c r="CK127" s="1828"/>
      <c r="CL127" s="1828"/>
      <c r="CM127" s="1829"/>
      <c r="CN127" s="1827">
        <f>'4_労務管理費'!Z12</f>
        <v>0</v>
      </c>
      <c r="CO127" s="1828"/>
      <c r="CP127" s="1828"/>
      <c r="CQ127" s="1829"/>
      <c r="CR127" s="1827">
        <f>'4_労務管理費'!AA12</f>
        <v>0</v>
      </c>
      <c r="CS127" s="1828"/>
      <c r="CT127" s="1828"/>
      <c r="CU127" s="1829"/>
      <c r="CV127" s="1827">
        <f>'4_労務管理費'!AB12</f>
        <v>0</v>
      </c>
      <c r="CW127" s="1828"/>
      <c r="CX127" s="1828"/>
      <c r="CY127" s="1829"/>
      <c r="CZ127" s="1827">
        <f>'4_労務管理費'!AC12</f>
        <v>0</v>
      </c>
      <c r="DA127" s="1828"/>
      <c r="DB127" s="1828"/>
      <c r="DC127" s="1829"/>
      <c r="DD127" s="1827">
        <f>'4_労務管理費'!AD12</f>
        <v>0</v>
      </c>
      <c r="DE127" s="1828"/>
      <c r="DF127" s="1828"/>
      <c r="DG127" s="1829"/>
      <c r="DH127" s="1827">
        <f>'4_労務管理費'!AE12</f>
        <v>0</v>
      </c>
      <c r="DI127" s="1828"/>
      <c r="DJ127" s="1828"/>
      <c r="DK127" s="1829"/>
      <c r="DL127" s="1827">
        <f>'4_労務管理費'!AF12</f>
        <v>0</v>
      </c>
      <c r="DM127" s="1828"/>
      <c r="DN127" s="1828"/>
      <c r="DO127" s="1829"/>
      <c r="DP127" s="1827">
        <f>'4_労務管理費'!AG12</f>
        <v>0</v>
      </c>
      <c r="DQ127" s="1828"/>
      <c r="DR127" s="1828"/>
      <c r="DS127" s="1829"/>
      <c r="DT127" s="1827">
        <f>'4_労務管理費'!AH12</f>
        <v>0</v>
      </c>
      <c r="DU127" s="1828"/>
      <c r="DV127" s="1828"/>
      <c r="DW127" s="1829"/>
      <c r="DX127" s="1827">
        <f>'4_労務管理費'!AI12</f>
        <v>0</v>
      </c>
      <c r="DY127" s="1828"/>
      <c r="DZ127" s="1828"/>
      <c r="EA127" s="1828"/>
      <c r="EB127" s="1846">
        <f t="shared" si="27"/>
        <v>0</v>
      </c>
      <c r="EC127" s="1828"/>
      <c r="ED127" s="1828"/>
      <c r="EE127" s="1847"/>
      <c r="EF127" s="755"/>
      <c r="EG127" s="136"/>
      <c r="EH127" s="136"/>
      <c r="EI127" s="158"/>
      <c r="EJ127" s="158"/>
      <c r="EK127" s="136"/>
      <c r="EW127" s="853"/>
      <c r="EX127" s="853"/>
      <c r="EY127" s="853"/>
      <c r="EZ127" s="853"/>
      <c r="FA127" s="853"/>
      <c r="FB127" s="853"/>
      <c r="FC127" s="853"/>
      <c r="FD127" s="853"/>
      <c r="FE127" s="853"/>
      <c r="FF127" s="853"/>
      <c r="FG127" s="853"/>
      <c r="FH127" s="853"/>
      <c r="FI127" s="853"/>
      <c r="FJ127" s="853"/>
      <c r="FK127" s="853"/>
      <c r="FL127" s="853"/>
      <c r="FM127" s="853"/>
      <c r="FN127" s="853"/>
      <c r="FO127" s="853"/>
      <c r="FP127" s="853"/>
      <c r="FQ127" s="853"/>
      <c r="FR127" s="853"/>
      <c r="FS127" s="853"/>
      <c r="FT127" s="853"/>
      <c r="FU127" s="853"/>
      <c r="FV127" s="853"/>
    </row>
    <row r="128" spans="1:178" ht="20.100000000000001" customHeight="1">
      <c r="A128" s="909">
        <f>A122+1</f>
        <v>80</v>
      </c>
      <c r="B128" s="402"/>
      <c r="C128" s="406"/>
      <c r="D128" s="1027" t="s">
        <v>621</v>
      </c>
      <c r="E128" s="1888" t="s">
        <v>669</v>
      </c>
      <c r="F128" s="1888"/>
      <c r="G128" s="1889"/>
      <c r="H128" s="1848">
        <f>SUMIF($FP$21:$FP$189,"○",H$21:H$189)</f>
        <v>0</v>
      </c>
      <c r="I128" s="1828"/>
      <c r="J128" s="1828"/>
      <c r="K128" s="1849"/>
      <c r="L128" s="1828">
        <f>SUMIF($FP$21:$FP$189,"○",L$21:L$189)</f>
        <v>0</v>
      </c>
      <c r="M128" s="1828"/>
      <c r="N128" s="1828"/>
      <c r="O128" s="1828"/>
      <c r="P128" s="1827">
        <f>SUMIF($FP$21:$FP$189,"○",P$21:P$189)</f>
        <v>0</v>
      </c>
      <c r="Q128" s="1828"/>
      <c r="R128" s="1828"/>
      <c r="S128" s="1829"/>
      <c r="T128" s="1827">
        <f>SUMIF($FP$21:$FP$189,"○",T$21:T$189)</f>
        <v>0</v>
      </c>
      <c r="U128" s="1828"/>
      <c r="V128" s="1828"/>
      <c r="W128" s="1829"/>
      <c r="X128" s="1827">
        <f>SUMIF($FP$21:$FP$189,"○",X$21:X$189)</f>
        <v>0</v>
      </c>
      <c r="Y128" s="1828"/>
      <c r="Z128" s="1828"/>
      <c r="AA128" s="1829"/>
      <c r="AB128" s="1827">
        <f>SUMIF($FP$21:$FP$189,"○",AB$21:AB$189)</f>
        <v>0</v>
      </c>
      <c r="AC128" s="1828"/>
      <c r="AD128" s="1828"/>
      <c r="AE128" s="1829"/>
      <c r="AF128" s="1827">
        <f>SUMIF($FP$21:$FP$189,"○",AF$21:AF$189)</f>
        <v>0</v>
      </c>
      <c r="AG128" s="1828"/>
      <c r="AH128" s="1828"/>
      <c r="AI128" s="1829"/>
      <c r="AJ128" s="1827">
        <f>SUMIF($FP$21:$FP$189,"○",AJ$21:AJ$189)</f>
        <v>0</v>
      </c>
      <c r="AK128" s="1828"/>
      <c r="AL128" s="1828"/>
      <c r="AM128" s="1829"/>
      <c r="AN128" s="1827">
        <f>SUMIF($FP$21:$FP$189,"○",AN$21:AN$189)</f>
        <v>0</v>
      </c>
      <c r="AO128" s="1828"/>
      <c r="AP128" s="1828"/>
      <c r="AQ128" s="1829"/>
      <c r="AR128" s="1827">
        <f>SUMIF($FP$21:$FP$189,"○",AR$21:AR$189)</f>
        <v>0</v>
      </c>
      <c r="AS128" s="1828"/>
      <c r="AT128" s="1828"/>
      <c r="AU128" s="1829"/>
      <c r="AV128" s="1827">
        <f>SUMIF($FP$21:$FP$189,"○",AV$21:AV$189)</f>
        <v>0</v>
      </c>
      <c r="AW128" s="1828"/>
      <c r="AX128" s="1828"/>
      <c r="AY128" s="1829"/>
      <c r="AZ128" s="1827">
        <f>SUMIF($FP$21:$FP$189,"○",AZ$21:AZ$189)</f>
        <v>0</v>
      </c>
      <c r="BA128" s="1828"/>
      <c r="BB128" s="1828"/>
      <c r="BC128" s="1829"/>
      <c r="BD128" s="1827">
        <f>SUMIF($FP$21:$FP$189,"○",BD$21:BD$189)</f>
        <v>0</v>
      </c>
      <c r="BE128" s="1828"/>
      <c r="BF128" s="1828"/>
      <c r="BG128" s="1829"/>
      <c r="BH128" s="1827">
        <f>SUMIF($FP$21:$FP$189,"○",BH$21:BH$189)</f>
        <v>0</v>
      </c>
      <c r="BI128" s="1828"/>
      <c r="BJ128" s="1828"/>
      <c r="BK128" s="1829"/>
      <c r="BL128" s="1827">
        <f>SUMIF($FP$21:$FP$189,"○",BL$21:BL$189)</f>
        <v>0</v>
      </c>
      <c r="BM128" s="1828"/>
      <c r="BN128" s="1828"/>
      <c r="BO128" s="1829"/>
      <c r="BP128" s="1827">
        <f>SUMIF($FP$21:$FP$189,"○",BP$21:BP$189)</f>
        <v>0</v>
      </c>
      <c r="BQ128" s="1828"/>
      <c r="BR128" s="1828"/>
      <c r="BS128" s="1829"/>
      <c r="BT128" s="1827">
        <f>SUMIF($FP$21:$FP$189,"○",BT$21:BT$189)</f>
        <v>0</v>
      </c>
      <c r="BU128" s="1828"/>
      <c r="BV128" s="1828"/>
      <c r="BW128" s="1829"/>
      <c r="BX128" s="1827">
        <f>SUMIF($FP$21:$FP$189,"○",BX$21:BX$189)</f>
        <v>0</v>
      </c>
      <c r="BY128" s="1828"/>
      <c r="BZ128" s="1828"/>
      <c r="CA128" s="1829"/>
      <c r="CB128" s="1827">
        <f>SUMIF($FP$21:$FP$189,"○",CB$21:CB$189)</f>
        <v>0</v>
      </c>
      <c r="CC128" s="1828"/>
      <c r="CD128" s="1828"/>
      <c r="CE128" s="1829"/>
      <c r="CF128" s="1827">
        <f>SUMIF($FP$21:$FP$189,"○",CF$21:CF$189)</f>
        <v>0</v>
      </c>
      <c r="CG128" s="1828"/>
      <c r="CH128" s="1828"/>
      <c r="CI128" s="1829"/>
      <c r="CJ128" s="1827">
        <f>SUMIF($FP$21:$FP$189,"○",CJ$21:CJ$189)</f>
        <v>0</v>
      </c>
      <c r="CK128" s="1828"/>
      <c r="CL128" s="1828"/>
      <c r="CM128" s="1829"/>
      <c r="CN128" s="1827">
        <f>SUMIF($FP$21:$FP$189,"○",CN$21:CN$189)</f>
        <v>0</v>
      </c>
      <c r="CO128" s="1828"/>
      <c r="CP128" s="1828"/>
      <c r="CQ128" s="1829"/>
      <c r="CR128" s="1827">
        <f>SUMIF($FP$21:$FP$189,"○",CR$21:CR$189)</f>
        <v>0</v>
      </c>
      <c r="CS128" s="1828"/>
      <c r="CT128" s="1828"/>
      <c r="CU128" s="1829"/>
      <c r="CV128" s="1827">
        <f>SUMIF($FP$21:$FP$189,"○",CV$21:CV$189)</f>
        <v>0</v>
      </c>
      <c r="CW128" s="1828"/>
      <c r="CX128" s="1828"/>
      <c r="CY128" s="1829"/>
      <c r="CZ128" s="1827">
        <f>SUMIF($FP$21:$FP$189,"○",CZ$21:CZ$189)</f>
        <v>0</v>
      </c>
      <c r="DA128" s="1828"/>
      <c r="DB128" s="1828"/>
      <c r="DC128" s="1829"/>
      <c r="DD128" s="1827">
        <f>SUMIF($FP$21:$FP$189,"○",DD$21:DD$189)</f>
        <v>0</v>
      </c>
      <c r="DE128" s="1828"/>
      <c r="DF128" s="1828"/>
      <c r="DG128" s="1829"/>
      <c r="DH128" s="1827">
        <f>SUMIF($FP$21:$FP$189,"○",DH$21:DH$189)</f>
        <v>0</v>
      </c>
      <c r="DI128" s="1828"/>
      <c r="DJ128" s="1828"/>
      <c r="DK128" s="1829"/>
      <c r="DL128" s="1827">
        <f>SUMIF($FP$21:$FP$189,"○",DL$21:DL$189)</f>
        <v>0</v>
      </c>
      <c r="DM128" s="1828"/>
      <c r="DN128" s="1828"/>
      <c r="DO128" s="1829"/>
      <c r="DP128" s="1827">
        <f>SUMIF($FP$21:$FP$189,"○",DP$21:DP$189)</f>
        <v>0</v>
      </c>
      <c r="DQ128" s="1828"/>
      <c r="DR128" s="1828"/>
      <c r="DS128" s="1829"/>
      <c r="DT128" s="1827">
        <f>SUMIF($FP$21:$FP$189,"○",DT$21:DT$189)</f>
        <v>0</v>
      </c>
      <c r="DU128" s="1828"/>
      <c r="DV128" s="1828"/>
      <c r="DW128" s="1829"/>
      <c r="DX128" s="1827">
        <f>SUMIF($FP$21:$FP$189,"○",DX$21:DX$189)</f>
        <v>0</v>
      </c>
      <c r="DY128" s="1828"/>
      <c r="DZ128" s="1828"/>
      <c r="EA128" s="1828"/>
      <c r="EB128" s="1846">
        <f t="shared" si="26"/>
        <v>0</v>
      </c>
      <c r="EC128" s="1828"/>
      <c r="ED128" s="1828"/>
      <c r="EE128" s="1847"/>
      <c r="EG128" s="136"/>
      <c r="EH128" s="136"/>
      <c r="EI128" s="158"/>
      <c r="EJ128" s="158"/>
      <c r="EK128" s="136"/>
      <c r="EW128" s="853"/>
      <c r="EX128" s="853"/>
      <c r="EY128" s="853"/>
      <c r="EZ128" s="853"/>
      <c r="FA128" s="853"/>
      <c r="FB128" s="853"/>
      <c r="FC128" s="853"/>
      <c r="FD128" s="853"/>
      <c r="FE128" s="853"/>
      <c r="FF128" s="853"/>
      <c r="FG128" s="853"/>
      <c r="FH128" s="853"/>
      <c r="FI128" s="853"/>
      <c r="FJ128" s="853"/>
      <c r="FK128" s="853"/>
      <c r="FL128" s="853"/>
      <c r="FM128" s="853"/>
      <c r="FN128" s="853"/>
      <c r="FO128" s="853" t="s">
        <v>1122</v>
      </c>
      <c r="FP128" s="853"/>
      <c r="FQ128" s="853"/>
      <c r="FR128" s="853"/>
      <c r="FS128" s="853"/>
      <c r="FT128" s="853" t="s">
        <v>1122</v>
      </c>
      <c r="FU128" s="853"/>
      <c r="FV128" s="853"/>
    </row>
    <row r="129" spans="1:178" ht="20.100000000000001" customHeight="1">
      <c r="A129" s="909">
        <f t="shared" si="23"/>
        <v>81</v>
      </c>
      <c r="B129" s="402"/>
      <c r="C129" s="406"/>
      <c r="D129" s="402"/>
      <c r="E129" s="407" t="s">
        <v>615</v>
      </c>
      <c r="F129" s="2091" t="s">
        <v>450</v>
      </c>
      <c r="G129" s="2092"/>
      <c r="H129" s="1909"/>
      <c r="I129" s="1852"/>
      <c r="J129" s="1852"/>
      <c r="K129" s="1910"/>
      <c r="L129" s="1852"/>
      <c r="M129" s="1852"/>
      <c r="N129" s="1852"/>
      <c r="O129" s="1852"/>
      <c r="P129" s="1858"/>
      <c r="Q129" s="1852"/>
      <c r="R129" s="1852"/>
      <c r="S129" s="1859"/>
      <c r="T129" s="1858"/>
      <c r="U129" s="1852"/>
      <c r="V129" s="1852"/>
      <c r="W129" s="1859"/>
      <c r="X129" s="1858"/>
      <c r="Y129" s="1852"/>
      <c r="Z129" s="1852"/>
      <c r="AA129" s="1859"/>
      <c r="AB129" s="1858"/>
      <c r="AC129" s="1852"/>
      <c r="AD129" s="1852"/>
      <c r="AE129" s="1859"/>
      <c r="AF129" s="1858"/>
      <c r="AG129" s="1852"/>
      <c r="AH129" s="1852"/>
      <c r="AI129" s="1859"/>
      <c r="AJ129" s="1858"/>
      <c r="AK129" s="1852"/>
      <c r="AL129" s="1852"/>
      <c r="AM129" s="1859"/>
      <c r="AN129" s="1858"/>
      <c r="AO129" s="1852"/>
      <c r="AP129" s="1852"/>
      <c r="AQ129" s="1859"/>
      <c r="AR129" s="1858"/>
      <c r="AS129" s="1852"/>
      <c r="AT129" s="1852"/>
      <c r="AU129" s="1859"/>
      <c r="AV129" s="1858"/>
      <c r="AW129" s="1852"/>
      <c r="AX129" s="1852"/>
      <c r="AY129" s="1859"/>
      <c r="AZ129" s="1858"/>
      <c r="BA129" s="1852"/>
      <c r="BB129" s="1852"/>
      <c r="BC129" s="1859"/>
      <c r="BD129" s="1858"/>
      <c r="BE129" s="1852"/>
      <c r="BF129" s="1852"/>
      <c r="BG129" s="1859"/>
      <c r="BH129" s="1858"/>
      <c r="BI129" s="1852"/>
      <c r="BJ129" s="1852"/>
      <c r="BK129" s="1859"/>
      <c r="BL129" s="1858"/>
      <c r="BM129" s="1852"/>
      <c r="BN129" s="1852"/>
      <c r="BO129" s="1859"/>
      <c r="BP129" s="1858"/>
      <c r="BQ129" s="1852"/>
      <c r="BR129" s="1852"/>
      <c r="BS129" s="1859"/>
      <c r="BT129" s="1858"/>
      <c r="BU129" s="1852"/>
      <c r="BV129" s="1852"/>
      <c r="BW129" s="1859"/>
      <c r="BX129" s="1858"/>
      <c r="BY129" s="1852"/>
      <c r="BZ129" s="1852"/>
      <c r="CA129" s="1859"/>
      <c r="CB129" s="1858"/>
      <c r="CC129" s="1852"/>
      <c r="CD129" s="1852"/>
      <c r="CE129" s="1859"/>
      <c r="CF129" s="1858"/>
      <c r="CG129" s="1852"/>
      <c r="CH129" s="1852"/>
      <c r="CI129" s="1859"/>
      <c r="CJ129" s="1858"/>
      <c r="CK129" s="1852"/>
      <c r="CL129" s="1852"/>
      <c r="CM129" s="1859"/>
      <c r="CN129" s="1858"/>
      <c r="CO129" s="1852"/>
      <c r="CP129" s="1852"/>
      <c r="CQ129" s="1859"/>
      <c r="CR129" s="1858"/>
      <c r="CS129" s="1852"/>
      <c r="CT129" s="1852"/>
      <c r="CU129" s="1859"/>
      <c r="CV129" s="1858"/>
      <c r="CW129" s="1852"/>
      <c r="CX129" s="1852"/>
      <c r="CY129" s="1859"/>
      <c r="CZ129" s="1858"/>
      <c r="DA129" s="1852"/>
      <c r="DB129" s="1852"/>
      <c r="DC129" s="1859"/>
      <c r="DD129" s="1858"/>
      <c r="DE129" s="1852"/>
      <c r="DF129" s="1852"/>
      <c r="DG129" s="1859"/>
      <c r="DH129" s="1858"/>
      <c r="DI129" s="1852"/>
      <c r="DJ129" s="1852"/>
      <c r="DK129" s="1859"/>
      <c r="DL129" s="1858"/>
      <c r="DM129" s="1852"/>
      <c r="DN129" s="1852"/>
      <c r="DO129" s="1859"/>
      <c r="DP129" s="1858"/>
      <c r="DQ129" s="1852"/>
      <c r="DR129" s="1852"/>
      <c r="DS129" s="1859"/>
      <c r="DT129" s="1858"/>
      <c r="DU129" s="1852"/>
      <c r="DV129" s="1852"/>
      <c r="DW129" s="1859"/>
      <c r="DX129" s="1858"/>
      <c r="DY129" s="1852"/>
      <c r="DZ129" s="1852"/>
      <c r="EA129" s="1852"/>
      <c r="EB129" s="2014">
        <f t="shared" si="26"/>
        <v>0</v>
      </c>
      <c r="EC129" s="1866"/>
      <c r="ED129" s="1866"/>
      <c r="EE129" s="2015"/>
      <c r="EG129" s="136"/>
      <c r="EH129" s="136"/>
      <c r="EI129" s="158"/>
      <c r="EJ129" s="158"/>
      <c r="EK129" s="136"/>
      <c r="EW129" s="853"/>
      <c r="EX129" s="853"/>
      <c r="EY129" s="853"/>
      <c r="EZ129" s="853"/>
      <c r="FA129" s="853"/>
      <c r="FB129" s="853"/>
      <c r="FC129" s="853"/>
      <c r="FD129" s="853"/>
      <c r="FE129" s="853"/>
      <c r="FF129" s="853"/>
      <c r="FG129" s="853"/>
      <c r="FH129" s="853"/>
      <c r="FI129" s="853"/>
      <c r="FJ129" s="853"/>
      <c r="FK129" s="853"/>
      <c r="FL129" s="853"/>
      <c r="FM129" s="853"/>
      <c r="FN129" s="853"/>
      <c r="FO129" s="853"/>
      <c r="FP129" s="853" t="s">
        <v>1122</v>
      </c>
      <c r="FQ129" s="853"/>
      <c r="FR129" s="853"/>
      <c r="FS129" s="853"/>
      <c r="FT129" s="853"/>
      <c r="FU129" s="853"/>
      <c r="FV129" s="853"/>
    </row>
    <row r="130" spans="1:178" ht="20.100000000000001" customHeight="1">
      <c r="A130" s="909">
        <f t="shared" si="23"/>
        <v>82</v>
      </c>
      <c r="B130" s="402"/>
      <c r="C130" s="406"/>
      <c r="D130" s="402"/>
      <c r="E130" s="1308" t="s">
        <v>617</v>
      </c>
      <c r="F130" s="2093" t="s">
        <v>451</v>
      </c>
      <c r="G130" s="2094"/>
      <c r="H130" s="1988"/>
      <c r="I130" s="1842"/>
      <c r="J130" s="1842"/>
      <c r="K130" s="1989"/>
      <c r="L130" s="1988"/>
      <c r="M130" s="1842"/>
      <c r="N130" s="1842"/>
      <c r="O130" s="1843"/>
      <c r="P130" s="1841"/>
      <c r="Q130" s="1842"/>
      <c r="R130" s="1842"/>
      <c r="S130" s="1843"/>
      <c r="T130" s="1841"/>
      <c r="U130" s="1842"/>
      <c r="V130" s="1842"/>
      <c r="W130" s="1843"/>
      <c r="X130" s="1841"/>
      <c r="Y130" s="1842"/>
      <c r="Z130" s="1842"/>
      <c r="AA130" s="1843"/>
      <c r="AB130" s="1841"/>
      <c r="AC130" s="1842"/>
      <c r="AD130" s="1842"/>
      <c r="AE130" s="1843"/>
      <c r="AF130" s="1841"/>
      <c r="AG130" s="1842"/>
      <c r="AH130" s="1842"/>
      <c r="AI130" s="1843"/>
      <c r="AJ130" s="1841"/>
      <c r="AK130" s="1842"/>
      <c r="AL130" s="1842"/>
      <c r="AM130" s="1843"/>
      <c r="AN130" s="1841"/>
      <c r="AO130" s="1842"/>
      <c r="AP130" s="1842"/>
      <c r="AQ130" s="1843"/>
      <c r="AR130" s="1841"/>
      <c r="AS130" s="1842"/>
      <c r="AT130" s="1842"/>
      <c r="AU130" s="1843"/>
      <c r="AV130" s="1841"/>
      <c r="AW130" s="1842"/>
      <c r="AX130" s="1842"/>
      <c r="AY130" s="1843"/>
      <c r="AZ130" s="1841"/>
      <c r="BA130" s="1842"/>
      <c r="BB130" s="1842"/>
      <c r="BC130" s="1843"/>
      <c r="BD130" s="1841"/>
      <c r="BE130" s="1842"/>
      <c r="BF130" s="1842"/>
      <c r="BG130" s="1843"/>
      <c r="BH130" s="1841"/>
      <c r="BI130" s="1842"/>
      <c r="BJ130" s="1842"/>
      <c r="BK130" s="1843"/>
      <c r="BL130" s="1841"/>
      <c r="BM130" s="1842"/>
      <c r="BN130" s="1842"/>
      <c r="BO130" s="1843"/>
      <c r="BP130" s="1841"/>
      <c r="BQ130" s="1842"/>
      <c r="BR130" s="1842"/>
      <c r="BS130" s="1843"/>
      <c r="BT130" s="1841"/>
      <c r="BU130" s="1842"/>
      <c r="BV130" s="1842"/>
      <c r="BW130" s="1843"/>
      <c r="BX130" s="1841"/>
      <c r="BY130" s="1842"/>
      <c r="BZ130" s="1842"/>
      <c r="CA130" s="1843"/>
      <c r="CB130" s="1841"/>
      <c r="CC130" s="1842"/>
      <c r="CD130" s="1842"/>
      <c r="CE130" s="1843"/>
      <c r="CF130" s="1841"/>
      <c r="CG130" s="1842"/>
      <c r="CH130" s="1842"/>
      <c r="CI130" s="1843"/>
      <c r="CJ130" s="1841"/>
      <c r="CK130" s="1842"/>
      <c r="CL130" s="1842"/>
      <c r="CM130" s="1843"/>
      <c r="CN130" s="1841"/>
      <c r="CO130" s="1842"/>
      <c r="CP130" s="1842"/>
      <c r="CQ130" s="1843"/>
      <c r="CR130" s="1841"/>
      <c r="CS130" s="1842"/>
      <c r="CT130" s="1842"/>
      <c r="CU130" s="1843"/>
      <c r="CV130" s="1841"/>
      <c r="CW130" s="1842"/>
      <c r="CX130" s="1842"/>
      <c r="CY130" s="1843"/>
      <c r="CZ130" s="1841"/>
      <c r="DA130" s="1842"/>
      <c r="DB130" s="1842"/>
      <c r="DC130" s="1843"/>
      <c r="DD130" s="1841"/>
      <c r="DE130" s="1842"/>
      <c r="DF130" s="1842"/>
      <c r="DG130" s="1843"/>
      <c r="DH130" s="1841"/>
      <c r="DI130" s="1842"/>
      <c r="DJ130" s="1842"/>
      <c r="DK130" s="1843"/>
      <c r="DL130" s="1841"/>
      <c r="DM130" s="1842"/>
      <c r="DN130" s="1842"/>
      <c r="DO130" s="1843"/>
      <c r="DP130" s="1841"/>
      <c r="DQ130" s="1842"/>
      <c r="DR130" s="1842"/>
      <c r="DS130" s="1843"/>
      <c r="DT130" s="1841"/>
      <c r="DU130" s="1842"/>
      <c r="DV130" s="1842"/>
      <c r="DW130" s="1843"/>
      <c r="DX130" s="1841"/>
      <c r="DY130" s="1842"/>
      <c r="DZ130" s="1842"/>
      <c r="EA130" s="2009"/>
      <c r="EB130" s="2018">
        <f t="shared" si="26"/>
        <v>0</v>
      </c>
      <c r="EC130" s="2019"/>
      <c r="ED130" s="2019"/>
      <c r="EE130" s="2020"/>
      <c r="EG130" s="136"/>
      <c r="EH130" s="136"/>
      <c r="EI130" s="158"/>
      <c r="EJ130" s="158"/>
      <c r="EK130" s="136"/>
      <c r="EW130" s="853"/>
      <c r="EX130" s="853"/>
      <c r="EY130" s="853"/>
      <c r="EZ130" s="853"/>
      <c r="FA130" s="853"/>
      <c r="FB130" s="853"/>
      <c r="FC130" s="853"/>
      <c r="FD130" s="853"/>
      <c r="FE130" s="853"/>
      <c r="FF130" s="853"/>
      <c r="FG130" s="853"/>
      <c r="FH130" s="853"/>
      <c r="FI130" s="853"/>
      <c r="FJ130" s="853"/>
      <c r="FK130" s="853"/>
      <c r="FL130" s="853"/>
      <c r="FM130" s="853"/>
      <c r="FN130" s="853"/>
      <c r="FO130" s="853"/>
      <c r="FP130" s="853" t="s">
        <v>1122</v>
      </c>
      <c r="FQ130" s="853"/>
      <c r="FR130" s="853"/>
      <c r="FS130" s="853"/>
      <c r="FT130" s="853"/>
      <c r="FU130" s="853"/>
      <c r="FV130" s="853"/>
    </row>
    <row r="131" spans="1:178" ht="20.100000000000001" customHeight="1">
      <c r="A131" s="909">
        <f t="shared" si="23"/>
        <v>83</v>
      </c>
      <c r="B131" s="402"/>
      <c r="C131" s="406"/>
      <c r="D131" s="402"/>
      <c r="E131" s="1313" t="s">
        <v>1669</v>
      </c>
      <c r="F131" s="2097" t="s">
        <v>1670</v>
      </c>
      <c r="G131" s="2098"/>
      <c r="H131" s="1999"/>
      <c r="I131" s="1854"/>
      <c r="J131" s="1854"/>
      <c r="K131" s="2000"/>
      <c r="L131" s="1999"/>
      <c r="M131" s="1854"/>
      <c r="N131" s="1854"/>
      <c r="O131" s="1855"/>
      <c r="P131" s="1853"/>
      <c r="Q131" s="1854"/>
      <c r="R131" s="1854"/>
      <c r="S131" s="1855"/>
      <c r="T131" s="1853"/>
      <c r="U131" s="1854"/>
      <c r="V131" s="1854"/>
      <c r="W131" s="1855"/>
      <c r="X131" s="1853"/>
      <c r="Y131" s="1854"/>
      <c r="Z131" s="1854"/>
      <c r="AA131" s="1855"/>
      <c r="AB131" s="1853"/>
      <c r="AC131" s="1854"/>
      <c r="AD131" s="1854"/>
      <c r="AE131" s="1855"/>
      <c r="AF131" s="1853"/>
      <c r="AG131" s="1854"/>
      <c r="AH131" s="1854"/>
      <c r="AI131" s="1855"/>
      <c r="AJ131" s="1853"/>
      <c r="AK131" s="1854"/>
      <c r="AL131" s="1854"/>
      <c r="AM131" s="1855"/>
      <c r="AN131" s="1853"/>
      <c r="AO131" s="1854"/>
      <c r="AP131" s="1854"/>
      <c r="AQ131" s="1855"/>
      <c r="AR131" s="1853"/>
      <c r="AS131" s="1854"/>
      <c r="AT131" s="1854"/>
      <c r="AU131" s="1855"/>
      <c r="AV131" s="1853"/>
      <c r="AW131" s="1854"/>
      <c r="AX131" s="1854"/>
      <c r="AY131" s="1855"/>
      <c r="AZ131" s="1853"/>
      <c r="BA131" s="1854"/>
      <c r="BB131" s="1854"/>
      <c r="BC131" s="1855"/>
      <c r="BD131" s="1853"/>
      <c r="BE131" s="1854"/>
      <c r="BF131" s="1854"/>
      <c r="BG131" s="1855"/>
      <c r="BH131" s="1853"/>
      <c r="BI131" s="1854"/>
      <c r="BJ131" s="1854"/>
      <c r="BK131" s="1855"/>
      <c r="BL131" s="1853"/>
      <c r="BM131" s="1854"/>
      <c r="BN131" s="1854"/>
      <c r="BO131" s="1855"/>
      <c r="BP131" s="1853"/>
      <c r="BQ131" s="1854"/>
      <c r="BR131" s="1854"/>
      <c r="BS131" s="1855"/>
      <c r="BT131" s="1853"/>
      <c r="BU131" s="1854"/>
      <c r="BV131" s="1854"/>
      <c r="BW131" s="1855"/>
      <c r="BX131" s="1853"/>
      <c r="BY131" s="1854"/>
      <c r="BZ131" s="1854"/>
      <c r="CA131" s="1855"/>
      <c r="CB131" s="1853"/>
      <c r="CC131" s="1854"/>
      <c r="CD131" s="1854"/>
      <c r="CE131" s="1855"/>
      <c r="CF131" s="1853"/>
      <c r="CG131" s="1854"/>
      <c r="CH131" s="1854"/>
      <c r="CI131" s="1855"/>
      <c r="CJ131" s="1853"/>
      <c r="CK131" s="1854"/>
      <c r="CL131" s="1854"/>
      <c r="CM131" s="1855"/>
      <c r="CN131" s="1853"/>
      <c r="CO131" s="1854"/>
      <c r="CP131" s="1854"/>
      <c r="CQ131" s="1855"/>
      <c r="CR131" s="1853"/>
      <c r="CS131" s="1854"/>
      <c r="CT131" s="1854"/>
      <c r="CU131" s="1855"/>
      <c r="CV131" s="1853"/>
      <c r="CW131" s="1854"/>
      <c r="CX131" s="1854"/>
      <c r="CY131" s="1855"/>
      <c r="CZ131" s="1853"/>
      <c r="DA131" s="1854"/>
      <c r="DB131" s="1854"/>
      <c r="DC131" s="1855"/>
      <c r="DD131" s="1853"/>
      <c r="DE131" s="1854"/>
      <c r="DF131" s="1854"/>
      <c r="DG131" s="1855"/>
      <c r="DH131" s="1853"/>
      <c r="DI131" s="1854"/>
      <c r="DJ131" s="1854"/>
      <c r="DK131" s="1855"/>
      <c r="DL131" s="1853"/>
      <c r="DM131" s="1854"/>
      <c r="DN131" s="1854"/>
      <c r="DO131" s="1855"/>
      <c r="DP131" s="1853"/>
      <c r="DQ131" s="1854"/>
      <c r="DR131" s="1854"/>
      <c r="DS131" s="1855"/>
      <c r="DT131" s="1853"/>
      <c r="DU131" s="1854"/>
      <c r="DV131" s="1854"/>
      <c r="DW131" s="1855"/>
      <c r="DX131" s="1853"/>
      <c r="DY131" s="1854"/>
      <c r="DZ131" s="1854"/>
      <c r="EA131" s="2013"/>
      <c r="EB131" s="2016">
        <f t="shared" ref="EB131" si="28">SUM(H131:EA131)</f>
        <v>0</v>
      </c>
      <c r="EC131" s="1835"/>
      <c r="ED131" s="1835"/>
      <c r="EE131" s="2017"/>
      <c r="EG131" s="136"/>
      <c r="EH131" s="136"/>
      <c r="EI131" s="158"/>
      <c r="EJ131" s="158"/>
      <c r="EK131" s="136"/>
      <c r="EW131" s="853"/>
      <c r="EX131" s="853"/>
      <c r="EY131" s="853"/>
      <c r="EZ131" s="853"/>
      <c r="FA131" s="853"/>
      <c r="FB131" s="853"/>
      <c r="FC131" s="853"/>
      <c r="FD131" s="853"/>
      <c r="FE131" s="853"/>
      <c r="FF131" s="853"/>
      <c r="FG131" s="853"/>
      <c r="FH131" s="853"/>
      <c r="FI131" s="853"/>
      <c r="FJ131" s="853"/>
      <c r="FK131" s="853"/>
      <c r="FL131" s="853"/>
      <c r="FM131" s="853"/>
      <c r="FN131" s="853"/>
      <c r="FO131" s="853"/>
      <c r="FP131" s="853" t="s">
        <v>1122</v>
      </c>
      <c r="FQ131" s="853"/>
      <c r="FR131" s="853"/>
      <c r="FS131" s="853"/>
      <c r="FT131" s="853"/>
      <c r="FU131" s="853"/>
      <c r="FV131" s="853"/>
    </row>
    <row r="132" spans="1:178" ht="20.100000000000001" customHeight="1">
      <c r="A132" s="909">
        <f>A130+1</f>
        <v>83</v>
      </c>
      <c r="B132" s="402"/>
      <c r="C132" s="406"/>
      <c r="D132" s="408" t="s">
        <v>624</v>
      </c>
      <c r="E132" s="1888" t="s">
        <v>670</v>
      </c>
      <c r="F132" s="1888"/>
      <c r="G132" s="1888"/>
      <c r="H132" s="1844"/>
      <c r="I132" s="1833"/>
      <c r="J132" s="1833"/>
      <c r="K132" s="1845"/>
      <c r="L132" s="1833"/>
      <c r="M132" s="1833"/>
      <c r="N132" s="1833"/>
      <c r="O132" s="1833"/>
      <c r="P132" s="1832"/>
      <c r="Q132" s="1833"/>
      <c r="R132" s="1833"/>
      <c r="S132" s="1837"/>
      <c r="T132" s="1832"/>
      <c r="U132" s="1833"/>
      <c r="V132" s="1833"/>
      <c r="W132" s="1837"/>
      <c r="X132" s="1832"/>
      <c r="Y132" s="1833"/>
      <c r="Z132" s="1833"/>
      <c r="AA132" s="1837"/>
      <c r="AB132" s="1832"/>
      <c r="AC132" s="1833"/>
      <c r="AD132" s="1833"/>
      <c r="AE132" s="1837"/>
      <c r="AF132" s="1832"/>
      <c r="AG132" s="1833"/>
      <c r="AH132" s="1833"/>
      <c r="AI132" s="1837"/>
      <c r="AJ132" s="1832"/>
      <c r="AK132" s="1833"/>
      <c r="AL132" s="1833"/>
      <c r="AM132" s="1837"/>
      <c r="AN132" s="1832"/>
      <c r="AO132" s="1833"/>
      <c r="AP132" s="1833"/>
      <c r="AQ132" s="1837"/>
      <c r="AR132" s="1832"/>
      <c r="AS132" s="1833"/>
      <c r="AT132" s="1833"/>
      <c r="AU132" s="1837"/>
      <c r="AV132" s="1832"/>
      <c r="AW132" s="1833"/>
      <c r="AX132" s="1833"/>
      <c r="AY132" s="1837"/>
      <c r="AZ132" s="1832"/>
      <c r="BA132" s="1833"/>
      <c r="BB132" s="1833"/>
      <c r="BC132" s="1837"/>
      <c r="BD132" s="1832"/>
      <c r="BE132" s="1833"/>
      <c r="BF132" s="1833"/>
      <c r="BG132" s="1837"/>
      <c r="BH132" s="1832"/>
      <c r="BI132" s="1833"/>
      <c r="BJ132" s="1833"/>
      <c r="BK132" s="1837"/>
      <c r="BL132" s="1832"/>
      <c r="BM132" s="1833"/>
      <c r="BN132" s="1833"/>
      <c r="BO132" s="1837"/>
      <c r="BP132" s="1832"/>
      <c r="BQ132" s="1833"/>
      <c r="BR132" s="1833"/>
      <c r="BS132" s="1837"/>
      <c r="BT132" s="1832"/>
      <c r="BU132" s="1833"/>
      <c r="BV132" s="1833"/>
      <c r="BW132" s="1837"/>
      <c r="BX132" s="1832"/>
      <c r="BY132" s="1833"/>
      <c r="BZ132" s="1833"/>
      <c r="CA132" s="1837"/>
      <c r="CB132" s="1832"/>
      <c r="CC132" s="1833"/>
      <c r="CD132" s="1833"/>
      <c r="CE132" s="1837"/>
      <c r="CF132" s="1832"/>
      <c r="CG132" s="1833"/>
      <c r="CH132" s="1833"/>
      <c r="CI132" s="1837"/>
      <c r="CJ132" s="1832"/>
      <c r="CK132" s="1833"/>
      <c r="CL132" s="1833"/>
      <c r="CM132" s="1837"/>
      <c r="CN132" s="1832"/>
      <c r="CO132" s="1833"/>
      <c r="CP132" s="1833"/>
      <c r="CQ132" s="1837"/>
      <c r="CR132" s="1832"/>
      <c r="CS132" s="1833"/>
      <c r="CT132" s="1833"/>
      <c r="CU132" s="1837"/>
      <c r="CV132" s="1832"/>
      <c r="CW132" s="1833"/>
      <c r="CX132" s="1833"/>
      <c r="CY132" s="1837"/>
      <c r="CZ132" s="1832"/>
      <c r="DA132" s="1833"/>
      <c r="DB132" s="1833"/>
      <c r="DC132" s="1837"/>
      <c r="DD132" s="1832"/>
      <c r="DE132" s="1833"/>
      <c r="DF132" s="1833"/>
      <c r="DG132" s="1837"/>
      <c r="DH132" s="1832"/>
      <c r="DI132" s="1833"/>
      <c r="DJ132" s="1833"/>
      <c r="DK132" s="1837"/>
      <c r="DL132" s="1832"/>
      <c r="DM132" s="1833"/>
      <c r="DN132" s="1833"/>
      <c r="DO132" s="1837"/>
      <c r="DP132" s="1832"/>
      <c r="DQ132" s="1833"/>
      <c r="DR132" s="1833"/>
      <c r="DS132" s="1837"/>
      <c r="DT132" s="1832"/>
      <c r="DU132" s="1833"/>
      <c r="DV132" s="1833"/>
      <c r="DW132" s="1837"/>
      <c r="DX132" s="1832"/>
      <c r="DY132" s="1833"/>
      <c r="DZ132" s="1833"/>
      <c r="EA132" s="1833"/>
      <c r="EB132" s="1846">
        <f t="shared" si="26"/>
        <v>0</v>
      </c>
      <c r="EC132" s="1828"/>
      <c r="ED132" s="1828"/>
      <c r="EE132" s="1847"/>
      <c r="EG132" s="136"/>
      <c r="EH132" s="136"/>
      <c r="EI132" s="158"/>
      <c r="EJ132" s="158"/>
      <c r="EK132" s="136"/>
      <c r="EW132" s="853"/>
      <c r="EX132" s="853"/>
      <c r="EY132" s="853"/>
      <c r="EZ132" s="853"/>
      <c r="FA132" s="853"/>
      <c r="FB132" s="853"/>
      <c r="FC132" s="853"/>
      <c r="FD132" s="853"/>
      <c r="FE132" s="853"/>
      <c r="FF132" s="853"/>
      <c r="FG132" s="853"/>
      <c r="FH132" s="853"/>
      <c r="FI132" s="853"/>
      <c r="FJ132" s="853"/>
      <c r="FK132" s="853"/>
      <c r="FL132" s="853"/>
      <c r="FM132" s="853"/>
      <c r="FN132" s="853"/>
      <c r="FO132" s="853" t="s">
        <v>1122</v>
      </c>
      <c r="FP132" s="853"/>
      <c r="FQ132" s="853"/>
      <c r="FR132" s="853"/>
      <c r="FS132" s="853"/>
      <c r="FT132" s="853" t="s">
        <v>1122</v>
      </c>
      <c r="FU132" s="853"/>
      <c r="FV132" s="853"/>
    </row>
    <row r="133" spans="1:178" ht="20.100000000000001" customHeight="1">
      <c r="A133" s="909">
        <f t="shared" si="23"/>
        <v>84</v>
      </c>
      <c r="B133" s="402"/>
      <c r="C133" s="406"/>
      <c r="D133" s="408" t="s">
        <v>626</v>
      </c>
      <c r="E133" s="1888" t="s">
        <v>671</v>
      </c>
      <c r="F133" s="1888"/>
      <c r="G133" s="1888"/>
      <c r="H133" s="1848">
        <f>'2_社員等従業員給料等'!BV113</f>
        <v>0</v>
      </c>
      <c r="I133" s="1828"/>
      <c r="J133" s="1828"/>
      <c r="K133" s="1849"/>
      <c r="L133" s="1828">
        <f>IF(L17="",0,SUMIF('2_社員等従業員給料等'!$C$114:$C$213,L17,'2_社員等従業員給料等'!$BV$114:$BV$213))</f>
        <v>0</v>
      </c>
      <c r="M133" s="1828"/>
      <c r="N133" s="1828"/>
      <c r="O133" s="1828"/>
      <c r="P133" s="1827">
        <f>IF(P17="",0,SUMIF('2_社員等従業員給料等'!$C$114:$C$213,P17,'2_社員等従業員給料等'!$BV$114:$BV$213))</f>
        <v>0</v>
      </c>
      <c r="Q133" s="1828"/>
      <c r="R133" s="1828"/>
      <c r="S133" s="1829"/>
      <c r="T133" s="1827">
        <f>IF(T17="",0,SUMIF('2_社員等従業員給料等'!$C$114:$C$213,T17,'2_社員等従業員給料等'!$BV$114:$BV$213))</f>
        <v>0</v>
      </c>
      <c r="U133" s="1828"/>
      <c r="V133" s="1828"/>
      <c r="W133" s="1829"/>
      <c r="X133" s="1827">
        <f>IF(X17="",0,SUMIF('2_社員等従業員給料等'!$C$114:$C$213,X17,'2_社員等従業員給料等'!$BV$114:$BV$213))</f>
        <v>0</v>
      </c>
      <c r="Y133" s="1828"/>
      <c r="Z133" s="1828"/>
      <c r="AA133" s="1829"/>
      <c r="AB133" s="1827">
        <f>IF(AB17="",0,SUMIF('2_社員等従業員給料等'!$C$114:$C$213,AB17,'2_社員等従業員給料等'!$BV$114:$BV$213))</f>
        <v>0</v>
      </c>
      <c r="AC133" s="1828"/>
      <c r="AD133" s="1828"/>
      <c r="AE133" s="1829"/>
      <c r="AF133" s="1827">
        <f>IF(AF17="",0,SUMIF('2_社員等従業員給料等'!$C$114:$C$213,AF17,'2_社員等従業員給料等'!$BV$114:$BV$213))</f>
        <v>0</v>
      </c>
      <c r="AG133" s="1828"/>
      <c r="AH133" s="1828"/>
      <c r="AI133" s="1829"/>
      <c r="AJ133" s="1827">
        <f>IF(AJ17="",0,SUMIF('2_社員等従業員給料等'!$C$114:$C$213,AJ17,'2_社員等従業員給料等'!$BV$114:$BV$213))</f>
        <v>0</v>
      </c>
      <c r="AK133" s="1828"/>
      <c r="AL133" s="1828"/>
      <c r="AM133" s="1829"/>
      <c r="AN133" s="1827">
        <f>IF(AN17="",0,SUMIF('2_社員等従業員給料等'!$C$114:$C$213,AN17,'2_社員等従業員給料等'!$BV$114:$BV$213))</f>
        <v>0</v>
      </c>
      <c r="AO133" s="1828"/>
      <c r="AP133" s="1828"/>
      <c r="AQ133" s="1829"/>
      <c r="AR133" s="1827">
        <f>IF(AR17="",0,SUMIF('2_社員等従業員給料等'!$C$114:$C$213,AR17,'2_社員等従業員給料等'!$BV$114:$BV$213))</f>
        <v>0</v>
      </c>
      <c r="AS133" s="1828"/>
      <c r="AT133" s="1828"/>
      <c r="AU133" s="1829"/>
      <c r="AV133" s="1827">
        <f>IF(AV17="",0,SUMIF('2_社員等従業員給料等'!$C$114:$C$213,AV17,'2_社員等従業員給料等'!$BV$114:$BV$213))</f>
        <v>0</v>
      </c>
      <c r="AW133" s="1828"/>
      <c r="AX133" s="1828"/>
      <c r="AY133" s="1829"/>
      <c r="AZ133" s="1827">
        <f>IF(AZ17="",0,SUMIF('2_社員等従業員給料等'!$C$114:$C$213,AZ17,'2_社員等従業員給料等'!$BV$114:$BV$213))</f>
        <v>0</v>
      </c>
      <c r="BA133" s="1828"/>
      <c r="BB133" s="1828"/>
      <c r="BC133" s="1829"/>
      <c r="BD133" s="1827">
        <f>IF(BD17="",0,SUMIF('2_社員等従業員給料等'!$C$114:$C$213,BD17,'2_社員等従業員給料等'!$BV$114:$BV$213))</f>
        <v>0</v>
      </c>
      <c r="BE133" s="1828"/>
      <c r="BF133" s="1828"/>
      <c r="BG133" s="1829"/>
      <c r="BH133" s="1827">
        <f>IF(BH17="",0,SUMIF('2_社員等従業員給料等'!$C$114:$C$213,BH17,'2_社員等従業員給料等'!$BV$114:$BV$213))</f>
        <v>0</v>
      </c>
      <c r="BI133" s="1828"/>
      <c r="BJ133" s="1828"/>
      <c r="BK133" s="1829"/>
      <c r="BL133" s="1827">
        <f>IF(BL17="",0,SUMIF('2_社員等従業員給料等'!$C$114:$C$213,BL17,'2_社員等従業員給料等'!$BV$114:$BV$213))</f>
        <v>0</v>
      </c>
      <c r="BM133" s="1828"/>
      <c r="BN133" s="1828"/>
      <c r="BO133" s="1829"/>
      <c r="BP133" s="1827">
        <f>IF(BP17="",0,SUMIF('2_社員等従業員給料等'!$C$114:$C$213,BP17,'2_社員等従業員給料等'!$BV$114:$BV$213))</f>
        <v>0</v>
      </c>
      <c r="BQ133" s="1828"/>
      <c r="BR133" s="1828"/>
      <c r="BS133" s="1829"/>
      <c r="BT133" s="1827">
        <f>IF(BT17="",0,SUMIF('2_社員等従業員給料等'!$C$114:$C$213,BT17,'2_社員等従業員給料等'!$BV$114:$BV$213))</f>
        <v>0</v>
      </c>
      <c r="BU133" s="1828"/>
      <c r="BV133" s="1828"/>
      <c r="BW133" s="1829"/>
      <c r="BX133" s="1827">
        <f>IF(BX17="",0,SUMIF('2_社員等従業員給料等'!$C$114:$C$213,BX17,'2_社員等従業員給料等'!$BV$114:$BV$213))</f>
        <v>0</v>
      </c>
      <c r="BY133" s="1828"/>
      <c r="BZ133" s="1828"/>
      <c r="CA133" s="1829"/>
      <c r="CB133" s="1827">
        <f>IF(CB17="",0,SUMIF('2_社員等従業員給料等'!$C$114:$C$213,CB17,'2_社員等従業員給料等'!$BV$114:$BV$213))</f>
        <v>0</v>
      </c>
      <c r="CC133" s="1828"/>
      <c r="CD133" s="1828"/>
      <c r="CE133" s="1829"/>
      <c r="CF133" s="1827">
        <f>IF(CF17="",0,SUMIF('2_社員等従業員給料等'!$C$114:$C$213,CF17,'2_社員等従業員給料等'!$BV$114:$BV$213))</f>
        <v>0</v>
      </c>
      <c r="CG133" s="1828"/>
      <c r="CH133" s="1828"/>
      <c r="CI133" s="1829"/>
      <c r="CJ133" s="1827">
        <f>IF(CJ17="",0,SUMIF('2_社員等従業員給料等'!$C$114:$C$213,CJ17,'2_社員等従業員給料等'!$BV$114:$BV$213))</f>
        <v>0</v>
      </c>
      <c r="CK133" s="1828"/>
      <c r="CL133" s="1828"/>
      <c r="CM133" s="1829"/>
      <c r="CN133" s="1827">
        <f>IF(CN17="",0,SUMIF('2_社員等従業員給料等'!$C$114:$C$213,CN17,'2_社員等従業員給料等'!$BV$114:$BV$213))</f>
        <v>0</v>
      </c>
      <c r="CO133" s="1828"/>
      <c r="CP133" s="1828"/>
      <c r="CQ133" s="1829"/>
      <c r="CR133" s="1827">
        <f>IF(CR17="",0,SUMIF('2_社員等従業員給料等'!$C$114:$C$213,CR17,'2_社員等従業員給料等'!$BV$114:$BV$213))</f>
        <v>0</v>
      </c>
      <c r="CS133" s="1828"/>
      <c r="CT133" s="1828"/>
      <c r="CU133" s="1829"/>
      <c r="CV133" s="1827">
        <f>IF(CV17="",0,SUMIF('2_社員等従業員給料等'!$C$114:$C$213,CV17,'2_社員等従業員給料等'!$BV$114:$BV$213))</f>
        <v>0</v>
      </c>
      <c r="CW133" s="1828"/>
      <c r="CX133" s="1828"/>
      <c r="CY133" s="1829"/>
      <c r="CZ133" s="1827">
        <f>IF(CZ17="",0,SUMIF('2_社員等従業員給料等'!$C$114:$C$213,CZ17,'2_社員等従業員給料等'!$BV$114:$BV$213))</f>
        <v>0</v>
      </c>
      <c r="DA133" s="1828"/>
      <c r="DB133" s="1828"/>
      <c r="DC133" s="1829"/>
      <c r="DD133" s="1827">
        <f>IF(DD17="",0,SUMIF('2_社員等従業員給料等'!$C$114:$C$213,DD17,'2_社員等従業員給料等'!$BV$114:$BV$213))</f>
        <v>0</v>
      </c>
      <c r="DE133" s="1828"/>
      <c r="DF133" s="1828"/>
      <c r="DG133" s="1829"/>
      <c r="DH133" s="1827">
        <f>IF(DH17="",0,SUMIF('2_社員等従業員給料等'!$C$114:$C$213,DH17,'2_社員等従業員給料等'!$BV$114:$BV$213))</f>
        <v>0</v>
      </c>
      <c r="DI133" s="1828"/>
      <c r="DJ133" s="1828"/>
      <c r="DK133" s="1829"/>
      <c r="DL133" s="1827">
        <f>IF(DL17="",0,SUMIF('2_社員等従業員給料等'!$C$114:$C$213,DL17,'2_社員等従業員給料等'!$BV$114:$BV$213))</f>
        <v>0</v>
      </c>
      <c r="DM133" s="1828"/>
      <c r="DN133" s="1828"/>
      <c r="DO133" s="1829"/>
      <c r="DP133" s="1827">
        <f>IF(DP17="",0,SUMIF('2_社員等従業員給料等'!$C$114:$C$213,DP17,'2_社員等従業員給料等'!$BV$114:$BV$213))</f>
        <v>0</v>
      </c>
      <c r="DQ133" s="1828"/>
      <c r="DR133" s="1828"/>
      <c r="DS133" s="1829"/>
      <c r="DT133" s="1827">
        <f>IF(DT17="",0,SUMIF('2_社員等従業員給料等'!$C$114:$C$213,DT17,'2_社員等従業員給料等'!$BV$114:$BV$213))</f>
        <v>0</v>
      </c>
      <c r="DU133" s="1828"/>
      <c r="DV133" s="1828"/>
      <c r="DW133" s="1829"/>
      <c r="DX133" s="1827">
        <f>IF(DX17="",0,SUMIF('2_社員等従業員給料等'!$C$114:$C$213,DX17,'2_社員等従業員給料等'!$BV$114:$BV$213))</f>
        <v>0</v>
      </c>
      <c r="DY133" s="1828"/>
      <c r="DZ133" s="1828"/>
      <c r="EA133" s="1828"/>
      <c r="EB133" s="1846">
        <f t="shared" si="26"/>
        <v>0</v>
      </c>
      <c r="EC133" s="1828"/>
      <c r="ED133" s="1828"/>
      <c r="EE133" s="1847"/>
      <c r="EF133" s="755" t="s">
        <v>1154</v>
      </c>
      <c r="EG133" s="136"/>
      <c r="EH133" s="136"/>
      <c r="EI133" s="158"/>
      <c r="EJ133" s="158"/>
      <c r="EK133" s="136"/>
      <c r="EW133" s="853"/>
      <c r="EX133" s="853"/>
      <c r="EY133" s="853"/>
      <c r="EZ133" s="853"/>
      <c r="FA133" s="853"/>
      <c r="FB133" s="853"/>
      <c r="FC133" s="853"/>
      <c r="FD133" s="853"/>
      <c r="FE133" s="853"/>
      <c r="FF133" s="853"/>
      <c r="FG133" s="853"/>
      <c r="FH133" s="853"/>
      <c r="FI133" s="853"/>
      <c r="FJ133" s="853"/>
      <c r="FK133" s="853"/>
      <c r="FL133" s="853"/>
      <c r="FM133" s="853"/>
      <c r="FN133" s="853"/>
      <c r="FO133" s="853" t="s">
        <v>1122</v>
      </c>
      <c r="FP133" s="853"/>
      <c r="FQ133" s="853"/>
      <c r="FR133" s="853"/>
      <c r="FS133" s="853"/>
      <c r="FT133" s="853" t="s">
        <v>1122</v>
      </c>
      <c r="FU133" s="853"/>
      <c r="FV133" s="853"/>
    </row>
    <row r="134" spans="1:178" ht="20.100000000000001" customHeight="1">
      <c r="A134" s="909">
        <f t="shared" si="23"/>
        <v>85</v>
      </c>
      <c r="B134" s="402"/>
      <c r="C134" s="406"/>
      <c r="D134" s="408" t="s">
        <v>634</v>
      </c>
      <c r="E134" s="1888" t="s">
        <v>672</v>
      </c>
      <c r="F134" s="1888"/>
      <c r="G134" s="1888"/>
      <c r="H134" s="1844"/>
      <c r="I134" s="1833"/>
      <c r="J134" s="1833"/>
      <c r="K134" s="1845"/>
      <c r="L134" s="1833"/>
      <c r="M134" s="1833"/>
      <c r="N134" s="1833"/>
      <c r="O134" s="1833"/>
      <c r="P134" s="1832"/>
      <c r="Q134" s="1833"/>
      <c r="R134" s="1833"/>
      <c r="S134" s="1837"/>
      <c r="T134" s="1832"/>
      <c r="U134" s="1833"/>
      <c r="V134" s="1833"/>
      <c r="W134" s="1837"/>
      <c r="X134" s="1832"/>
      <c r="Y134" s="1833"/>
      <c r="Z134" s="1833"/>
      <c r="AA134" s="1837"/>
      <c r="AB134" s="1832"/>
      <c r="AC134" s="1833"/>
      <c r="AD134" s="1833"/>
      <c r="AE134" s="1837"/>
      <c r="AF134" s="1832"/>
      <c r="AG134" s="1833"/>
      <c r="AH134" s="1833"/>
      <c r="AI134" s="1837"/>
      <c r="AJ134" s="1832"/>
      <c r="AK134" s="1833"/>
      <c r="AL134" s="1833"/>
      <c r="AM134" s="1837"/>
      <c r="AN134" s="1832"/>
      <c r="AO134" s="1833"/>
      <c r="AP134" s="1833"/>
      <c r="AQ134" s="1837"/>
      <c r="AR134" s="1832"/>
      <c r="AS134" s="1833"/>
      <c r="AT134" s="1833"/>
      <c r="AU134" s="1837"/>
      <c r="AV134" s="1832"/>
      <c r="AW134" s="1833"/>
      <c r="AX134" s="1833"/>
      <c r="AY134" s="1837"/>
      <c r="AZ134" s="1832"/>
      <c r="BA134" s="1833"/>
      <c r="BB134" s="1833"/>
      <c r="BC134" s="1837"/>
      <c r="BD134" s="1832"/>
      <c r="BE134" s="1833"/>
      <c r="BF134" s="1833"/>
      <c r="BG134" s="1837"/>
      <c r="BH134" s="1832"/>
      <c r="BI134" s="1833"/>
      <c r="BJ134" s="1833"/>
      <c r="BK134" s="1837"/>
      <c r="BL134" s="1832"/>
      <c r="BM134" s="1833"/>
      <c r="BN134" s="1833"/>
      <c r="BO134" s="1837"/>
      <c r="BP134" s="1832"/>
      <c r="BQ134" s="1833"/>
      <c r="BR134" s="1833"/>
      <c r="BS134" s="1837"/>
      <c r="BT134" s="1832"/>
      <c r="BU134" s="1833"/>
      <c r="BV134" s="1833"/>
      <c r="BW134" s="1837"/>
      <c r="BX134" s="1832"/>
      <c r="BY134" s="1833"/>
      <c r="BZ134" s="1833"/>
      <c r="CA134" s="1837"/>
      <c r="CB134" s="1832"/>
      <c r="CC134" s="1833"/>
      <c r="CD134" s="1833"/>
      <c r="CE134" s="1837"/>
      <c r="CF134" s="1832"/>
      <c r="CG134" s="1833"/>
      <c r="CH134" s="1833"/>
      <c r="CI134" s="1837"/>
      <c r="CJ134" s="1832"/>
      <c r="CK134" s="1833"/>
      <c r="CL134" s="1833"/>
      <c r="CM134" s="1837"/>
      <c r="CN134" s="1832"/>
      <c r="CO134" s="1833"/>
      <c r="CP134" s="1833"/>
      <c r="CQ134" s="1837"/>
      <c r="CR134" s="1832"/>
      <c r="CS134" s="1833"/>
      <c r="CT134" s="1833"/>
      <c r="CU134" s="1837"/>
      <c r="CV134" s="1832"/>
      <c r="CW134" s="1833"/>
      <c r="CX134" s="1833"/>
      <c r="CY134" s="1837"/>
      <c r="CZ134" s="1832"/>
      <c r="DA134" s="1833"/>
      <c r="DB134" s="1833"/>
      <c r="DC134" s="1837"/>
      <c r="DD134" s="1832"/>
      <c r="DE134" s="1833"/>
      <c r="DF134" s="1833"/>
      <c r="DG134" s="1837"/>
      <c r="DH134" s="1832"/>
      <c r="DI134" s="1833"/>
      <c r="DJ134" s="1833"/>
      <c r="DK134" s="1837"/>
      <c r="DL134" s="1832"/>
      <c r="DM134" s="1833"/>
      <c r="DN134" s="1833"/>
      <c r="DO134" s="1837"/>
      <c r="DP134" s="1832"/>
      <c r="DQ134" s="1833"/>
      <c r="DR134" s="1833"/>
      <c r="DS134" s="1837"/>
      <c r="DT134" s="1832"/>
      <c r="DU134" s="1833"/>
      <c r="DV134" s="1833"/>
      <c r="DW134" s="1837"/>
      <c r="DX134" s="1832"/>
      <c r="DY134" s="1833"/>
      <c r="DZ134" s="1833"/>
      <c r="EA134" s="1833"/>
      <c r="EB134" s="1846">
        <f t="shared" si="26"/>
        <v>0</v>
      </c>
      <c r="EC134" s="1828"/>
      <c r="ED134" s="1828"/>
      <c r="EE134" s="1847"/>
      <c r="EG134" s="136"/>
      <c r="EH134" s="136"/>
      <c r="EJ134" s="158"/>
      <c r="EK134" s="136"/>
      <c r="EW134" s="853"/>
      <c r="EX134" s="853"/>
      <c r="EY134" s="853"/>
      <c r="EZ134" s="853"/>
      <c r="FA134" s="853"/>
      <c r="FB134" s="853"/>
      <c r="FC134" s="853"/>
      <c r="FD134" s="853"/>
      <c r="FE134" s="853"/>
      <c r="FF134" s="853"/>
      <c r="FG134" s="853"/>
      <c r="FH134" s="853"/>
      <c r="FI134" s="853"/>
      <c r="FJ134" s="853"/>
      <c r="FK134" s="853"/>
      <c r="FL134" s="853"/>
      <c r="FM134" s="853"/>
      <c r="FN134" s="853"/>
      <c r="FO134" s="853" t="s">
        <v>1122</v>
      </c>
      <c r="FP134" s="853"/>
      <c r="FQ134" s="853"/>
      <c r="FR134" s="853"/>
      <c r="FS134" s="853"/>
      <c r="FT134" s="853" t="s">
        <v>1122</v>
      </c>
      <c r="FU134" s="853"/>
      <c r="FV134" s="853"/>
    </row>
    <row r="135" spans="1:178" ht="20.100000000000001" customHeight="1">
      <c r="A135" s="909">
        <f t="shared" si="23"/>
        <v>86</v>
      </c>
      <c r="B135" s="402"/>
      <c r="C135" s="406"/>
      <c r="D135" s="408" t="s">
        <v>637</v>
      </c>
      <c r="E135" s="1888" t="s">
        <v>673</v>
      </c>
      <c r="F135" s="1888"/>
      <c r="G135" s="1888"/>
      <c r="H135" s="2070">
        <f>SUMIF($FQ$21:$FQ$189,"○",H$21:H$189)</f>
        <v>0</v>
      </c>
      <c r="I135" s="1839"/>
      <c r="J135" s="1839"/>
      <c r="K135" s="2071"/>
      <c r="L135" s="1839">
        <f>SUMIF($FQ$21:$FQ$189,"○",L$21:L$189)</f>
        <v>0</v>
      </c>
      <c r="M135" s="1839"/>
      <c r="N135" s="1839"/>
      <c r="O135" s="1839"/>
      <c r="P135" s="1838">
        <f>SUMIF($FQ$21:$FQ$189,"○",P$21:P$189)</f>
        <v>0</v>
      </c>
      <c r="Q135" s="1839"/>
      <c r="R135" s="1839"/>
      <c r="S135" s="1840"/>
      <c r="T135" s="1838">
        <f>SUMIF($FQ$21:$FQ$189,"○",T$21:T$189)</f>
        <v>0</v>
      </c>
      <c r="U135" s="1839"/>
      <c r="V135" s="1839"/>
      <c r="W135" s="1840"/>
      <c r="X135" s="1838">
        <f>SUMIF($FQ$21:$FQ$189,"○",X$21:X$189)</f>
        <v>0</v>
      </c>
      <c r="Y135" s="1839"/>
      <c r="Z135" s="1839"/>
      <c r="AA135" s="1840"/>
      <c r="AB135" s="1838">
        <f>SUMIF($FQ$21:$FQ$189,"○",AB$21:AB$189)</f>
        <v>0</v>
      </c>
      <c r="AC135" s="1839"/>
      <c r="AD135" s="1839"/>
      <c r="AE135" s="1840"/>
      <c r="AF135" s="1838">
        <f>SUMIF($FQ$21:$FQ$189,"○",AF$21:AF$189)</f>
        <v>0</v>
      </c>
      <c r="AG135" s="1839"/>
      <c r="AH135" s="1839"/>
      <c r="AI135" s="1840"/>
      <c r="AJ135" s="1838">
        <f>SUMIF($FQ$21:$FQ$189,"○",AJ$21:AJ$189)</f>
        <v>0</v>
      </c>
      <c r="AK135" s="1839"/>
      <c r="AL135" s="1839"/>
      <c r="AM135" s="1840"/>
      <c r="AN135" s="1838">
        <f>SUMIF($FQ$21:$FQ$189,"○",AN$21:AN$189)</f>
        <v>0</v>
      </c>
      <c r="AO135" s="1839"/>
      <c r="AP135" s="1839"/>
      <c r="AQ135" s="1840"/>
      <c r="AR135" s="1838">
        <f>SUMIF($FQ$21:$FQ$189,"○",AR$21:AR$189)</f>
        <v>0</v>
      </c>
      <c r="AS135" s="1839"/>
      <c r="AT135" s="1839"/>
      <c r="AU135" s="1840"/>
      <c r="AV135" s="1838">
        <f>SUMIF($FQ$21:$FQ$189,"○",AV$21:AV$189)</f>
        <v>0</v>
      </c>
      <c r="AW135" s="1839"/>
      <c r="AX135" s="1839"/>
      <c r="AY135" s="1840"/>
      <c r="AZ135" s="1838">
        <f>SUMIF($FQ$21:$FQ$189,"○",AZ$21:AZ$189)</f>
        <v>0</v>
      </c>
      <c r="BA135" s="1839"/>
      <c r="BB135" s="1839"/>
      <c r="BC135" s="1840"/>
      <c r="BD135" s="1838">
        <f>SUMIF($FQ$21:$FQ$189,"○",BD$21:BD$189)</f>
        <v>0</v>
      </c>
      <c r="BE135" s="1839"/>
      <c r="BF135" s="1839"/>
      <c r="BG135" s="1840"/>
      <c r="BH135" s="1838">
        <f>SUMIF($FQ$21:$FQ$189,"○",BH$21:BH$189)</f>
        <v>0</v>
      </c>
      <c r="BI135" s="1839"/>
      <c r="BJ135" s="1839"/>
      <c r="BK135" s="1840"/>
      <c r="BL135" s="1838">
        <f>SUMIF($FQ$21:$FQ$189,"○",BL$21:BL$189)</f>
        <v>0</v>
      </c>
      <c r="BM135" s="1839"/>
      <c r="BN135" s="1839"/>
      <c r="BO135" s="1840"/>
      <c r="BP135" s="1838">
        <f>SUMIF($FQ$21:$FQ$189,"○",BP$21:BP$189)</f>
        <v>0</v>
      </c>
      <c r="BQ135" s="1839"/>
      <c r="BR135" s="1839"/>
      <c r="BS135" s="1840"/>
      <c r="BT135" s="1838">
        <f>SUMIF($FQ$21:$FQ$189,"○",BT$21:BT$189)</f>
        <v>0</v>
      </c>
      <c r="BU135" s="1839"/>
      <c r="BV135" s="1839"/>
      <c r="BW135" s="1840"/>
      <c r="BX135" s="1838">
        <f>SUMIF($FQ$21:$FQ$189,"○",BX$21:BX$189)</f>
        <v>0</v>
      </c>
      <c r="BY135" s="1839"/>
      <c r="BZ135" s="1839"/>
      <c r="CA135" s="1840"/>
      <c r="CB135" s="1838">
        <f>SUMIF($FQ$21:$FQ$189,"○",CB$21:CB$189)</f>
        <v>0</v>
      </c>
      <c r="CC135" s="1839"/>
      <c r="CD135" s="1839"/>
      <c r="CE135" s="1840"/>
      <c r="CF135" s="1838">
        <f>SUMIF($FQ$21:$FQ$189,"○",CF$21:CF$189)</f>
        <v>0</v>
      </c>
      <c r="CG135" s="1839"/>
      <c r="CH135" s="1839"/>
      <c r="CI135" s="1840"/>
      <c r="CJ135" s="1838">
        <f>SUMIF($FQ$21:$FQ$189,"○",CJ$21:CJ$189)</f>
        <v>0</v>
      </c>
      <c r="CK135" s="1839"/>
      <c r="CL135" s="1839"/>
      <c r="CM135" s="1840"/>
      <c r="CN135" s="1838">
        <f>SUMIF($FQ$21:$FQ$189,"○",CN$21:CN$189)</f>
        <v>0</v>
      </c>
      <c r="CO135" s="1839"/>
      <c r="CP135" s="1839"/>
      <c r="CQ135" s="1840"/>
      <c r="CR135" s="1838">
        <f>SUMIF($FQ$21:$FQ$189,"○",CR$21:CR$189)</f>
        <v>0</v>
      </c>
      <c r="CS135" s="1839"/>
      <c r="CT135" s="1839"/>
      <c r="CU135" s="1840"/>
      <c r="CV135" s="1838">
        <f>SUMIF($FQ$21:$FQ$189,"○",CV$21:CV$189)</f>
        <v>0</v>
      </c>
      <c r="CW135" s="1839"/>
      <c r="CX135" s="1839"/>
      <c r="CY135" s="1840"/>
      <c r="CZ135" s="1838">
        <f>SUMIF($FQ$21:$FQ$189,"○",CZ$21:CZ$189)</f>
        <v>0</v>
      </c>
      <c r="DA135" s="1839"/>
      <c r="DB135" s="1839"/>
      <c r="DC135" s="1840"/>
      <c r="DD135" s="1838">
        <f>SUMIF($FQ$21:$FQ$189,"○",DD$21:DD$189)</f>
        <v>0</v>
      </c>
      <c r="DE135" s="1839"/>
      <c r="DF135" s="1839"/>
      <c r="DG135" s="1840"/>
      <c r="DH135" s="1838">
        <f>SUMIF($FQ$21:$FQ$189,"○",DH$21:DH$189)</f>
        <v>0</v>
      </c>
      <c r="DI135" s="1839"/>
      <c r="DJ135" s="1839"/>
      <c r="DK135" s="1840"/>
      <c r="DL135" s="1838">
        <f>SUMIF($FQ$21:$FQ$189,"○",DL$21:DL$189)</f>
        <v>0</v>
      </c>
      <c r="DM135" s="1839"/>
      <c r="DN135" s="1839"/>
      <c r="DO135" s="1840"/>
      <c r="DP135" s="1838">
        <f>SUMIF($FQ$21:$FQ$189,"○",DP$21:DP$189)</f>
        <v>0</v>
      </c>
      <c r="DQ135" s="1839"/>
      <c r="DR135" s="1839"/>
      <c r="DS135" s="1840"/>
      <c r="DT135" s="1838">
        <f>SUMIF($FQ$21:$FQ$189,"○",DT$21:DT$189)</f>
        <v>0</v>
      </c>
      <c r="DU135" s="1839"/>
      <c r="DV135" s="1839"/>
      <c r="DW135" s="1840"/>
      <c r="DX135" s="1838">
        <f>SUMIF($FQ$21:$FQ$189,"○",DX$21:DX$189)</f>
        <v>0</v>
      </c>
      <c r="DY135" s="1839"/>
      <c r="DZ135" s="1839"/>
      <c r="EA135" s="1839"/>
      <c r="EB135" s="2058">
        <f t="shared" si="26"/>
        <v>0</v>
      </c>
      <c r="EC135" s="1839"/>
      <c r="ED135" s="1839"/>
      <c r="EE135" s="2059"/>
      <c r="EF135" s="230"/>
      <c r="EG135" s="231"/>
      <c r="EH135" s="231"/>
      <c r="EI135" s="232"/>
      <c r="EJ135" s="232"/>
      <c r="EK135" s="136"/>
      <c r="EW135" s="853"/>
      <c r="EX135" s="853"/>
      <c r="EY135" s="853"/>
      <c r="EZ135" s="853"/>
      <c r="FA135" s="853"/>
      <c r="FB135" s="853"/>
      <c r="FC135" s="853"/>
      <c r="FD135" s="853"/>
      <c r="FE135" s="853"/>
      <c r="FF135" s="853"/>
      <c r="FG135" s="853"/>
      <c r="FH135" s="853"/>
      <c r="FI135" s="853"/>
      <c r="FJ135" s="853"/>
      <c r="FK135" s="853"/>
      <c r="FL135" s="853"/>
      <c r="FM135" s="853"/>
      <c r="FN135" s="853"/>
      <c r="FO135" s="853" t="s">
        <v>1122</v>
      </c>
      <c r="FP135" s="853"/>
      <c r="FQ135" s="853"/>
      <c r="FR135" s="853"/>
      <c r="FS135" s="853"/>
      <c r="FT135" s="853" t="s">
        <v>1122</v>
      </c>
      <c r="FU135" s="853"/>
      <c r="FV135" s="853"/>
    </row>
    <row r="136" spans="1:178" ht="20.100000000000001" customHeight="1">
      <c r="A136" s="909">
        <f t="shared" si="23"/>
        <v>87</v>
      </c>
      <c r="B136" s="402"/>
      <c r="C136" s="406"/>
      <c r="D136" s="430"/>
      <c r="E136" s="407" t="s">
        <v>615</v>
      </c>
      <c r="F136" s="2095" t="s">
        <v>658</v>
      </c>
      <c r="G136" s="2096"/>
      <c r="H136" s="1816"/>
      <c r="I136" s="1817"/>
      <c r="J136" s="1817"/>
      <c r="K136" s="1818"/>
      <c r="L136" s="1817"/>
      <c r="M136" s="1817"/>
      <c r="N136" s="1817"/>
      <c r="O136" s="1817"/>
      <c r="P136" s="1819"/>
      <c r="Q136" s="1817"/>
      <c r="R136" s="1817"/>
      <c r="S136" s="1820"/>
      <c r="T136" s="1819"/>
      <c r="U136" s="1817"/>
      <c r="V136" s="1817"/>
      <c r="W136" s="1820"/>
      <c r="X136" s="1819"/>
      <c r="Y136" s="1817"/>
      <c r="Z136" s="1817"/>
      <c r="AA136" s="1820"/>
      <c r="AB136" s="1819"/>
      <c r="AC136" s="1817"/>
      <c r="AD136" s="1817"/>
      <c r="AE136" s="1820"/>
      <c r="AF136" s="1819"/>
      <c r="AG136" s="1817"/>
      <c r="AH136" s="1817"/>
      <c r="AI136" s="1820"/>
      <c r="AJ136" s="1819"/>
      <c r="AK136" s="1817"/>
      <c r="AL136" s="1817"/>
      <c r="AM136" s="1820"/>
      <c r="AN136" s="1819"/>
      <c r="AO136" s="1817"/>
      <c r="AP136" s="1817"/>
      <c r="AQ136" s="1820"/>
      <c r="AR136" s="1819"/>
      <c r="AS136" s="1817"/>
      <c r="AT136" s="1817"/>
      <c r="AU136" s="1820"/>
      <c r="AV136" s="1819"/>
      <c r="AW136" s="1817"/>
      <c r="AX136" s="1817"/>
      <c r="AY136" s="1820"/>
      <c r="AZ136" s="1819"/>
      <c r="BA136" s="1817"/>
      <c r="BB136" s="1817"/>
      <c r="BC136" s="1820"/>
      <c r="BD136" s="1819"/>
      <c r="BE136" s="1817"/>
      <c r="BF136" s="1817"/>
      <c r="BG136" s="1820"/>
      <c r="BH136" s="1819"/>
      <c r="BI136" s="1817"/>
      <c r="BJ136" s="1817"/>
      <c r="BK136" s="1820"/>
      <c r="BL136" s="1819"/>
      <c r="BM136" s="1817"/>
      <c r="BN136" s="1817"/>
      <c r="BO136" s="1820"/>
      <c r="BP136" s="1819"/>
      <c r="BQ136" s="1817"/>
      <c r="BR136" s="1817"/>
      <c r="BS136" s="1820"/>
      <c r="BT136" s="1819"/>
      <c r="BU136" s="1817"/>
      <c r="BV136" s="1817"/>
      <c r="BW136" s="1820"/>
      <c r="BX136" s="1819"/>
      <c r="BY136" s="1817"/>
      <c r="BZ136" s="1817"/>
      <c r="CA136" s="1820"/>
      <c r="CB136" s="1819"/>
      <c r="CC136" s="1817"/>
      <c r="CD136" s="1817"/>
      <c r="CE136" s="1820"/>
      <c r="CF136" s="1819"/>
      <c r="CG136" s="1817"/>
      <c r="CH136" s="1817"/>
      <c r="CI136" s="1820"/>
      <c r="CJ136" s="1819"/>
      <c r="CK136" s="1817"/>
      <c r="CL136" s="1817"/>
      <c r="CM136" s="1820"/>
      <c r="CN136" s="1819"/>
      <c r="CO136" s="1817"/>
      <c r="CP136" s="1817"/>
      <c r="CQ136" s="1820"/>
      <c r="CR136" s="1819"/>
      <c r="CS136" s="1817"/>
      <c r="CT136" s="1817"/>
      <c r="CU136" s="1820"/>
      <c r="CV136" s="1819"/>
      <c r="CW136" s="1817"/>
      <c r="CX136" s="1817"/>
      <c r="CY136" s="1820"/>
      <c r="CZ136" s="1819"/>
      <c r="DA136" s="1817"/>
      <c r="DB136" s="1817"/>
      <c r="DC136" s="1820"/>
      <c r="DD136" s="1819"/>
      <c r="DE136" s="1817"/>
      <c r="DF136" s="1817"/>
      <c r="DG136" s="1820"/>
      <c r="DH136" s="1819"/>
      <c r="DI136" s="1817"/>
      <c r="DJ136" s="1817"/>
      <c r="DK136" s="1820"/>
      <c r="DL136" s="1819"/>
      <c r="DM136" s="1817"/>
      <c r="DN136" s="1817"/>
      <c r="DO136" s="1820"/>
      <c r="DP136" s="1819"/>
      <c r="DQ136" s="1817"/>
      <c r="DR136" s="1817"/>
      <c r="DS136" s="1820"/>
      <c r="DT136" s="1819"/>
      <c r="DU136" s="1817"/>
      <c r="DV136" s="1817"/>
      <c r="DW136" s="1820"/>
      <c r="DX136" s="1819"/>
      <c r="DY136" s="1817"/>
      <c r="DZ136" s="1817"/>
      <c r="EA136" s="1817"/>
      <c r="EB136" s="2021">
        <f t="shared" si="26"/>
        <v>0</v>
      </c>
      <c r="EC136" s="2022"/>
      <c r="ED136" s="2022"/>
      <c r="EE136" s="2023"/>
      <c r="EG136" s="229"/>
      <c r="EH136" s="136"/>
      <c r="EI136" s="158"/>
      <c r="EJ136" s="158"/>
      <c r="EK136" s="136"/>
      <c r="EW136" s="853"/>
      <c r="EX136" s="853"/>
      <c r="EY136" s="853"/>
      <c r="EZ136" s="853"/>
      <c r="FA136" s="853"/>
      <c r="FB136" s="853"/>
      <c r="FC136" s="853"/>
      <c r="FD136" s="853"/>
      <c r="FE136" s="853"/>
      <c r="FF136" s="853"/>
      <c r="FG136" s="853"/>
      <c r="FH136" s="853"/>
      <c r="FI136" s="853"/>
      <c r="FJ136" s="853"/>
      <c r="FK136" s="853"/>
      <c r="FL136" s="853"/>
      <c r="FM136" s="853"/>
      <c r="FN136" s="853"/>
      <c r="FO136" s="853"/>
      <c r="FP136" s="853"/>
      <c r="FQ136" s="853" t="s">
        <v>1122</v>
      </c>
      <c r="FR136" s="853"/>
      <c r="FS136" s="853"/>
      <c r="FT136" s="853"/>
      <c r="FU136" s="853"/>
      <c r="FV136" s="853"/>
    </row>
    <row r="137" spans="1:178" ht="20.100000000000001" customHeight="1">
      <c r="A137" s="909">
        <f t="shared" si="23"/>
        <v>88</v>
      </c>
      <c r="B137" s="402"/>
      <c r="C137" s="406"/>
      <c r="D137" s="430"/>
      <c r="E137" s="416" t="s">
        <v>617</v>
      </c>
      <c r="F137" s="2089" t="s">
        <v>845</v>
      </c>
      <c r="G137" s="2090"/>
      <c r="H137" s="1816"/>
      <c r="I137" s="1817"/>
      <c r="J137" s="1817"/>
      <c r="K137" s="1818"/>
      <c r="L137" s="1817"/>
      <c r="M137" s="1817"/>
      <c r="N137" s="1817"/>
      <c r="O137" s="1817"/>
      <c r="P137" s="1819"/>
      <c r="Q137" s="1817"/>
      <c r="R137" s="1817"/>
      <c r="S137" s="1820"/>
      <c r="T137" s="1819"/>
      <c r="U137" s="1817"/>
      <c r="V137" s="1817"/>
      <c r="W137" s="1820"/>
      <c r="X137" s="1819"/>
      <c r="Y137" s="1817"/>
      <c r="Z137" s="1817"/>
      <c r="AA137" s="1820"/>
      <c r="AB137" s="1819"/>
      <c r="AC137" s="1817"/>
      <c r="AD137" s="1817"/>
      <c r="AE137" s="1820"/>
      <c r="AF137" s="1819"/>
      <c r="AG137" s="1817"/>
      <c r="AH137" s="1817"/>
      <c r="AI137" s="1820"/>
      <c r="AJ137" s="1819"/>
      <c r="AK137" s="1817"/>
      <c r="AL137" s="1817"/>
      <c r="AM137" s="1820"/>
      <c r="AN137" s="1819"/>
      <c r="AO137" s="1817"/>
      <c r="AP137" s="1817"/>
      <c r="AQ137" s="1820"/>
      <c r="AR137" s="1819"/>
      <c r="AS137" s="1817"/>
      <c r="AT137" s="1817"/>
      <c r="AU137" s="1820"/>
      <c r="AV137" s="1819"/>
      <c r="AW137" s="1817"/>
      <c r="AX137" s="1817"/>
      <c r="AY137" s="1820"/>
      <c r="AZ137" s="1819"/>
      <c r="BA137" s="1817"/>
      <c r="BB137" s="1817"/>
      <c r="BC137" s="1820"/>
      <c r="BD137" s="1819"/>
      <c r="BE137" s="1817"/>
      <c r="BF137" s="1817"/>
      <c r="BG137" s="1820"/>
      <c r="BH137" s="1819"/>
      <c r="BI137" s="1817"/>
      <c r="BJ137" s="1817"/>
      <c r="BK137" s="1820"/>
      <c r="BL137" s="1819"/>
      <c r="BM137" s="1817"/>
      <c r="BN137" s="1817"/>
      <c r="BO137" s="1820"/>
      <c r="BP137" s="1819"/>
      <c r="BQ137" s="1817"/>
      <c r="BR137" s="1817"/>
      <c r="BS137" s="1820"/>
      <c r="BT137" s="1819"/>
      <c r="BU137" s="1817"/>
      <c r="BV137" s="1817"/>
      <c r="BW137" s="1820"/>
      <c r="BX137" s="1819"/>
      <c r="BY137" s="1817"/>
      <c r="BZ137" s="1817"/>
      <c r="CA137" s="1820"/>
      <c r="CB137" s="1819"/>
      <c r="CC137" s="1817"/>
      <c r="CD137" s="1817"/>
      <c r="CE137" s="1820"/>
      <c r="CF137" s="1819"/>
      <c r="CG137" s="1817"/>
      <c r="CH137" s="1817"/>
      <c r="CI137" s="1820"/>
      <c r="CJ137" s="1819"/>
      <c r="CK137" s="1817"/>
      <c r="CL137" s="1817"/>
      <c r="CM137" s="1820"/>
      <c r="CN137" s="1819"/>
      <c r="CO137" s="1817"/>
      <c r="CP137" s="1817"/>
      <c r="CQ137" s="1820"/>
      <c r="CR137" s="1819"/>
      <c r="CS137" s="1817"/>
      <c r="CT137" s="1817"/>
      <c r="CU137" s="1820"/>
      <c r="CV137" s="1819"/>
      <c r="CW137" s="1817"/>
      <c r="CX137" s="1817"/>
      <c r="CY137" s="1820"/>
      <c r="CZ137" s="1819"/>
      <c r="DA137" s="1817"/>
      <c r="DB137" s="1817"/>
      <c r="DC137" s="1820"/>
      <c r="DD137" s="1819"/>
      <c r="DE137" s="1817"/>
      <c r="DF137" s="1817"/>
      <c r="DG137" s="1820"/>
      <c r="DH137" s="1819"/>
      <c r="DI137" s="1817"/>
      <c r="DJ137" s="1817"/>
      <c r="DK137" s="1820"/>
      <c r="DL137" s="1819"/>
      <c r="DM137" s="1817"/>
      <c r="DN137" s="1817"/>
      <c r="DO137" s="1820"/>
      <c r="DP137" s="1819"/>
      <c r="DQ137" s="1817"/>
      <c r="DR137" s="1817"/>
      <c r="DS137" s="1820"/>
      <c r="DT137" s="1819"/>
      <c r="DU137" s="1817"/>
      <c r="DV137" s="1817"/>
      <c r="DW137" s="1820"/>
      <c r="DX137" s="1819"/>
      <c r="DY137" s="1817"/>
      <c r="DZ137" s="1817"/>
      <c r="EA137" s="1817"/>
      <c r="EB137" s="1821">
        <f t="shared" si="26"/>
        <v>0</v>
      </c>
      <c r="EC137" s="1822"/>
      <c r="ED137" s="1822"/>
      <c r="EE137" s="1823"/>
      <c r="EG137" s="229"/>
      <c r="EH137" s="136"/>
      <c r="EI137" s="158"/>
      <c r="EJ137" s="158"/>
      <c r="EK137" s="136"/>
      <c r="EW137" s="853"/>
      <c r="EX137" s="853"/>
      <c r="EY137" s="853"/>
      <c r="EZ137" s="853"/>
      <c r="FA137" s="853"/>
      <c r="FB137" s="853"/>
      <c r="FC137" s="853"/>
      <c r="FD137" s="853"/>
      <c r="FE137" s="853"/>
      <c r="FF137" s="853"/>
      <c r="FG137" s="853"/>
      <c r="FH137" s="853"/>
      <c r="FI137" s="853"/>
      <c r="FJ137" s="853"/>
      <c r="FK137" s="853"/>
      <c r="FL137" s="853"/>
      <c r="FM137" s="853"/>
      <c r="FN137" s="853"/>
      <c r="FO137" s="853"/>
      <c r="FP137" s="853"/>
      <c r="FQ137" s="853" t="s">
        <v>1122</v>
      </c>
      <c r="FR137" s="853"/>
      <c r="FS137" s="853"/>
      <c r="FT137" s="853"/>
      <c r="FU137" s="853"/>
      <c r="FV137" s="853"/>
    </row>
    <row r="138" spans="1:178" ht="20.100000000000001" customHeight="1">
      <c r="A138" s="909">
        <f t="shared" si="23"/>
        <v>89</v>
      </c>
      <c r="B138" s="402"/>
      <c r="C138" s="406"/>
      <c r="D138" s="430"/>
      <c r="E138" s="416" t="s">
        <v>629</v>
      </c>
      <c r="F138" s="2089" t="s">
        <v>452</v>
      </c>
      <c r="G138" s="2090"/>
      <c r="H138" s="1816"/>
      <c r="I138" s="1817"/>
      <c r="J138" s="1817"/>
      <c r="K138" s="1818"/>
      <c r="L138" s="1817"/>
      <c r="M138" s="1817"/>
      <c r="N138" s="1817"/>
      <c r="O138" s="1817"/>
      <c r="P138" s="1819"/>
      <c r="Q138" s="1817"/>
      <c r="R138" s="1817"/>
      <c r="S138" s="1820"/>
      <c r="T138" s="1819"/>
      <c r="U138" s="1817"/>
      <c r="V138" s="1817"/>
      <c r="W138" s="1820"/>
      <c r="X138" s="1819"/>
      <c r="Y138" s="1817"/>
      <c r="Z138" s="1817"/>
      <c r="AA138" s="1820"/>
      <c r="AB138" s="1819"/>
      <c r="AC138" s="1817"/>
      <c r="AD138" s="1817"/>
      <c r="AE138" s="1820"/>
      <c r="AF138" s="1819"/>
      <c r="AG138" s="1817"/>
      <c r="AH138" s="1817"/>
      <c r="AI138" s="1820"/>
      <c r="AJ138" s="1819"/>
      <c r="AK138" s="1817"/>
      <c r="AL138" s="1817"/>
      <c r="AM138" s="1820"/>
      <c r="AN138" s="1819"/>
      <c r="AO138" s="1817"/>
      <c r="AP138" s="1817"/>
      <c r="AQ138" s="1820"/>
      <c r="AR138" s="1819"/>
      <c r="AS138" s="1817"/>
      <c r="AT138" s="1817"/>
      <c r="AU138" s="1820"/>
      <c r="AV138" s="1819"/>
      <c r="AW138" s="1817"/>
      <c r="AX138" s="1817"/>
      <c r="AY138" s="1820"/>
      <c r="AZ138" s="1819"/>
      <c r="BA138" s="1817"/>
      <c r="BB138" s="1817"/>
      <c r="BC138" s="1820"/>
      <c r="BD138" s="1819"/>
      <c r="BE138" s="1817"/>
      <c r="BF138" s="1817"/>
      <c r="BG138" s="1820"/>
      <c r="BH138" s="1819"/>
      <c r="BI138" s="1817"/>
      <c r="BJ138" s="1817"/>
      <c r="BK138" s="1820"/>
      <c r="BL138" s="1819"/>
      <c r="BM138" s="1817"/>
      <c r="BN138" s="1817"/>
      <c r="BO138" s="1820"/>
      <c r="BP138" s="1819"/>
      <c r="BQ138" s="1817"/>
      <c r="BR138" s="1817"/>
      <c r="BS138" s="1820"/>
      <c r="BT138" s="1819"/>
      <c r="BU138" s="1817"/>
      <c r="BV138" s="1817"/>
      <c r="BW138" s="1820"/>
      <c r="BX138" s="1819"/>
      <c r="BY138" s="1817"/>
      <c r="BZ138" s="1817"/>
      <c r="CA138" s="1820"/>
      <c r="CB138" s="1819"/>
      <c r="CC138" s="1817"/>
      <c r="CD138" s="1817"/>
      <c r="CE138" s="1820"/>
      <c r="CF138" s="1819"/>
      <c r="CG138" s="1817"/>
      <c r="CH138" s="1817"/>
      <c r="CI138" s="1820"/>
      <c r="CJ138" s="1819"/>
      <c r="CK138" s="1817"/>
      <c r="CL138" s="1817"/>
      <c r="CM138" s="1820"/>
      <c r="CN138" s="1819"/>
      <c r="CO138" s="1817"/>
      <c r="CP138" s="1817"/>
      <c r="CQ138" s="1820"/>
      <c r="CR138" s="1819"/>
      <c r="CS138" s="1817"/>
      <c r="CT138" s="1817"/>
      <c r="CU138" s="1820"/>
      <c r="CV138" s="1819"/>
      <c r="CW138" s="1817"/>
      <c r="CX138" s="1817"/>
      <c r="CY138" s="1820"/>
      <c r="CZ138" s="1819"/>
      <c r="DA138" s="1817"/>
      <c r="DB138" s="1817"/>
      <c r="DC138" s="1820"/>
      <c r="DD138" s="1819"/>
      <c r="DE138" s="1817"/>
      <c r="DF138" s="1817"/>
      <c r="DG138" s="1820"/>
      <c r="DH138" s="1819"/>
      <c r="DI138" s="1817"/>
      <c r="DJ138" s="1817"/>
      <c r="DK138" s="1820"/>
      <c r="DL138" s="1819"/>
      <c r="DM138" s="1817"/>
      <c r="DN138" s="1817"/>
      <c r="DO138" s="1820"/>
      <c r="DP138" s="1819"/>
      <c r="DQ138" s="1817"/>
      <c r="DR138" s="1817"/>
      <c r="DS138" s="1820"/>
      <c r="DT138" s="1819"/>
      <c r="DU138" s="1817"/>
      <c r="DV138" s="1817"/>
      <c r="DW138" s="1820"/>
      <c r="DX138" s="1819"/>
      <c r="DY138" s="1817"/>
      <c r="DZ138" s="1817"/>
      <c r="EA138" s="1817"/>
      <c r="EB138" s="1821">
        <f t="shared" si="26"/>
        <v>0</v>
      </c>
      <c r="EC138" s="1822"/>
      <c r="ED138" s="1822"/>
      <c r="EE138" s="1823"/>
      <c r="EG138" s="229"/>
      <c r="EH138" s="136"/>
      <c r="EI138" s="158"/>
      <c r="EJ138" s="158"/>
      <c r="EK138" s="136"/>
      <c r="EW138" s="853"/>
      <c r="EX138" s="853"/>
      <c r="EY138" s="853"/>
      <c r="EZ138" s="853"/>
      <c r="FA138" s="853"/>
      <c r="FB138" s="853"/>
      <c r="FC138" s="853"/>
      <c r="FD138" s="853"/>
      <c r="FE138" s="853"/>
      <c r="FF138" s="853"/>
      <c r="FG138" s="853"/>
      <c r="FH138" s="853"/>
      <c r="FI138" s="853"/>
      <c r="FJ138" s="853"/>
      <c r="FK138" s="853"/>
      <c r="FL138" s="853"/>
      <c r="FM138" s="853"/>
      <c r="FN138" s="853"/>
      <c r="FO138" s="853"/>
      <c r="FP138" s="853"/>
      <c r="FQ138" s="853" t="s">
        <v>1122</v>
      </c>
      <c r="FR138" s="853"/>
      <c r="FS138" s="853"/>
      <c r="FT138" s="853"/>
      <c r="FU138" s="853"/>
      <c r="FV138" s="853"/>
    </row>
    <row r="139" spans="1:178" ht="20.100000000000001" customHeight="1">
      <c r="A139" s="909">
        <f t="shared" si="23"/>
        <v>90</v>
      </c>
      <c r="B139" s="402"/>
      <c r="C139" s="406"/>
      <c r="D139" s="430"/>
      <c r="E139" s="416" t="s">
        <v>630</v>
      </c>
      <c r="F139" s="2089" t="s">
        <v>846</v>
      </c>
      <c r="G139" s="2090"/>
      <c r="H139" s="1816"/>
      <c r="I139" s="1817"/>
      <c r="J139" s="1817"/>
      <c r="K139" s="1818"/>
      <c r="L139" s="1817"/>
      <c r="M139" s="1817"/>
      <c r="N139" s="1817"/>
      <c r="O139" s="1817"/>
      <c r="P139" s="1819"/>
      <c r="Q139" s="1817"/>
      <c r="R139" s="1817"/>
      <c r="S139" s="1820"/>
      <c r="T139" s="1819"/>
      <c r="U139" s="1817"/>
      <c r="V139" s="1817"/>
      <c r="W139" s="1820"/>
      <c r="X139" s="1819"/>
      <c r="Y139" s="1817"/>
      <c r="Z139" s="1817"/>
      <c r="AA139" s="1820"/>
      <c r="AB139" s="1819"/>
      <c r="AC139" s="1817"/>
      <c r="AD139" s="1817"/>
      <c r="AE139" s="1820"/>
      <c r="AF139" s="1819"/>
      <c r="AG139" s="1817"/>
      <c r="AH139" s="1817"/>
      <c r="AI139" s="1820"/>
      <c r="AJ139" s="1819"/>
      <c r="AK139" s="1817"/>
      <c r="AL139" s="1817"/>
      <c r="AM139" s="1820"/>
      <c r="AN139" s="1819"/>
      <c r="AO139" s="1817"/>
      <c r="AP139" s="1817"/>
      <c r="AQ139" s="1820"/>
      <c r="AR139" s="1819"/>
      <c r="AS139" s="1817"/>
      <c r="AT139" s="1817"/>
      <c r="AU139" s="1820"/>
      <c r="AV139" s="1819"/>
      <c r="AW139" s="1817"/>
      <c r="AX139" s="1817"/>
      <c r="AY139" s="1820"/>
      <c r="AZ139" s="1819"/>
      <c r="BA139" s="1817"/>
      <c r="BB139" s="1817"/>
      <c r="BC139" s="1820"/>
      <c r="BD139" s="1819"/>
      <c r="BE139" s="1817"/>
      <c r="BF139" s="1817"/>
      <c r="BG139" s="1820"/>
      <c r="BH139" s="1819"/>
      <c r="BI139" s="1817"/>
      <c r="BJ139" s="1817"/>
      <c r="BK139" s="1820"/>
      <c r="BL139" s="1819"/>
      <c r="BM139" s="1817"/>
      <c r="BN139" s="1817"/>
      <c r="BO139" s="1820"/>
      <c r="BP139" s="1819"/>
      <c r="BQ139" s="1817"/>
      <c r="BR139" s="1817"/>
      <c r="BS139" s="1820"/>
      <c r="BT139" s="1819"/>
      <c r="BU139" s="1817"/>
      <c r="BV139" s="1817"/>
      <c r="BW139" s="1820"/>
      <c r="BX139" s="1819"/>
      <c r="BY139" s="1817"/>
      <c r="BZ139" s="1817"/>
      <c r="CA139" s="1820"/>
      <c r="CB139" s="1819"/>
      <c r="CC139" s="1817"/>
      <c r="CD139" s="1817"/>
      <c r="CE139" s="1820"/>
      <c r="CF139" s="1819"/>
      <c r="CG139" s="1817"/>
      <c r="CH139" s="1817"/>
      <c r="CI139" s="1820"/>
      <c r="CJ139" s="1819"/>
      <c r="CK139" s="1817"/>
      <c r="CL139" s="1817"/>
      <c r="CM139" s="1820"/>
      <c r="CN139" s="1819"/>
      <c r="CO139" s="1817"/>
      <c r="CP139" s="1817"/>
      <c r="CQ139" s="1820"/>
      <c r="CR139" s="1819"/>
      <c r="CS139" s="1817"/>
      <c r="CT139" s="1817"/>
      <c r="CU139" s="1820"/>
      <c r="CV139" s="1819"/>
      <c r="CW139" s="1817"/>
      <c r="CX139" s="1817"/>
      <c r="CY139" s="1820"/>
      <c r="CZ139" s="1819"/>
      <c r="DA139" s="1817"/>
      <c r="DB139" s="1817"/>
      <c r="DC139" s="1820"/>
      <c r="DD139" s="1819"/>
      <c r="DE139" s="1817"/>
      <c r="DF139" s="1817"/>
      <c r="DG139" s="1820"/>
      <c r="DH139" s="1819"/>
      <c r="DI139" s="1817"/>
      <c r="DJ139" s="1817"/>
      <c r="DK139" s="1820"/>
      <c r="DL139" s="1819"/>
      <c r="DM139" s="1817"/>
      <c r="DN139" s="1817"/>
      <c r="DO139" s="1820"/>
      <c r="DP139" s="1819"/>
      <c r="DQ139" s="1817"/>
      <c r="DR139" s="1817"/>
      <c r="DS139" s="1820"/>
      <c r="DT139" s="1819"/>
      <c r="DU139" s="1817"/>
      <c r="DV139" s="1817"/>
      <c r="DW139" s="1820"/>
      <c r="DX139" s="1819"/>
      <c r="DY139" s="1817"/>
      <c r="DZ139" s="1817"/>
      <c r="EA139" s="1817"/>
      <c r="EB139" s="1821">
        <f t="shared" si="26"/>
        <v>0</v>
      </c>
      <c r="EC139" s="1822"/>
      <c r="ED139" s="1822"/>
      <c r="EE139" s="1823"/>
      <c r="EG139" s="229"/>
      <c r="EH139" s="136"/>
      <c r="EI139" s="158"/>
      <c r="EJ139" s="158"/>
      <c r="EK139" s="136"/>
      <c r="EW139" s="853"/>
      <c r="EX139" s="853"/>
      <c r="EY139" s="853"/>
      <c r="EZ139" s="853"/>
      <c r="FA139" s="853"/>
      <c r="FB139" s="853"/>
      <c r="FC139" s="853"/>
      <c r="FD139" s="853"/>
      <c r="FE139" s="853"/>
      <c r="FF139" s="853"/>
      <c r="FG139" s="853"/>
      <c r="FH139" s="853"/>
      <c r="FI139" s="853"/>
      <c r="FJ139" s="853"/>
      <c r="FK139" s="853"/>
      <c r="FL139" s="853"/>
      <c r="FM139" s="853"/>
      <c r="FN139" s="853"/>
      <c r="FO139" s="853"/>
      <c r="FP139" s="853"/>
      <c r="FQ139" s="853" t="s">
        <v>1122</v>
      </c>
      <c r="FR139" s="853"/>
      <c r="FS139" s="853"/>
      <c r="FT139" s="853"/>
      <c r="FU139" s="853"/>
      <c r="FV139" s="853"/>
    </row>
    <row r="140" spans="1:178" ht="20.100000000000001" customHeight="1">
      <c r="A140" s="909">
        <f t="shared" si="23"/>
        <v>91</v>
      </c>
      <c r="B140" s="402"/>
      <c r="C140" s="406"/>
      <c r="D140" s="430"/>
      <c r="E140" s="416" t="s">
        <v>631</v>
      </c>
      <c r="F140" s="2089" t="s">
        <v>0</v>
      </c>
      <c r="G140" s="2090"/>
      <c r="H140" s="1816"/>
      <c r="I140" s="1817"/>
      <c r="J140" s="1817"/>
      <c r="K140" s="1818"/>
      <c r="L140" s="1817"/>
      <c r="M140" s="1817"/>
      <c r="N140" s="1817"/>
      <c r="O140" s="1817"/>
      <c r="P140" s="1819"/>
      <c r="Q140" s="1817"/>
      <c r="R140" s="1817"/>
      <c r="S140" s="1820"/>
      <c r="T140" s="1819"/>
      <c r="U140" s="1817"/>
      <c r="V140" s="1817"/>
      <c r="W140" s="1820"/>
      <c r="X140" s="1819"/>
      <c r="Y140" s="1817"/>
      <c r="Z140" s="1817"/>
      <c r="AA140" s="1820"/>
      <c r="AB140" s="1819"/>
      <c r="AC140" s="1817"/>
      <c r="AD140" s="1817"/>
      <c r="AE140" s="1820"/>
      <c r="AF140" s="1819"/>
      <c r="AG140" s="1817"/>
      <c r="AH140" s="1817"/>
      <c r="AI140" s="1820"/>
      <c r="AJ140" s="1819"/>
      <c r="AK140" s="1817"/>
      <c r="AL140" s="1817"/>
      <c r="AM140" s="1820"/>
      <c r="AN140" s="1819"/>
      <c r="AO140" s="1817"/>
      <c r="AP140" s="1817"/>
      <c r="AQ140" s="1820"/>
      <c r="AR140" s="1819"/>
      <c r="AS140" s="1817"/>
      <c r="AT140" s="1817"/>
      <c r="AU140" s="1820"/>
      <c r="AV140" s="1819"/>
      <c r="AW140" s="1817"/>
      <c r="AX140" s="1817"/>
      <c r="AY140" s="1820"/>
      <c r="AZ140" s="1819"/>
      <c r="BA140" s="1817"/>
      <c r="BB140" s="1817"/>
      <c r="BC140" s="1820"/>
      <c r="BD140" s="1819"/>
      <c r="BE140" s="1817"/>
      <c r="BF140" s="1817"/>
      <c r="BG140" s="1820"/>
      <c r="BH140" s="1819"/>
      <c r="BI140" s="1817"/>
      <c r="BJ140" s="1817"/>
      <c r="BK140" s="1820"/>
      <c r="BL140" s="1819"/>
      <c r="BM140" s="1817"/>
      <c r="BN140" s="1817"/>
      <c r="BO140" s="1820"/>
      <c r="BP140" s="1819"/>
      <c r="BQ140" s="1817"/>
      <c r="BR140" s="1817"/>
      <c r="BS140" s="1820"/>
      <c r="BT140" s="1819"/>
      <c r="BU140" s="1817"/>
      <c r="BV140" s="1817"/>
      <c r="BW140" s="1820"/>
      <c r="BX140" s="1819"/>
      <c r="BY140" s="1817"/>
      <c r="BZ140" s="1817"/>
      <c r="CA140" s="1820"/>
      <c r="CB140" s="1819"/>
      <c r="CC140" s="1817"/>
      <c r="CD140" s="1817"/>
      <c r="CE140" s="1820"/>
      <c r="CF140" s="1819"/>
      <c r="CG140" s="1817"/>
      <c r="CH140" s="1817"/>
      <c r="CI140" s="1820"/>
      <c r="CJ140" s="1819"/>
      <c r="CK140" s="1817"/>
      <c r="CL140" s="1817"/>
      <c r="CM140" s="1820"/>
      <c r="CN140" s="1819"/>
      <c r="CO140" s="1817"/>
      <c r="CP140" s="1817"/>
      <c r="CQ140" s="1820"/>
      <c r="CR140" s="1819"/>
      <c r="CS140" s="1817"/>
      <c r="CT140" s="1817"/>
      <c r="CU140" s="1820"/>
      <c r="CV140" s="1819"/>
      <c r="CW140" s="1817"/>
      <c r="CX140" s="1817"/>
      <c r="CY140" s="1820"/>
      <c r="CZ140" s="1819"/>
      <c r="DA140" s="1817"/>
      <c r="DB140" s="1817"/>
      <c r="DC140" s="1820"/>
      <c r="DD140" s="1819"/>
      <c r="DE140" s="1817"/>
      <c r="DF140" s="1817"/>
      <c r="DG140" s="1820"/>
      <c r="DH140" s="1819"/>
      <c r="DI140" s="1817"/>
      <c r="DJ140" s="1817"/>
      <c r="DK140" s="1820"/>
      <c r="DL140" s="1819"/>
      <c r="DM140" s="1817"/>
      <c r="DN140" s="1817"/>
      <c r="DO140" s="1820"/>
      <c r="DP140" s="1819"/>
      <c r="DQ140" s="1817"/>
      <c r="DR140" s="1817"/>
      <c r="DS140" s="1820"/>
      <c r="DT140" s="1819"/>
      <c r="DU140" s="1817"/>
      <c r="DV140" s="1817"/>
      <c r="DW140" s="1820"/>
      <c r="DX140" s="1819"/>
      <c r="DY140" s="1817"/>
      <c r="DZ140" s="1817"/>
      <c r="EA140" s="1817"/>
      <c r="EB140" s="1821">
        <f t="shared" si="26"/>
        <v>0</v>
      </c>
      <c r="EC140" s="1822"/>
      <c r="ED140" s="1822"/>
      <c r="EE140" s="1823"/>
      <c r="EG140" s="229"/>
      <c r="EH140" s="136"/>
      <c r="EI140" s="158"/>
      <c r="EJ140" s="158"/>
      <c r="EK140" s="136"/>
      <c r="EW140" s="853"/>
      <c r="EX140" s="853"/>
      <c r="EY140" s="853"/>
      <c r="EZ140" s="853"/>
      <c r="FA140" s="853"/>
      <c r="FB140" s="853"/>
      <c r="FC140" s="853"/>
      <c r="FD140" s="853"/>
      <c r="FE140" s="853"/>
      <c r="FF140" s="853"/>
      <c r="FG140" s="853"/>
      <c r="FH140" s="853"/>
      <c r="FI140" s="853"/>
      <c r="FJ140" s="853"/>
      <c r="FK140" s="853"/>
      <c r="FL140" s="853"/>
      <c r="FM140" s="853"/>
      <c r="FN140" s="853"/>
      <c r="FO140" s="853"/>
      <c r="FP140" s="853"/>
      <c r="FQ140" s="853" t="s">
        <v>1122</v>
      </c>
      <c r="FR140" s="853"/>
      <c r="FS140" s="853"/>
      <c r="FT140" s="853"/>
      <c r="FU140" s="853"/>
      <c r="FV140" s="853"/>
    </row>
    <row r="141" spans="1:178" ht="20.100000000000001" customHeight="1">
      <c r="A141" s="909">
        <f t="shared" si="23"/>
        <v>92</v>
      </c>
      <c r="B141" s="402"/>
      <c r="C141" s="406"/>
      <c r="D141" s="430"/>
      <c r="E141" s="401" t="s">
        <v>633</v>
      </c>
      <c r="F141" s="1924" t="s">
        <v>453</v>
      </c>
      <c r="G141" s="1925"/>
      <c r="H141" s="1816"/>
      <c r="I141" s="1817"/>
      <c r="J141" s="1817"/>
      <c r="K141" s="1818"/>
      <c r="L141" s="1817"/>
      <c r="M141" s="1817"/>
      <c r="N141" s="1817"/>
      <c r="O141" s="1817"/>
      <c r="P141" s="1819"/>
      <c r="Q141" s="1817"/>
      <c r="R141" s="1817"/>
      <c r="S141" s="1820"/>
      <c r="T141" s="1819"/>
      <c r="U141" s="1817"/>
      <c r="V141" s="1817"/>
      <c r="W141" s="1820"/>
      <c r="X141" s="1819"/>
      <c r="Y141" s="1817"/>
      <c r="Z141" s="1817"/>
      <c r="AA141" s="1820"/>
      <c r="AB141" s="1819"/>
      <c r="AC141" s="1817"/>
      <c r="AD141" s="1817"/>
      <c r="AE141" s="1820"/>
      <c r="AF141" s="1819"/>
      <c r="AG141" s="1817"/>
      <c r="AH141" s="1817"/>
      <c r="AI141" s="1820"/>
      <c r="AJ141" s="1819"/>
      <c r="AK141" s="1817"/>
      <c r="AL141" s="1817"/>
      <c r="AM141" s="1820"/>
      <c r="AN141" s="1819"/>
      <c r="AO141" s="1817"/>
      <c r="AP141" s="1817"/>
      <c r="AQ141" s="1820"/>
      <c r="AR141" s="1819"/>
      <c r="AS141" s="1817"/>
      <c r="AT141" s="1817"/>
      <c r="AU141" s="1820"/>
      <c r="AV141" s="1819"/>
      <c r="AW141" s="1817"/>
      <c r="AX141" s="1817"/>
      <c r="AY141" s="1820"/>
      <c r="AZ141" s="1819"/>
      <c r="BA141" s="1817"/>
      <c r="BB141" s="1817"/>
      <c r="BC141" s="1820"/>
      <c r="BD141" s="1819"/>
      <c r="BE141" s="1817"/>
      <c r="BF141" s="1817"/>
      <c r="BG141" s="1820"/>
      <c r="BH141" s="1819"/>
      <c r="BI141" s="1817"/>
      <c r="BJ141" s="1817"/>
      <c r="BK141" s="1820"/>
      <c r="BL141" s="1819"/>
      <c r="BM141" s="1817"/>
      <c r="BN141" s="1817"/>
      <c r="BO141" s="1820"/>
      <c r="BP141" s="1819"/>
      <c r="BQ141" s="1817"/>
      <c r="BR141" s="1817"/>
      <c r="BS141" s="1820"/>
      <c r="BT141" s="1819"/>
      <c r="BU141" s="1817"/>
      <c r="BV141" s="1817"/>
      <c r="BW141" s="1820"/>
      <c r="BX141" s="1819"/>
      <c r="BY141" s="1817"/>
      <c r="BZ141" s="1817"/>
      <c r="CA141" s="1820"/>
      <c r="CB141" s="1819"/>
      <c r="CC141" s="1817"/>
      <c r="CD141" s="1817"/>
      <c r="CE141" s="1820"/>
      <c r="CF141" s="1819"/>
      <c r="CG141" s="1817"/>
      <c r="CH141" s="1817"/>
      <c r="CI141" s="1820"/>
      <c r="CJ141" s="1819"/>
      <c r="CK141" s="1817"/>
      <c r="CL141" s="1817"/>
      <c r="CM141" s="1820"/>
      <c r="CN141" s="1819"/>
      <c r="CO141" s="1817"/>
      <c r="CP141" s="1817"/>
      <c r="CQ141" s="1820"/>
      <c r="CR141" s="1819"/>
      <c r="CS141" s="1817"/>
      <c r="CT141" s="1817"/>
      <c r="CU141" s="1820"/>
      <c r="CV141" s="1819"/>
      <c r="CW141" s="1817"/>
      <c r="CX141" s="1817"/>
      <c r="CY141" s="1820"/>
      <c r="CZ141" s="1819"/>
      <c r="DA141" s="1817"/>
      <c r="DB141" s="1817"/>
      <c r="DC141" s="1820"/>
      <c r="DD141" s="1819"/>
      <c r="DE141" s="1817"/>
      <c r="DF141" s="1817"/>
      <c r="DG141" s="1820"/>
      <c r="DH141" s="1819"/>
      <c r="DI141" s="1817"/>
      <c r="DJ141" s="1817"/>
      <c r="DK141" s="1820"/>
      <c r="DL141" s="1819"/>
      <c r="DM141" s="1817"/>
      <c r="DN141" s="1817"/>
      <c r="DO141" s="1820"/>
      <c r="DP141" s="1819"/>
      <c r="DQ141" s="1817"/>
      <c r="DR141" s="1817"/>
      <c r="DS141" s="1820"/>
      <c r="DT141" s="1819"/>
      <c r="DU141" s="1817"/>
      <c r="DV141" s="1817"/>
      <c r="DW141" s="1820"/>
      <c r="DX141" s="1819"/>
      <c r="DY141" s="1817"/>
      <c r="DZ141" s="1817"/>
      <c r="EA141" s="1817"/>
      <c r="EB141" s="2033">
        <f t="shared" si="26"/>
        <v>0</v>
      </c>
      <c r="EC141" s="2034"/>
      <c r="ED141" s="2034"/>
      <c r="EE141" s="2035"/>
      <c r="EG141" s="229"/>
      <c r="EH141" s="136"/>
      <c r="EI141" s="158"/>
      <c r="EJ141" s="158"/>
      <c r="EK141" s="136"/>
      <c r="EW141" s="853"/>
      <c r="EX141" s="853"/>
      <c r="EY141" s="853"/>
      <c r="EZ141" s="853"/>
      <c r="FA141" s="853"/>
      <c r="FB141" s="853"/>
      <c r="FC141" s="853"/>
      <c r="FD141" s="853"/>
      <c r="FE141" s="853"/>
      <c r="FF141" s="853"/>
      <c r="FG141" s="853"/>
      <c r="FH141" s="853"/>
      <c r="FI141" s="853"/>
      <c r="FJ141" s="853"/>
      <c r="FK141" s="853"/>
      <c r="FL141" s="853"/>
      <c r="FM141" s="853"/>
      <c r="FN141" s="853"/>
      <c r="FO141" s="853"/>
      <c r="FP141" s="853"/>
      <c r="FQ141" s="853" t="s">
        <v>1122</v>
      </c>
      <c r="FR141" s="853"/>
      <c r="FS141" s="853"/>
      <c r="FT141" s="853"/>
      <c r="FU141" s="853"/>
      <c r="FV141" s="853"/>
    </row>
    <row r="142" spans="1:178" ht="20.100000000000001" customHeight="1">
      <c r="A142" s="909">
        <f t="shared" si="23"/>
        <v>93</v>
      </c>
      <c r="B142" s="402"/>
      <c r="C142" s="406"/>
      <c r="D142" s="408" t="s">
        <v>191</v>
      </c>
      <c r="E142" s="1888" t="s">
        <v>674</v>
      </c>
      <c r="F142" s="1888"/>
      <c r="G142" s="1888"/>
      <c r="H142" s="1848">
        <f>SUMIF($FR$21:$FR$189,"○",H$21:H$189)</f>
        <v>0</v>
      </c>
      <c r="I142" s="1828"/>
      <c r="J142" s="1828"/>
      <c r="K142" s="1849"/>
      <c r="L142" s="1828">
        <f>SUMIF($FR$21:$FR$189,"○",L$21:L$189)</f>
        <v>0</v>
      </c>
      <c r="M142" s="1828"/>
      <c r="N142" s="1828"/>
      <c r="O142" s="1828"/>
      <c r="P142" s="1827">
        <f>SUMIF($FR$21:$FR$189,"○",P$21:P$189)</f>
        <v>0</v>
      </c>
      <c r="Q142" s="1828"/>
      <c r="R142" s="1828"/>
      <c r="S142" s="1829"/>
      <c r="T142" s="1827">
        <f>SUMIF($FR$21:$FR$189,"○",T$21:T$189)</f>
        <v>0</v>
      </c>
      <c r="U142" s="1828"/>
      <c r="V142" s="1828"/>
      <c r="W142" s="1829"/>
      <c r="X142" s="1827">
        <f>SUMIF($FR$21:$FR$189,"○",X$21:X$189)</f>
        <v>0</v>
      </c>
      <c r="Y142" s="1828"/>
      <c r="Z142" s="1828"/>
      <c r="AA142" s="1829"/>
      <c r="AB142" s="1827">
        <f>SUMIF($FR$21:$FR$189,"○",AB$21:AB$189)</f>
        <v>0</v>
      </c>
      <c r="AC142" s="1828"/>
      <c r="AD142" s="1828"/>
      <c r="AE142" s="1829"/>
      <c r="AF142" s="1827">
        <f>SUMIF($FR$21:$FR$189,"○",AF$21:AF$189)</f>
        <v>0</v>
      </c>
      <c r="AG142" s="1828"/>
      <c r="AH142" s="1828"/>
      <c r="AI142" s="1829"/>
      <c r="AJ142" s="1827">
        <f>SUMIF($FR$21:$FR$189,"○",AJ$21:AJ$189)</f>
        <v>0</v>
      </c>
      <c r="AK142" s="1828"/>
      <c r="AL142" s="1828"/>
      <c r="AM142" s="1829"/>
      <c r="AN142" s="1827">
        <f>SUMIF($FR$21:$FR$189,"○",AN$21:AN$189)</f>
        <v>0</v>
      </c>
      <c r="AO142" s="1828"/>
      <c r="AP142" s="1828"/>
      <c r="AQ142" s="1829"/>
      <c r="AR142" s="1827">
        <f>SUMIF($FR$21:$FR$189,"○",AR$21:AR$189)</f>
        <v>0</v>
      </c>
      <c r="AS142" s="1828"/>
      <c r="AT142" s="1828"/>
      <c r="AU142" s="1829"/>
      <c r="AV142" s="1827">
        <f>SUMIF($FR$21:$FR$189,"○",AV$21:AV$189)</f>
        <v>0</v>
      </c>
      <c r="AW142" s="1828"/>
      <c r="AX142" s="1828"/>
      <c r="AY142" s="1829"/>
      <c r="AZ142" s="1827">
        <f>SUMIF($FR$21:$FR$189,"○",AZ$21:AZ$189)</f>
        <v>0</v>
      </c>
      <c r="BA142" s="1828"/>
      <c r="BB142" s="1828"/>
      <c r="BC142" s="1829"/>
      <c r="BD142" s="1827">
        <f>SUMIF($FR$21:$FR$189,"○",BD$21:BD$189)</f>
        <v>0</v>
      </c>
      <c r="BE142" s="1828"/>
      <c r="BF142" s="1828"/>
      <c r="BG142" s="1829"/>
      <c r="BH142" s="1827">
        <f>SUMIF($FR$21:$FR$189,"○",BH$21:BH$189)</f>
        <v>0</v>
      </c>
      <c r="BI142" s="1828"/>
      <c r="BJ142" s="1828"/>
      <c r="BK142" s="1829"/>
      <c r="BL142" s="1827">
        <f>SUMIF($FR$21:$FR$189,"○",BL$21:BL$189)</f>
        <v>0</v>
      </c>
      <c r="BM142" s="1828"/>
      <c r="BN142" s="1828"/>
      <c r="BO142" s="1829"/>
      <c r="BP142" s="1827">
        <f>SUMIF($FR$21:$FR$189,"○",BP$21:BP$189)</f>
        <v>0</v>
      </c>
      <c r="BQ142" s="1828"/>
      <c r="BR142" s="1828"/>
      <c r="BS142" s="1829"/>
      <c r="BT142" s="1827">
        <f>SUMIF($FR$21:$FR$189,"○",BT$21:BT$189)</f>
        <v>0</v>
      </c>
      <c r="BU142" s="1828"/>
      <c r="BV142" s="1828"/>
      <c r="BW142" s="1829"/>
      <c r="BX142" s="1827">
        <f>SUMIF($FR$21:$FR$189,"○",BX$21:BX$189)</f>
        <v>0</v>
      </c>
      <c r="BY142" s="1828"/>
      <c r="BZ142" s="1828"/>
      <c r="CA142" s="1829"/>
      <c r="CB142" s="1827">
        <f>SUMIF($FR$21:$FR$189,"○",CB$21:CB$189)</f>
        <v>0</v>
      </c>
      <c r="CC142" s="1828"/>
      <c r="CD142" s="1828"/>
      <c r="CE142" s="1829"/>
      <c r="CF142" s="1827">
        <f>SUMIF($FR$21:$FR$189,"○",CF$21:CF$189)</f>
        <v>0</v>
      </c>
      <c r="CG142" s="1828"/>
      <c r="CH142" s="1828"/>
      <c r="CI142" s="1829"/>
      <c r="CJ142" s="1827">
        <f>SUMIF($FR$21:$FR$189,"○",CJ$21:CJ$189)</f>
        <v>0</v>
      </c>
      <c r="CK142" s="1828"/>
      <c r="CL142" s="1828"/>
      <c r="CM142" s="1829"/>
      <c r="CN142" s="1827">
        <f>SUMIF($FR$21:$FR$189,"○",CN$21:CN$189)</f>
        <v>0</v>
      </c>
      <c r="CO142" s="1828"/>
      <c r="CP142" s="1828"/>
      <c r="CQ142" s="1829"/>
      <c r="CR142" s="1827">
        <f>SUMIF($FR$21:$FR$189,"○",CR$21:CR$189)</f>
        <v>0</v>
      </c>
      <c r="CS142" s="1828"/>
      <c r="CT142" s="1828"/>
      <c r="CU142" s="1829"/>
      <c r="CV142" s="1827">
        <f>SUMIF($FR$21:$FR$189,"○",CV$21:CV$189)</f>
        <v>0</v>
      </c>
      <c r="CW142" s="1828"/>
      <c r="CX142" s="1828"/>
      <c r="CY142" s="1829"/>
      <c r="CZ142" s="1827">
        <f>SUMIF($FR$21:$FR$189,"○",CZ$21:CZ$189)</f>
        <v>0</v>
      </c>
      <c r="DA142" s="1828"/>
      <c r="DB142" s="1828"/>
      <c r="DC142" s="1829"/>
      <c r="DD142" s="1827">
        <f>SUMIF($FR$21:$FR$189,"○",DD$21:DD$189)</f>
        <v>0</v>
      </c>
      <c r="DE142" s="1828"/>
      <c r="DF142" s="1828"/>
      <c r="DG142" s="1829"/>
      <c r="DH142" s="1827">
        <f>SUMIF($FR$21:$FR$189,"○",DH$21:DH$189)</f>
        <v>0</v>
      </c>
      <c r="DI142" s="1828"/>
      <c r="DJ142" s="1828"/>
      <c r="DK142" s="1829"/>
      <c r="DL142" s="1827">
        <f>SUMIF($FR$21:$FR$189,"○",DL$21:DL$189)</f>
        <v>0</v>
      </c>
      <c r="DM142" s="1828"/>
      <c r="DN142" s="1828"/>
      <c r="DO142" s="1829"/>
      <c r="DP142" s="1827">
        <f>SUMIF($FR$21:$FR$189,"○",DP$21:DP$189)</f>
        <v>0</v>
      </c>
      <c r="DQ142" s="1828"/>
      <c r="DR142" s="1828"/>
      <c r="DS142" s="1829"/>
      <c r="DT142" s="1827">
        <f>SUMIF($FR$21:$FR$189,"○",DT$21:DT$189)</f>
        <v>0</v>
      </c>
      <c r="DU142" s="1828"/>
      <c r="DV142" s="1828"/>
      <c r="DW142" s="1829"/>
      <c r="DX142" s="1827">
        <f>SUMIF($FR$21:$FR$189,"○",DX$21:DX$189)</f>
        <v>0</v>
      </c>
      <c r="DY142" s="1828"/>
      <c r="DZ142" s="1828"/>
      <c r="EA142" s="1828"/>
      <c r="EB142" s="1846">
        <f t="shared" si="26"/>
        <v>0</v>
      </c>
      <c r="EC142" s="1828"/>
      <c r="ED142" s="1828"/>
      <c r="EE142" s="1847"/>
      <c r="EG142" s="136"/>
      <c r="EH142" s="136"/>
      <c r="EI142" s="158"/>
      <c r="EJ142" s="158"/>
      <c r="EK142" s="136"/>
      <c r="EW142" s="853"/>
      <c r="EX142" s="853"/>
      <c r="EY142" s="853"/>
      <c r="EZ142" s="853"/>
      <c r="FA142" s="853"/>
      <c r="FB142" s="853"/>
      <c r="FC142" s="853"/>
      <c r="FD142" s="853"/>
      <c r="FE142" s="853"/>
      <c r="FF142" s="853"/>
      <c r="FG142" s="853"/>
      <c r="FH142" s="853"/>
      <c r="FI142" s="853"/>
      <c r="FJ142" s="853"/>
      <c r="FK142" s="853"/>
      <c r="FL142" s="853"/>
      <c r="FM142" s="853"/>
      <c r="FN142" s="853"/>
      <c r="FO142" s="853" t="s">
        <v>1122</v>
      </c>
      <c r="FP142" s="853"/>
      <c r="FQ142" s="853"/>
      <c r="FR142" s="853"/>
      <c r="FS142" s="853"/>
      <c r="FT142" s="853" t="s">
        <v>1122</v>
      </c>
      <c r="FU142" s="853"/>
      <c r="FV142" s="853"/>
    </row>
    <row r="143" spans="1:178" ht="20.100000000000001" customHeight="1">
      <c r="A143" s="909">
        <f t="shared" si="23"/>
        <v>94</v>
      </c>
      <c r="B143" s="402"/>
      <c r="C143" s="406"/>
      <c r="D143" s="402"/>
      <c r="E143" s="407" t="s">
        <v>615</v>
      </c>
      <c r="F143" s="1928" t="s">
        <v>649</v>
      </c>
      <c r="G143" s="1929"/>
      <c r="H143" s="1895">
        <f>'3_法定福利費'!F16</f>
        <v>0</v>
      </c>
      <c r="I143" s="1866"/>
      <c r="J143" s="1866"/>
      <c r="K143" s="1896"/>
      <c r="L143" s="1866">
        <f>IF(L17="",0,SUMIF('3_法定福利費'!$H$8:$BN$8,L17,'3_法定福利費'!$H$16:$BN$16))</f>
        <v>0</v>
      </c>
      <c r="M143" s="1866"/>
      <c r="N143" s="1866"/>
      <c r="O143" s="1866"/>
      <c r="P143" s="1865">
        <f>IF(P17="",0,SUMIF('3_法定福利費'!$H$8:$BN$8,P17,'3_法定福利費'!$H$16:$BN$16))</f>
        <v>0</v>
      </c>
      <c r="Q143" s="1866"/>
      <c r="R143" s="1866"/>
      <c r="S143" s="1867"/>
      <c r="T143" s="1865">
        <f>IF(T17="",0,SUMIF('3_法定福利費'!$H$8:$BN$8,T17,'3_法定福利費'!$H$16:$BN$16))</f>
        <v>0</v>
      </c>
      <c r="U143" s="1866"/>
      <c r="V143" s="1866"/>
      <c r="W143" s="1867"/>
      <c r="X143" s="1865">
        <f>IF(X17="",0,SUMIF('3_法定福利費'!$H$8:$BN$8,X17,'3_法定福利費'!$H$16:$BN$16))</f>
        <v>0</v>
      </c>
      <c r="Y143" s="1866"/>
      <c r="Z143" s="1866"/>
      <c r="AA143" s="1867"/>
      <c r="AB143" s="1865">
        <f>IF(AB17="",0,SUMIF('3_法定福利費'!$H$8:$BN$8,AB17,'3_法定福利費'!$H$16:$BN$16))</f>
        <v>0</v>
      </c>
      <c r="AC143" s="1866"/>
      <c r="AD143" s="1866"/>
      <c r="AE143" s="1867"/>
      <c r="AF143" s="1865">
        <f>IF(AF17="",0,SUMIF('3_法定福利費'!$H$8:$BN$8,AF17,'3_法定福利費'!$H$16:$BN$16))</f>
        <v>0</v>
      </c>
      <c r="AG143" s="1866"/>
      <c r="AH143" s="1866"/>
      <c r="AI143" s="1867"/>
      <c r="AJ143" s="1865">
        <f>IF(AJ17="",0,SUMIF('3_法定福利費'!$H$8:$BN$8,AJ17,'3_法定福利費'!$H$16:$BN$16))</f>
        <v>0</v>
      </c>
      <c r="AK143" s="1866"/>
      <c r="AL143" s="1866"/>
      <c r="AM143" s="1867"/>
      <c r="AN143" s="1865">
        <f>IF(AN17="",0,SUMIF('3_法定福利費'!$H$8:$BN$8,AN17,'3_法定福利費'!$H$16:$BN$16))</f>
        <v>0</v>
      </c>
      <c r="AO143" s="1866"/>
      <c r="AP143" s="1866"/>
      <c r="AQ143" s="1867"/>
      <c r="AR143" s="1865">
        <f>IF(AR17="",0,SUMIF('3_法定福利費'!$H$8:$BN$8,AR17,'3_法定福利費'!$H$16:$BN$16))</f>
        <v>0</v>
      </c>
      <c r="AS143" s="1866"/>
      <c r="AT143" s="1866"/>
      <c r="AU143" s="1867"/>
      <c r="AV143" s="1865">
        <f>IF(AV17="",0,SUMIF('3_法定福利費'!$H$8:$BN$8,AV17,'3_法定福利費'!$H$16:$BN$16))</f>
        <v>0</v>
      </c>
      <c r="AW143" s="1866"/>
      <c r="AX143" s="1866"/>
      <c r="AY143" s="1867"/>
      <c r="AZ143" s="1865">
        <f>IF(AZ17="",0,SUMIF('3_法定福利費'!$H$8:$BN$8,AZ17,'3_法定福利費'!$H$16:$BN$16))</f>
        <v>0</v>
      </c>
      <c r="BA143" s="1866"/>
      <c r="BB143" s="1866"/>
      <c r="BC143" s="1867"/>
      <c r="BD143" s="1865">
        <f>IF(BD17="",0,SUMIF('3_法定福利費'!$H$8:$BN$8,BD17,'3_法定福利費'!$H$16:$BN$16))</f>
        <v>0</v>
      </c>
      <c r="BE143" s="1866"/>
      <c r="BF143" s="1866"/>
      <c r="BG143" s="1867"/>
      <c r="BH143" s="1865">
        <f>IF(BH17="",0,SUMIF('3_法定福利費'!$H$8:$BN$8,BH17,'3_法定福利費'!$H$16:$BN$16))</f>
        <v>0</v>
      </c>
      <c r="BI143" s="1866"/>
      <c r="BJ143" s="1866"/>
      <c r="BK143" s="1867"/>
      <c r="BL143" s="1865">
        <f>IF(BL17="",0,SUMIF('3_法定福利費'!$H$8:$BN$8,BL17,'3_法定福利費'!$H$16:$BN$16))</f>
        <v>0</v>
      </c>
      <c r="BM143" s="1866"/>
      <c r="BN143" s="1866"/>
      <c r="BO143" s="1867"/>
      <c r="BP143" s="1865">
        <f>IF(BP17="",0,SUMIF('3_法定福利費'!$H$8:$BN$8,BP17,'3_法定福利費'!$H$16:$BN$16))</f>
        <v>0</v>
      </c>
      <c r="BQ143" s="1866"/>
      <c r="BR143" s="1866"/>
      <c r="BS143" s="1867"/>
      <c r="BT143" s="1865">
        <f>IF(BT17="",0,SUMIF('3_法定福利費'!$H$8:$BN$8,BT17,'3_法定福利費'!$H$16:$BN$16))</f>
        <v>0</v>
      </c>
      <c r="BU143" s="1866"/>
      <c r="BV143" s="1866"/>
      <c r="BW143" s="1867"/>
      <c r="BX143" s="1865">
        <f>IF(BX17="",0,SUMIF('3_法定福利費'!$H$8:$BN$8,BX17,'3_法定福利費'!$H$16:$BN$16))</f>
        <v>0</v>
      </c>
      <c r="BY143" s="1866"/>
      <c r="BZ143" s="1866"/>
      <c r="CA143" s="1867"/>
      <c r="CB143" s="1865">
        <f>IF(CB17="",0,SUMIF('3_法定福利費'!$H$8:$BN$8,CB17,'3_法定福利費'!$H$16:$BN$16))</f>
        <v>0</v>
      </c>
      <c r="CC143" s="1866"/>
      <c r="CD143" s="1866"/>
      <c r="CE143" s="1867"/>
      <c r="CF143" s="1865">
        <f>IF(CF17="",0,SUMIF('3_法定福利費'!$H$8:$BN$8,CF17,'3_法定福利費'!$H$16:$BN$16))</f>
        <v>0</v>
      </c>
      <c r="CG143" s="1866"/>
      <c r="CH143" s="1866"/>
      <c r="CI143" s="1867"/>
      <c r="CJ143" s="1865">
        <f>IF(CJ17="",0,SUMIF('3_法定福利費'!$H$8:$BN$8,CJ17,'3_法定福利費'!$H$16:$BN$16))</f>
        <v>0</v>
      </c>
      <c r="CK143" s="1866"/>
      <c r="CL143" s="1866"/>
      <c r="CM143" s="1867"/>
      <c r="CN143" s="1865">
        <f>IF(CN17="",0,SUMIF('3_法定福利費'!$H$8:$BN$8,CN17,'3_法定福利費'!$H$16:$BN$16))</f>
        <v>0</v>
      </c>
      <c r="CO143" s="1866"/>
      <c r="CP143" s="1866"/>
      <c r="CQ143" s="1867"/>
      <c r="CR143" s="1865">
        <f>IF(CR17="",0,SUMIF('3_法定福利費'!$H$8:$BN$8,CR17,'3_法定福利費'!$H$16:$BN$16))</f>
        <v>0</v>
      </c>
      <c r="CS143" s="1866"/>
      <c r="CT143" s="1866"/>
      <c r="CU143" s="1867"/>
      <c r="CV143" s="1865">
        <f>IF(CV17="",0,SUMIF('3_法定福利費'!$H$8:$BN$8,CV17,'3_法定福利費'!$H$16:$BN$16))</f>
        <v>0</v>
      </c>
      <c r="CW143" s="1866"/>
      <c r="CX143" s="1866"/>
      <c r="CY143" s="1867"/>
      <c r="CZ143" s="1865">
        <f>IF(CZ17="",0,SUMIF('3_法定福利費'!$H$8:$BN$8,CZ17,'3_法定福利費'!$H$16:$BN$16))</f>
        <v>0</v>
      </c>
      <c r="DA143" s="1866"/>
      <c r="DB143" s="1866"/>
      <c r="DC143" s="1867"/>
      <c r="DD143" s="1865">
        <f>IF(DD17="",0,SUMIF('3_法定福利費'!$H$8:$BN$8,DD17,'3_法定福利費'!$H$16:$BN$16))</f>
        <v>0</v>
      </c>
      <c r="DE143" s="1866"/>
      <c r="DF143" s="1866"/>
      <c r="DG143" s="1867"/>
      <c r="DH143" s="1865">
        <f>IF(DH17="",0,SUMIF('3_法定福利費'!$H$8:$BN$8,DH17,'3_法定福利費'!$H$16:$BN$16))</f>
        <v>0</v>
      </c>
      <c r="DI143" s="1866"/>
      <c r="DJ143" s="1866"/>
      <c r="DK143" s="1867"/>
      <c r="DL143" s="1865">
        <f>IF(DL17="",0,SUMIF('3_法定福利費'!$H$8:$BN$8,DL17,'3_法定福利費'!$H$16:$BN$16))</f>
        <v>0</v>
      </c>
      <c r="DM143" s="1866"/>
      <c r="DN143" s="1866"/>
      <c r="DO143" s="1867"/>
      <c r="DP143" s="1865">
        <f>IF(DP17="",0,SUMIF('3_法定福利費'!$H$8:$BN$8,DP17,'3_法定福利費'!$H$16:$BN$16))</f>
        <v>0</v>
      </c>
      <c r="DQ143" s="1866"/>
      <c r="DR143" s="1866"/>
      <c r="DS143" s="1867"/>
      <c r="DT143" s="1865">
        <f>IF(DT17="",0,SUMIF('3_法定福利費'!$H$8:$BN$8,DT17,'3_法定福利費'!$H$16:$BN$16))</f>
        <v>0</v>
      </c>
      <c r="DU143" s="1866"/>
      <c r="DV143" s="1866"/>
      <c r="DW143" s="1867"/>
      <c r="DX143" s="1865">
        <f>IF(DX17="",0,SUMIF('3_法定福利費'!$H$8:$BN$8,DX17,'3_法定福利費'!$H$16:$BN$16))</f>
        <v>0</v>
      </c>
      <c r="DY143" s="1866"/>
      <c r="DZ143" s="1866"/>
      <c r="EA143" s="1866"/>
      <c r="EB143" s="2014">
        <f t="shared" si="26"/>
        <v>0</v>
      </c>
      <c r="EC143" s="1866"/>
      <c r="ED143" s="1866"/>
      <c r="EE143" s="2015"/>
      <c r="EF143" s="159"/>
      <c r="EG143" s="136"/>
      <c r="EH143" s="136"/>
      <c r="EI143" s="158"/>
      <c r="EJ143" s="158"/>
      <c r="EK143" s="136"/>
      <c r="EW143" s="853"/>
      <c r="EX143" s="853"/>
      <c r="EY143" s="853"/>
      <c r="EZ143" s="853"/>
      <c r="FA143" s="853"/>
      <c r="FB143" s="853"/>
      <c r="FC143" s="853"/>
      <c r="FD143" s="853"/>
      <c r="FE143" s="853"/>
      <c r="FF143" s="853"/>
      <c r="FG143" s="853"/>
      <c r="FH143" s="853"/>
      <c r="FI143" s="853"/>
      <c r="FJ143" s="853"/>
      <c r="FK143" s="853"/>
      <c r="FL143" s="853"/>
      <c r="FM143" s="853"/>
      <c r="FN143" s="853"/>
      <c r="FO143" s="853"/>
      <c r="FP143" s="853"/>
      <c r="FQ143" s="853"/>
      <c r="FR143" s="853" t="s">
        <v>1122</v>
      </c>
      <c r="FS143" s="853"/>
      <c r="FT143" s="853"/>
      <c r="FU143" s="853"/>
      <c r="FV143" s="853"/>
    </row>
    <row r="144" spans="1:178" ht="20.100000000000001" customHeight="1">
      <c r="A144" s="909">
        <f t="shared" si="23"/>
        <v>95</v>
      </c>
      <c r="B144" s="402"/>
      <c r="C144" s="406"/>
      <c r="D144" s="402"/>
      <c r="E144" s="416" t="s">
        <v>617</v>
      </c>
      <c r="F144" s="1814" t="s">
        <v>675</v>
      </c>
      <c r="G144" s="1815"/>
      <c r="H144" s="1990">
        <f>'3_法定福利費'!F30</f>
        <v>0</v>
      </c>
      <c r="I144" s="1822"/>
      <c r="J144" s="1822"/>
      <c r="K144" s="1991"/>
      <c r="L144" s="1822">
        <f>IF(L17="",0,SUMIF('3_法定福利費'!$H$8:$BN$8,L17,'3_法定福利費'!$H$30:$BN$30))</f>
        <v>0</v>
      </c>
      <c r="M144" s="1822"/>
      <c r="N144" s="1822"/>
      <c r="O144" s="1822"/>
      <c r="P144" s="1860">
        <f>IF(P17="",0,SUMIF('3_法定福利費'!$H$8:$BN$8,P17,'3_法定福利費'!$H$30:$BN$30))</f>
        <v>0</v>
      </c>
      <c r="Q144" s="1822"/>
      <c r="R144" s="1822"/>
      <c r="S144" s="1861"/>
      <c r="T144" s="1860">
        <f>IF(T17="",0,SUMIF('3_法定福利費'!$H$8:$BN$8,T17,'3_法定福利費'!$H$30:$BN$30))</f>
        <v>0</v>
      </c>
      <c r="U144" s="1822"/>
      <c r="V144" s="1822"/>
      <c r="W144" s="1861"/>
      <c r="X144" s="1860">
        <f>IF(X17="",0,SUMIF('3_法定福利費'!$H$8:$BN$8,X17,'3_法定福利費'!$H$30:$BN$30))</f>
        <v>0</v>
      </c>
      <c r="Y144" s="1822"/>
      <c r="Z144" s="1822"/>
      <c r="AA144" s="1861"/>
      <c r="AB144" s="1860">
        <f>IF(AB17="",0,SUMIF('3_法定福利費'!$H$8:$BN$8,AB17,'3_法定福利費'!$H$30:$BN$30))</f>
        <v>0</v>
      </c>
      <c r="AC144" s="1822"/>
      <c r="AD144" s="1822"/>
      <c r="AE144" s="1861"/>
      <c r="AF144" s="1860">
        <f>IF(AF17="",0,SUMIF('3_法定福利費'!$H$8:$BN$8,AF17,'3_法定福利費'!$H$30:$BN$30))</f>
        <v>0</v>
      </c>
      <c r="AG144" s="1822"/>
      <c r="AH144" s="1822"/>
      <c r="AI144" s="1861"/>
      <c r="AJ144" s="1860">
        <f>IF(AJ17="",0,SUMIF('3_法定福利費'!$H$8:$BN$8,AJ17,'3_法定福利費'!$H$30:$BN$30))</f>
        <v>0</v>
      </c>
      <c r="AK144" s="1822"/>
      <c r="AL144" s="1822"/>
      <c r="AM144" s="1861"/>
      <c r="AN144" s="1860">
        <f>IF(AN17="",0,SUMIF('3_法定福利費'!$H$8:$BN$8,AN17,'3_法定福利費'!$H$30:$BN$30))</f>
        <v>0</v>
      </c>
      <c r="AO144" s="1822"/>
      <c r="AP144" s="1822"/>
      <c r="AQ144" s="1861"/>
      <c r="AR144" s="1860">
        <f>IF(AR17="",0,SUMIF('3_法定福利費'!$H$8:$BN$8,AR17,'3_法定福利費'!$H$30:$BN$30))</f>
        <v>0</v>
      </c>
      <c r="AS144" s="1822"/>
      <c r="AT144" s="1822"/>
      <c r="AU144" s="1861"/>
      <c r="AV144" s="1860">
        <f>IF(AV17="",0,SUMIF('3_法定福利費'!$H$8:$BN$8,AV17,'3_法定福利費'!$H$30:$BN$30))</f>
        <v>0</v>
      </c>
      <c r="AW144" s="1822"/>
      <c r="AX144" s="1822"/>
      <c r="AY144" s="1861"/>
      <c r="AZ144" s="1860">
        <f>IF(AZ17="",0,SUMIF('3_法定福利費'!$H$8:$BN$8,AZ17,'3_法定福利費'!$H$30:$BN$30))</f>
        <v>0</v>
      </c>
      <c r="BA144" s="1822"/>
      <c r="BB144" s="1822"/>
      <c r="BC144" s="1861"/>
      <c r="BD144" s="1860">
        <f>IF(BD17="",0,SUMIF('3_法定福利費'!$H$8:$BN$8,BD17,'3_法定福利費'!$H$30:$BN$30))</f>
        <v>0</v>
      </c>
      <c r="BE144" s="1822"/>
      <c r="BF144" s="1822"/>
      <c r="BG144" s="1861"/>
      <c r="BH144" s="1860">
        <f>IF(BH17="",0,SUMIF('3_法定福利費'!$H$8:$BN$8,BH17,'3_法定福利費'!$H$30:$BN$30))</f>
        <v>0</v>
      </c>
      <c r="BI144" s="1822"/>
      <c r="BJ144" s="1822"/>
      <c r="BK144" s="1861"/>
      <c r="BL144" s="1860">
        <f>IF(BL17="",0,SUMIF('3_法定福利費'!$H$8:$BN$8,BL17,'3_法定福利費'!$H$30:$BN$30))</f>
        <v>0</v>
      </c>
      <c r="BM144" s="1822"/>
      <c r="BN144" s="1822"/>
      <c r="BO144" s="1861"/>
      <c r="BP144" s="1860">
        <f>IF(BP17="",0,SUMIF('3_法定福利費'!$H$8:$BN$8,BP17,'3_法定福利費'!$H$30:$BN$30))</f>
        <v>0</v>
      </c>
      <c r="BQ144" s="1822"/>
      <c r="BR144" s="1822"/>
      <c r="BS144" s="1861"/>
      <c r="BT144" s="1860">
        <f>IF(BT17="",0,SUMIF('3_法定福利費'!$H$8:$BN$8,BT17,'3_法定福利費'!$H$30:$BN$30))</f>
        <v>0</v>
      </c>
      <c r="BU144" s="1822"/>
      <c r="BV144" s="1822"/>
      <c r="BW144" s="1861"/>
      <c r="BX144" s="1860">
        <f>IF(BX17="",0,SUMIF('3_法定福利費'!$H$8:$BN$8,BX17,'3_法定福利費'!$H$30:$BN$30))</f>
        <v>0</v>
      </c>
      <c r="BY144" s="1822"/>
      <c r="BZ144" s="1822"/>
      <c r="CA144" s="1861"/>
      <c r="CB144" s="1860">
        <f>IF(CB17="",0,SUMIF('3_法定福利費'!$H$8:$BN$8,CB17,'3_法定福利費'!$H$30:$BN$30))</f>
        <v>0</v>
      </c>
      <c r="CC144" s="1822"/>
      <c r="CD144" s="1822"/>
      <c r="CE144" s="1861"/>
      <c r="CF144" s="1860">
        <f>IF(CF17="",0,SUMIF('3_法定福利費'!$H$8:$BN$8,CF17,'3_法定福利費'!$H$30:$BN$30))</f>
        <v>0</v>
      </c>
      <c r="CG144" s="1822"/>
      <c r="CH144" s="1822"/>
      <c r="CI144" s="1861"/>
      <c r="CJ144" s="1860">
        <f>IF(CJ17="",0,SUMIF('3_法定福利費'!$H$8:$BN$8,CJ17,'3_法定福利費'!$H$30:$BN$30))</f>
        <v>0</v>
      </c>
      <c r="CK144" s="1822"/>
      <c r="CL144" s="1822"/>
      <c r="CM144" s="1861"/>
      <c r="CN144" s="1860">
        <f>IF(CN17="",0,SUMIF('3_法定福利費'!$H$8:$BN$8,CN17,'3_法定福利費'!$H$30:$BN$30))</f>
        <v>0</v>
      </c>
      <c r="CO144" s="1822"/>
      <c r="CP144" s="1822"/>
      <c r="CQ144" s="1861"/>
      <c r="CR144" s="1860">
        <f>IF(CR17="",0,SUMIF('3_法定福利費'!$H$8:$BN$8,CR17,'3_法定福利費'!$H$30:$BN$30))</f>
        <v>0</v>
      </c>
      <c r="CS144" s="1822"/>
      <c r="CT144" s="1822"/>
      <c r="CU144" s="1861"/>
      <c r="CV144" s="1860">
        <f>IF(CV17="",0,SUMIF('3_法定福利費'!$H$8:$BN$8,CV17,'3_法定福利費'!$H$30:$BN$30))</f>
        <v>0</v>
      </c>
      <c r="CW144" s="1822"/>
      <c r="CX144" s="1822"/>
      <c r="CY144" s="1861"/>
      <c r="CZ144" s="1860">
        <f>IF(CZ17="",0,SUMIF('3_法定福利費'!$H$8:$BN$8,CZ17,'3_法定福利費'!$H$30:$BN$30))</f>
        <v>0</v>
      </c>
      <c r="DA144" s="1822"/>
      <c r="DB144" s="1822"/>
      <c r="DC144" s="1861"/>
      <c r="DD144" s="1860">
        <f>IF(DD17="",0,SUMIF('3_法定福利費'!$H$8:$BN$8,DD17,'3_法定福利費'!$H$30:$BN$30))</f>
        <v>0</v>
      </c>
      <c r="DE144" s="1822"/>
      <c r="DF144" s="1822"/>
      <c r="DG144" s="1861"/>
      <c r="DH144" s="1860">
        <f>IF(DH17="",0,SUMIF('3_法定福利費'!$H$8:$BN$8,DH17,'3_法定福利費'!$H$30:$BN$30))</f>
        <v>0</v>
      </c>
      <c r="DI144" s="1822"/>
      <c r="DJ144" s="1822"/>
      <c r="DK144" s="1861"/>
      <c r="DL144" s="1860">
        <f>IF(DL17="",0,SUMIF('3_法定福利費'!$H$8:$BN$8,DL17,'3_法定福利費'!$H$30:$BN$30))</f>
        <v>0</v>
      </c>
      <c r="DM144" s="1822"/>
      <c r="DN144" s="1822"/>
      <c r="DO144" s="1861"/>
      <c r="DP144" s="1860">
        <f>IF(DP17="",0,SUMIF('3_法定福利費'!$H$8:$BN$8,DP17,'3_法定福利費'!$H$30:$BN$30))</f>
        <v>0</v>
      </c>
      <c r="DQ144" s="1822"/>
      <c r="DR144" s="1822"/>
      <c r="DS144" s="1861"/>
      <c r="DT144" s="1860">
        <f>IF(DT17="",0,SUMIF('3_法定福利費'!$H$8:$BN$8,DT17,'3_法定福利費'!$H$30:$BN$30))</f>
        <v>0</v>
      </c>
      <c r="DU144" s="1822"/>
      <c r="DV144" s="1822"/>
      <c r="DW144" s="1861"/>
      <c r="DX144" s="1860">
        <f>IF(DX17="",0,SUMIF('3_法定福利費'!$H$8:$BN$8,DX17,'3_法定福利費'!$H$30:$BN$30))</f>
        <v>0</v>
      </c>
      <c r="DY144" s="1822"/>
      <c r="DZ144" s="1822"/>
      <c r="EA144" s="1822"/>
      <c r="EB144" s="1821">
        <f t="shared" si="26"/>
        <v>0</v>
      </c>
      <c r="EC144" s="1822"/>
      <c r="ED144" s="1822"/>
      <c r="EE144" s="1823"/>
      <c r="EG144" s="136"/>
      <c r="EH144" s="136"/>
      <c r="EI144" s="158"/>
      <c r="EJ144" s="158"/>
      <c r="EK144" s="136"/>
      <c r="EW144" s="853"/>
      <c r="EX144" s="853"/>
      <c r="EY144" s="853"/>
      <c r="EZ144" s="853"/>
      <c r="FA144" s="853"/>
      <c r="FB144" s="853"/>
      <c r="FC144" s="853"/>
      <c r="FD144" s="853"/>
      <c r="FE144" s="853"/>
      <c r="FF144" s="853"/>
      <c r="FG144" s="853"/>
      <c r="FH144" s="853"/>
      <c r="FI144" s="853"/>
      <c r="FJ144" s="853"/>
      <c r="FK144" s="853"/>
      <c r="FL144" s="853"/>
      <c r="FM144" s="853"/>
      <c r="FN144" s="853"/>
      <c r="FO144" s="853"/>
      <c r="FP144" s="853"/>
      <c r="FQ144" s="853"/>
      <c r="FR144" s="853" t="s">
        <v>1122</v>
      </c>
      <c r="FS144" s="853"/>
      <c r="FT144" s="853"/>
      <c r="FU144" s="853"/>
      <c r="FV144" s="853"/>
    </row>
    <row r="145" spans="1:178" ht="28.5" customHeight="1">
      <c r="A145" s="909">
        <f t="shared" si="23"/>
        <v>96</v>
      </c>
      <c r="B145" s="402"/>
      <c r="C145" s="406"/>
      <c r="D145" s="402"/>
      <c r="E145" s="416" t="s">
        <v>629</v>
      </c>
      <c r="F145" s="1850" t="s">
        <v>366</v>
      </c>
      <c r="G145" s="1851"/>
      <c r="H145" s="1990">
        <f>'3_法定福利費'!F39</f>
        <v>0</v>
      </c>
      <c r="I145" s="1822"/>
      <c r="J145" s="1822"/>
      <c r="K145" s="1991"/>
      <c r="L145" s="1822">
        <f>IF(L17="",0,SUMIF('3_法定福利費'!$H$8:$BN$8,L17,'3_法定福利費'!$H$39:$BN$39))</f>
        <v>0</v>
      </c>
      <c r="M145" s="1822"/>
      <c r="N145" s="1822"/>
      <c r="O145" s="1822"/>
      <c r="P145" s="1860">
        <f>IF(P17="",0,SUMIF('3_法定福利費'!$H$8:$BN$8,P17,'3_法定福利費'!$H$39:$BN$39))</f>
        <v>0</v>
      </c>
      <c r="Q145" s="1822"/>
      <c r="R145" s="1822"/>
      <c r="S145" s="1861"/>
      <c r="T145" s="1860">
        <f>IF(T17="",0,SUMIF('3_法定福利費'!$H$8:$BN$8,T17,'3_法定福利費'!$H$39:$BN$39))</f>
        <v>0</v>
      </c>
      <c r="U145" s="1822"/>
      <c r="V145" s="1822"/>
      <c r="W145" s="1861"/>
      <c r="X145" s="1860">
        <f>IF(X17="",0,SUMIF('3_法定福利費'!$H$8:$BN$8,X17,'3_法定福利費'!$H$39:$BN$39))</f>
        <v>0</v>
      </c>
      <c r="Y145" s="1822"/>
      <c r="Z145" s="1822"/>
      <c r="AA145" s="1861"/>
      <c r="AB145" s="1860">
        <f>IF(AB17="",0,SUMIF('3_法定福利費'!$H$8:$BN$8,AB17,'3_法定福利費'!$H$39:$BN$39))</f>
        <v>0</v>
      </c>
      <c r="AC145" s="1822"/>
      <c r="AD145" s="1822"/>
      <c r="AE145" s="1861"/>
      <c r="AF145" s="1860">
        <f>IF(AF17="",0,SUMIF('3_法定福利費'!$H$8:$BN$8,AF17,'3_法定福利費'!$H$39:$BN$39))</f>
        <v>0</v>
      </c>
      <c r="AG145" s="1822"/>
      <c r="AH145" s="1822"/>
      <c r="AI145" s="1861"/>
      <c r="AJ145" s="1860">
        <f>IF(AJ17="",0,SUMIF('3_法定福利費'!$H$8:$BN$8,AJ17,'3_法定福利費'!$H$39:$BN$39))</f>
        <v>0</v>
      </c>
      <c r="AK145" s="1822"/>
      <c r="AL145" s="1822"/>
      <c r="AM145" s="1861"/>
      <c r="AN145" s="1860">
        <f>IF(AN17="",0,SUMIF('3_法定福利費'!$H$8:$BN$8,AN17,'3_法定福利費'!$H$39:$BN$39))</f>
        <v>0</v>
      </c>
      <c r="AO145" s="1822"/>
      <c r="AP145" s="1822"/>
      <c r="AQ145" s="1861"/>
      <c r="AR145" s="1860">
        <f>IF(AR17="",0,SUMIF('3_法定福利費'!$H$8:$BN$8,AR17,'3_法定福利費'!$H$39:$BN$39))</f>
        <v>0</v>
      </c>
      <c r="AS145" s="1822"/>
      <c r="AT145" s="1822"/>
      <c r="AU145" s="1861"/>
      <c r="AV145" s="1860">
        <f>IF(AV17="",0,SUMIF('3_法定福利費'!$H$8:$BN$8,AV17,'3_法定福利費'!$H$39:$BN$39))</f>
        <v>0</v>
      </c>
      <c r="AW145" s="1822"/>
      <c r="AX145" s="1822"/>
      <c r="AY145" s="1861"/>
      <c r="AZ145" s="1860">
        <f>IF(AZ17="",0,SUMIF('3_法定福利費'!$H$8:$BN$8,AZ17,'3_法定福利費'!$H$39:$BN$39))</f>
        <v>0</v>
      </c>
      <c r="BA145" s="1822"/>
      <c r="BB145" s="1822"/>
      <c r="BC145" s="1861"/>
      <c r="BD145" s="1860">
        <f>IF(BD17="",0,SUMIF('3_法定福利費'!$H$8:$BN$8,BD17,'3_法定福利費'!$H$39:$BN$39))</f>
        <v>0</v>
      </c>
      <c r="BE145" s="1822"/>
      <c r="BF145" s="1822"/>
      <c r="BG145" s="1861"/>
      <c r="BH145" s="1860">
        <f>IF(BH17="",0,SUMIF('3_法定福利費'!$H$8:$BN$8,BH17,'3_法定福利費'!$H$39:$BN$39))</f>
        <v>0</v>
      </c>
      <c r="BI145" s="1822"/>
      <c r="BJ145" s="1822"/>
      <c r="BK145" s="1861"/>
      <c r="BL145" s="1860">
        <f>IF(BL17="",0,SUMIF('3_法定福利費'!$H$8:$BN$8,BL17,'3_法定福利費'!$H$39:$BN$39))</f>
        <v>0</v>
      </c>
      <c r="BM145" s="1822"/>
      <c r="BN145" s="1822"/>
      <c r="BO145" s="1861"/>
      <c r="BP145" s="1860">
        <f>IF(BP17="",0,SUMIF('3_法定福利費'!$H$8:$BN$8,BP17,'3_法定福利費'!$H$39:$BN$39))</f>
        <v>0</v>
      </c>
      <c r="BQ145" s="1822"/>
      <c r="BR145" s="1822"/>
      <c r="BS145" s="1861"/>
      <c r="BT145" s="1860">
        <f>IF(BT17="",0,SUMIF('3_法定福利費'!$H$8:$BN$8,BT17,'3_法定福利費'!$H$39:$BN$39))</f>
        <v>0</v>
      </c>
      <c r="BU145" s="1822"/>
      <c r="BV145" s="1822"/>
      <c r="BW145" s="1861"/>
      <c r="BX145" s="1860">
        <f>IF(BX17="",0,SUMIF('3_法定福利費'!$H$8:$BN$8,BX17,'3_法定福利費'!$H$39:$BN$39))</f>
        <v>0</v>
      </c>
      <c r="BY145" s="1822"/>
      <c r="BZ145" s="1822"/>
      <c r="CA145" s="1861"/>
      <c r="CB145" s="1860">
        <f>IF(CB17="",0,SUMIF('3_法定福利費'!$H$8:$BN$8,CB17,'3_法定福利費'!$H$39:$BN$39))</f>
        <v>0</v>
      </c>
      <c r="CC145" s="1822"/>
      <c r="CD145" s="1822"/>
      <c r="CE145" s="1861"/>
      <c r="CF145" s="1860">
        <f>IF(CF17="",0,SUMIF('3_法定福利費'!$H$8:$BN$8,CF17,'3_法定福利費'!$H$39:$BN$39))</f>
        <v>0</v>
      </c>
      <c r="CG145" s="1822"/>
      <c r="CH145" s="1822"/>
      <c r="CI145" s="1861"/>
      <c r="CJ145" s="1860">
        <f>IF(CJ17="",0,SUMIF('3_法定福利費'!$H$8:$BN$8,CJ17,'3_法定福利費'!$H$39:$BN$39))</f>
        <v>0</v>
      </c>
      <c r="CK145" s="1822"/>
      <c r="CL145" s="1822"/>
      <c r="CM145" s="1861"/>
      <c r="CN145" s="1860">
        <f>IF(CN17="",0,SUMIF('3_法定福利費'!$H$8:$BN$8,CN17,'3_法定福利費'!$H$39:$BN$39))</f>
        <v>0</v>
      </c>
      <c r="CO145" s="1822"/>
      <c r="CP145" s="1822"/>
      <c r="CQ145" s="1861"/>
      <c r="CR145" s="1860">
        <f>IF(CR17="",0,SUMIF('3_法定福利費'!$H$8:$BN$8,CR17,'3_法定福利費'!$H$39:$BN$39))</f>
        <v>0</v>
      </c>
      <c r="CS145" s="1822"/>
      <c r="CT145" s="1822"/>
      <c r="CU145" s="1861"/>
      <c r="CV145" s="1860">
        <f>IF(CV17="",0,SUMIF('3_法定福利費'!$H$8:$BN$8,CV17,'3_法定福利費'!$H$39:$BN$39))</f>
        <v>0</v>
      </c>
      <c r="CW145" s="1822"/>
      <c r="CX145" s="1822"/>
      <c r="CY145" s="1861"/>
      <c r="CZ145" s="1860">
        <f>IF(CZ17="",0,SUMIF('3_法定福利費'!$H$8:$BN$8,CZ17,'3_法定福利費'!$H$39:$BN$39))</f>
        <v>0</v>
      </c>
      <c r="DA145" s="1822"/>
      <c r="DB145" s="1822"/>
      <c r="DC145" s="1861"/>
      <c r="DD145" s="1860">
        <f>IF(DD17="",0,SUMIF('3_法定福利費'!$H$8:$BN$8,DD17,'3_法定福利費'!$H$39:$BN$39))</f>
        <v>0</v>
      </c>
      <c r="DE145" s="1822"/>
      <c r="DF145" s="1822"/>
      <c r="DG145" s="1861"/>
      <c r="DH145" s="1860">
        <f>IF(DH17="",0,SUMIF('3_法定福利費'!$H$8:$BN$8,DH17,'3_法定福利費'!$H$39:$BN$39))</f>
        <v>0</v>
      </c>
      <c r="DI145" s="1822"/>
      <c r="DJ145" s="1822"/>
      <c r="DK145" s="1861"/>
      <c r="DL145" s="1860">
        <f>IF(DL17="",0,SUMIF('3_法定福利費'!$H$8:$BN$8,DL17,'3_法定福利費'!$H$39:$BN$39))</f>
        <v>0</v>
      </c>
      <c r="DM145" s="1822"/>
      <c r="DN145" s="1822"/>
      <c r="DO145" s="1861"/>
      <c r="DP145" s="1860">
        <f>IF(DP17="",0,SUMIF('3_法定福利費'!$H$8:$BN$8,DP17,'3_法定福利費'!$H$39:$BN$39))</f>
        <v>0</v>
      </c>
      <c r="DQ145" s="1822"/>
      <c r="DR145" s="1822"/>
      <c r="DS145" s="1861"/>
      <c r="DT145" s="1860">
        <f>IF(DT17="",0,SUMIF('3_法定福利費'!$H$8:$BN$8,DT17,'3_法定福利費'!$H$39:$BN$39))</f>
        <v>0</v>
      </c>
      <c r="DU145" s="1822"/>
      <c r="DV145" s="1822"/>
      <c r="DW145" s="1861"/>
      <c r="DX145" s="1860">
        <f>IF(DX17="",0,SUMIF('3_法定福利費'!$H$8:$BN$8,DX17,'3_法定福利費'!$H$39:$BN$39))</f>
        <v>0</v>
      </c>
      <c r="DY145" s="1822"/>
      <c r="DZ145" s="1822"/>
      <c r="EA145" s="1822"/>
      <c r="EB145" s="1821">
        <f t="shared" si="26"/>
        <v>0</v>
      </c>
      <c r="EC145" s="1822"/>
      <c r="ED145" s="1822"/>
      <c r="EE145" s="1823"/>
      <c r="EF145" s="387" t="s">
        <v>454</v>
      </c>
      <c r="EG145" s="756" t="s">
        <v>1155</v>
      </c>
      <c r="EH145" s="386"/>
      <c r="EI145" s="158"/>
      <c r="EJ145" s="158"/>
      <c r="EK145" s="136"/>
      <c r="EW145" s="853"/>
      <c r="EX145" s="853"/>
      <c r="EY145" s="853"/>
      <c r="EZ145" s="853"/>
      <c r="FA145" s="853"/>
      <c r="FB145" s="853"/>
      <c r="FC145" s="853"/>
      <c r="FD145" s="853"/>
      <c r="FE145" s="853"/>
      <c r="FF145" s="853"/>
      <c r="FG145" s="853"/>
      <c r="FH145" s="853"/>
      <c r="FI145" s="853"/>
      <c r="FJ145" s="853"/>
      <c r="FK145" s="853"/>
      <c r="FL145" s="853"/>
      <c r="FM145" s="853"/>
      <c r="FN145" s="853"/>
      <c r="FO145" s="853"/>
      <c r="FP145" s="853"/>
      <c r="FQ145" s="853"/>
      <c r="FR145" s="853" t="s">
        <v>1122</v>
      </c>
      <c r="FS145" s="853"/>
      <c r="FT145" s="853"/>
      <c r="FU145" s="853"/>
      <c r="FV145" s="853"/>
    </row>
    <row r="146" spans="1:178" ht="28.5" customHeight="1">
      <c r="A146" s="909">
        <f t="shared" si="23"/>
        <v>97</v>
      </c>
      <c r="B146" s="402"/>
      <c r="C146" s="406"/>
      <c r="D146" s="402"/>
      <c r="E146" s="416" t="s">
        <v>630</v>
      </c>
      <c r="F146" s="1850" t="s">
        <v>455</v>
      </c>
      <c r="G146" s="1815"/>
      <c r="H146" s="1990">
        <f>'3_法定福利費'!F49</f>
        <v>0</v>
      </c>
      <c r="I146" s="1822"/>
      <c r="J146" s="1822"/>
      <c r="K146" s="1991"/>
      <c r="L146" s="1822">
        <f>IF(L17="",0,SUMIF('3_法定福利費'!$H$8:$BN$8,L17,'3_法定福利費'!$H$49:$BN$49))</f>
        <v>0</v>
      </c>
      <c r="M146" s="1822"/>
      <c r="N146" s="1822"/>
      <c r="O146" s="1822"/>
      <c r="P146" s="1860">
        <f>IF(P17="",0,SUMIF('3_法定福利費'!$H$8:$BN$8,P17,'3_法定福利費'!$H$49:$BN$49))</f>
        <v>0</v>
      </c>
      <c r="Q146" s="1822"/>
      <c r="R146" s="1822"/>
      <c r="S146" s="1861"/>
      <c r="T146" s="1860">
        <f>IF(T17="",0,SUMIF('3_法定福利費'!$H$8:$BN$8,T17,'3_法定福利費'!$H$49:$BN$49))</f>
        <v>0</v>
      </c>
      <c r="U146" s="1822"/>
      <c r="V146" s="1822"/>
      <c r="W146" s="1861"/>
      <c r="X146" s="1860">
        <f>IF(X17="",0,SUMIF('3_法定福利費'!$H$8:$BN$8,X17,'3_法定福利費'!$H$49:$BN$49))</f>
        <v>0</v>
      </c>
      <c r="Y146" s="1822"/>
      <c r="Z146" s="1822"/>
      <c r="AA146" s="1861"/>
      <c r="AB146" s="1860">
        <f>IF(AB17="",0,SUMIF('3_法定福利費'!$H$8:$BN$8,AB17,'3_法定福利費'!$H$49:$BN$49))</f>
        <v>0</v>
      </c>
      <c r="AC146" s="1822"/>
      <c r="AD146" s="1822"/>
      <c r="AE146" s="1861"/>
      <c r="AF146" s="1860">
        <f>IF(AF17="",0,SUMIF('3_法定福利費'!$H$8:$BN$8,AF17,'3_法定福利費'!$H$49:$BN$49))</f>
        <v>0</v>
      </c>
      <c r="AG146" s="1822"/>
      <c r="AH146" s="1822"/>
      <c r="AI146" s="1861"/>
      <c r="AJ146" s="1860">
        <f>IF(AJ17="",0,SUMIF('3_法定福利費'!$H$8:$BN$8,AJ17,'3_法定福利費'!$H$49:$BN$49))</f>
        <v>0</v>
      </c>
      <c r="AK146" s="1822"/>
      <c r="AL146" s="1822"/>
      <c r="AM146" s="1861"/>
      <c r="AN146" s="1860">
        <f>IF(AN17="",0,SUMIF('3_法定福利費'!$H$8:$BN$8,AN17,'3_法定福利費'!$H$49:$BN$49))</f>
        <v>0</v>
      </c>
      <c r="AO146" s="1822"/>
      <c r="AP146" s="1822"/>
      <c r="AQ146" s="1861"/>
      <c r="AR146" s="1860">
        <f>IF(AR17="",0,SUMIF('3_法定福利費'!$H$8:$BN$8,AR17,'3_法定福利費'!$H$49:$BN$49))</f>
        <v>0</v>
      </c>
      <c r="AS146" s="1822"/>
      <c r="AT146" s="1822"/>
      <c r="AU146" s="1861"/>
      <c r="AV146" s="1860">
        <f>IF(AV17="",0,SUMIF('3_法定福利費'!$H$8:$BN$8,AV17,'3_法定福利費'!$H$49:$BN$49))</f>
        <v>0</v>
      </c>
      <c r="AW146" s="1822"/>
      <c r="AX146" s="1822"/>
      <c r="AY146" s="1861"/>
      <c r="AZ146" s="1860">
        <f>IF(AZ17="",0,SUMIF('3_法定福利費'!$H$8:$BN$8,AZ17,'3_法定福利費'!$H$49:$BN$49))</f>
        <v>0</v>
      </c>
      <c r="BA146" s="1822"/>
      <c r="BB146" s="1822"/>
      <c r="BC146" s="1861"/>
      <c r="BD146" s="1860">
        <f>IF(BD17="",0,SUMIF('3_法定福利費'!$H$8:$BN$8,BD17,'3_法定福利費'!$H$49:$BN$49))</f>
        <v>0</v>
      </c>
      <c r="BE146" s="1822"/>
      <c r="BF146" s="1822"/>
      <c r="BG146" s="1861"/>
      <c r="BH146" s="1860">
        <f>IF(BH17="",0,SUMIF('3_法定福利費'!$H$8:$BN$8,BH17,'3_法定福利費'!$H$49:$BN$49))</f>
        <v>0</v>
      </c>
      <c r="BI146" s="1822"/>
      <c r="BJ146" s="1822"/>
      <c r="BK146" s="1861"/>
      <c r="BL146" s="1860">
        <f>IF(BL17="",0,SUMIF('3_法定福利費'!$H$8:$BN$8,BL17,'3_法定福利費'!$H$49:$BN$49))</f>
        <v>0</v>
      </c>
      <c r="BM146" s="1822"/>
      <c r="BN146" s="1822"/>
      <c r="BO146" s="1861"/>
      <c r="BP146" s="1860">
        <f>IF(BP17="",0,SUMIF('3_法定福利費'!$H$8:$BN$8,BP17,'3_法定福利費'!$H$49:$BN$49))</f>
        <v>0</v>
      </c>
      <c r="BQ146" s="1822"/>
      <c r="BR146" s="1822"/>
      <c r="BS146" s="1861"/>
      <c r="BT146" s="1860">
        <f>IF(BT17="",0,SUMIF('3_法定福利費'!$H$8:$BN$8,BT17,'3_法定福利費'!$H$49:$BN$49))</f>
        <v>0</v>
      </c>
      <c r="BU146" s="1822"/>
      <c r="BV146" s="1822"/>
      <c r="BW146" s="1861"/>
      <c r="BX146" s="1860">
        <f>IF(BX17="",0,SUMIF('3_法定福利費'!$H$8:$BN$8,BX17,'3_法定福利費'!$H$49:$BN$49))</f>
        <v>0</v>
      </c>
      <c r="BY146" s="1822"/>
      <c r="BZ146" s="1822"/>
      <c r="CA146" s="1861"/>
      <c r="CB146" s="1860">
        <f>IF(CB17="",0,SUMIF('3_法定福利費'!$H$8:$BN$8,CB17,'3_法定福利費'!$H$49:$BN$49))</f>
        <v>0</v>
      </c>
      <c r="CC146" s="1822"/>
      <c r="CD146" s="1822"/>
      <c r="CE146" s="1861"/>
      <c r="CF146" s="1860">
        <f>IF(CF17="",0,SUMIF('3_法定福利費'!$H$8:$BN$8,CF17,'3_法定福利費'!$H$49:$BN$49))</f>
        <v>0</v>
      </c>
      <c r="CG146" s="1822"/>
      <c r="CH146" s="1822"/>
      <c r="CI146" s="1861"/>
      <c r="CJ146" s="1860">
        <f>IF(CJ17="",0,SUMIF('3_法定福利費'!$H$8:$BN$8,CJ17,'3_法定福利費'!$H$49:$BN$49))</f>
        <v>0</v>
      </c>
      <c r="CK146" s="1822"/>
      <c r="CL146" s="1822"/>
      <c r="CM146" s="1861"/>
      <c r="CN146" s="1860">
        <f>IF(CN17="",0,SUMIF('3_法定福利費'!$H$8:$BN$8,CN17,'3_法定福利費'!$H$49:$BN$49))</f>
        <v>0</v>
      </c>
      <c r="CO146" s="1822"/>
      <c r="CP146" s="1822"/>
      <c r="CQ146" s="1861"/>
      <c r="CR146" s="1860">
        <f>IF(CR17="",0,SUMIF('3_法定福利費'!$H$8:$BN$8,CR17,'3_法定福利費'!$H$49:$BN$49))</f>
        <v>0</v>
      </c>
      <c r="CS146" s="1822"/>
      <c r="CT146" s="1822"/>
      <c r="CU146" s="1861"/>
      <c r="CV146" s="1860">
        <f>IF(CV17="",0,SUMIF('3_法定福利費'!$H$8:$BN$8,CV17,'3_法定福利費'!$H$49:$BN$49))</f>
        <v>0</v>
      </c>
      <c r="CW146" s="1822"/>
      <c r="CX146" s="1822"/>
      <c r="CY146" s="1861"/>
      <c r="CZ146" s="1860">
        <f>IF(CZ17="",0,SUMIF('3_法定福利費'!$H$8:$BN$8,CZ17,'3_法定福利費'!$H$49:$BN$49))</f>
        <v>0</v>
      </c>
      <c r="DA146" s="1822"/>
      <c r="DB146" s="1822"/>
      <c r="DC146" s="1861"/>
      <c r="DD146" s="1860">
        <f>IF(DD17="",0,SUMIF('3_法定福利費'!$H$8:$BN$8,DD17,'3_法定福利費'!$H$49:$BN$49))</f>
        <v>0</v>
      </c>
      <c r="DE146" s="1822"/>
      <c r="DF146" s="1822"/>
      <c r="DG146" s="1861"/>
      <c r="DH146" s="1860">
        <f>IF(DH17="",0,SUMIF('3_法定福利費'!$H$8:$BN$8,DH17,'3_法定福利費'!$H$49:$BN$49))</f>
        <v>0</v>
      </c>
      <c r="DI146" s="1822"/>
      <c r="DJ146" s="1822"/>
      <c r="DK146" s="1861"/>
      <c r="DL146" s="1860">
        <f>IF(DL17="",0,SUMIF('3_法定福利費'!$H$8:$BN$8,DL17,'3_法定福利費'!$H$49:$BN$49))</f>
        <v>0</v>
      </c>
      <c r="DM146" s="1822"/>
      <c r="DN146" s="1822"/>
      <c r="DO146" s="1861"/>
      <c r="DP146" s="1860">
        <f>IF(DP17="",0,SUMIF('3_法定福利費'!$H$8:$BN$8,DP17,'3_法定福利費'!$H$49:$BN$49))</f>
        <v>0</v>
      </c>
      <c r="DQ146" s="1822"/>
      <c r="DR146" s="1822"/>
      <c r="DS146" s="1861"/>
      <c r="DT146" s="1860">
        <f>IF(DT17="",0,SUMIF('3_法定福利費'!$H$8:$BN$8,DT17,'3_法定福利費'!$H$49:$BN$49))</f>
        <v>0</v>
      </c>
      <c r="DU146" s="1822"/>
      <c r="DV146" s="1822"/>
      <c r="DW146" s="1861"/>
      <c r="DX146" s="1860">
        <f>IF(DX17="",0,SUMIF('3_法定福利費'!$H$8:$BN$8,DX17,'3_法定福利費'!$H$49:$BN$49))</f>
        <v>0</v>
      </c>
      <c r="DY146" s="1822"/>
      <c r="DZ146" s="1822"/>
      <c r="EA146" s="1822"/>
      <c r="EB146" s="1821">
        <f t="shared" si="26"/>
        <v>0</v>
      </c>
      <c r="EC146" s="1822"/>
      <c r="ED146" s="1822"/>
      <c r="EE146" s="1823"/>
      <c r="EF146" s="159"/>
      <c r="EG146" s="136"/>
      <c r="EH146" s="136"/>
      <c r="EI146" s="158"/>
      <c r="EJ146" s="158"/>
      <c r="EK146" s="136"/>
      <c r="EW146" s="853"/>
      <c r="EX146" s="853"/>
      <c r="EY146" s="853"/>
      <c r="EZ146" s="853"/>
      <c r="FA146" s="853"/>
      <c r="FB146" s="853"/>
      <c r="FC146" s="853"/>
      <c r="FD146" s="853"/>
      <c r="FE146" s="853"/>
      <c r="FF146" s="853"/>
      <c r="FG146" s="853"/>
      <c r="FH146" s="853"/>
      <c r="FI146" s="853"/>
      <c r="FJ146" s="853"/>
      <c r="FK146" s="853"/>
      <c r="FL146" s="853"/>
      <c r="FM146" s="853"/>
      <c r="FN146" s="853"/>
      <c r="FO146" s="853"/>
      <c r="FP146" s="853"/>
      <c r="FQ146" s="853"/>
      <c r="FR146" s="853" t="s">
        <v>1122</v>
      </c>
      <c r="FS146" s="853"/>
      <c r="FT146" s="853"/>
      <c r="FU146" s="853"/>
      <c r="FV146" s="853"/>
    </row>
    <row r="147" spans="1:178" ht="20.100000000000001" customHeight="1">
      <c r="A147" s="909">
        <f t="shared" si="23"/>
        <v>98</v>
      </c>
      <c r="B147" s="402"/>
      <c r="C147" s="406"/>
      <c r="D147" s="402"/>
      <c r="E147" s="416" t="s">
        <v>631</v>
      </c>
      <c r="F147" s="1814" t="s">
        <v>676</v>
      </c>
      <c r="G147" s="1815"/>
      <c r="H147" s="1932"/>
      <c r="I147" s="1863"/>
      <c r="J147" s="1863"/>
      <c r="K147" s="1933"/>
      <c r="L147" s="1863"/>
      <c r="M147" s="1863"/>
      <c r="N147" s="1863"/>
      <c r="O147" s="1863"/>
      <c r="P147" s="1862"/>
      <c r="Q147" s="1863"/>
      <c r="R147" s="1863"/>
      <c r="S147" s="1864"/>
      <c r="T147" s="1862"/>
      <c r="U147" s="1863"/>
      <c r="V147" s="1863"/>
      <c r="W147" s="1864"/>
      <c r="X147" s="1862"/>
      <c r="Y147" s="1863"/>
      <c r="Z147" s="1863"/>
      <c r="AA147" s="1864"/>
      <c r="AB147" s="1862"/>
      <c r="AC147" s="1863"/>
      <c r="AD147" s="1863"/>
      <c r="AE147" s="1864"/>
      <c r="AF147" s="1862"/>
      <c r="AG147" s="1863"/>
      <c r="AH147" s="1863"/>
      <c r="AI147" s="1864"/>
      <c r="AJ147" s="1862"/>
      <c r="AK147" s="1863"/>
      <c r="AL147" s="1863"/>
      <c r="AM147" s="1864"/>
      <c r="AN147" s="1862"/>
      <c r="AO147" s="1863"/>
      <c r="AP147" s="1863"/>
      <c r="AQ147" s="1864"/>
      <c r="AR147" s="1862"/>
      <c r="AS147" s="1863"/>
      <c r="AT147" s="1863"/>
      <c r="AU147" s="1864"/>
      <c r="AV147" s="1862"/>
      <c r="AW147" s="1863"/>
      <c r="AX147" s="1863"/>
      <c r="AY147" s="1864"/>
      <c r="AZ147" s="1862"/>
      <c r="BA147" s="1863"/>
      <c r="BB147" s="1863"/>
      <c r="BC147" s="1864"/>
      <c r="BD147" s="1862"/>
      <c r="BE147" s="1863"/>
      <c r="BF147" s="1863"/>
      <c r="BG147" s="1864"/>
      <c r="BH147" s="1862"/>
      <c r="BI147" s="1863"/>
      <c r="BJ147" s="1863"/>
      <c r="BK147" s="1864"/>
      <c r="BL147" s="1862"/>
      <c r="BM147" s="1863"/>
      <c r="BN147" s="1863"/>
      <c r="BO147" s="1864"/>
      <c r="BP147" s="1862"/>
      <c r="BQ147" s="1863"/>
      <c r="BR147" s="1863"/>
      <c r="BS147" s="1864"/>
      <c r="BT147" s="1862"/>
      <c r="BU147" s="1863"/>
      <c r="BV147" s="1863"/>
      <c r="BW147" s="1864"/>
      <c r="BX147" s="1862"/>
      <c r="BY147" s="1863"/>
      <c r="BZ147" s="1863"/>
      <c r="CA147" s="1864"/>
      <c r="CB147" s="1862"/>
      <c r="CC147" s="1863"/>
      <c r="CD147" s="1863"/>
      <c r="CE147" s="1864"/>
      <c r="CF147" s="1862"/>
      <c r="CG147" s="1863"/>
      <c r="CH147" s="1863"/>
      <c r="CI147" s="1864"/>
      <c r="CJ147" s="1862"/>
      <c r="CK147" s="1863"/>
      <c r="CL147" s="1863"/>
      <c r="CM147" s="1864"/>
      <c r="CN147" s="1862"/>
      <c r="CO147" s="1863"/>
      <c r="CP147" s="1863"/>
      <c r="CQ147" s="1864"/>
      <c r="CR147" s="1862"/>
      <c r="CS147" s="1863"/>
      <c r="CT147" s="1863"/>
      <c r="CU147" s="1864"/>
      <c r="CV147" s="1862"/>
      <c r="CW147" s="1863"/>
      <c r="CX147" s="1863"/>
      <c r="CY147" s="1864"/>
      <c r="CZ147" s="1862"/>
      <c r="DA147" s="1863"/>
      <c r="DB147" s="1863"/>
      <c r="DC147" s="1864"/>
      <c r="DD147" s="1862"/>
      <c r="DE147" s="1863"/>
      <c r="DF147" s="1863"/>
      <c r="DG147" s="1864"/>
      <c r="DH147" s="1862"/>
      <c r="DI147" s="1863"/>
      <c r="DJ147" s="1863"/>
      <c r="DK147" s="1864"/>
      <c r="DL147" s="1862"/>
      <c r="DM147" s="1863"/>
      <c r="DN147" s="1863"/>
      <c r="DO147" s="1864"/>
      <c r="DP147" s="1862"/>
      <c r="DQ147" s="1863"/>
      <c r="DR147" s="1863"/>
      <c r="DS147" s="1864"/>
      <c r="DT147" s="1862"/>
      <c r="DU147" s="1863"/>
      <c r="DV147" s="1863"/>
      <c r="DW147" s="1864"/>
      <c r="DX147" s="1862"/>
      <c r="DY147" s="1863"/>
      <c r="DZ147" s="1863"/>
      <c r="EA147" s="1863"/>
      <c r="EB147" s="2030"/>
      <c r="EC147" s="1863"/>
      <c r="ED147" s="1863"/>
      <c r="EE147" s="2031"/>
      <c r="EG147" s="136"/>
      <c r="EH147" s="136"/>
      <c r="EI147" s="158"/>
      <c r="EJ147" s="158"/>
      <c r="EK147" s="136"/>
      <c r="EW147" s="853"/>
      <c r="EX147" s="853"/>
      <c r="EY147" s="853"/>
      <c r="EZ147" s="853"/>
      <c r="FA147" s="853"/>
      <c r="FB147" s="853"/>
      <c r="FC147" s="853"/>
      <c r="FD147" s="853"/>
      <c r="FE147" s="853"/>
      <c r="FF147" s="853"/>
      <c r="FG147" s="853"/>
      <c r="FH147" s="853"/>
      <c r="FI147" s="853"/>
      <c r="FJ147" s="853"/>
      <c r="FK147" s="853"/>
      <c r="FL147" s="853"/>
      <c r="FM147" s="853"/>
      <c r="FN147" s="853"/>
      <c r="FO147" s="853"/>
      <c r="FP147" s="853"/>
      <c r="FQ147" s="853"/>
      <c r="FR147" s="853" t="s">
        <v>1122</v>
      </c>
      <c r="FS147" s="853"/>
      <c r="FT147" s="853"/>
      <c r="FU147" s="853"/>
      <c r="FV147" s="853"/>
    </row>
    <row r="148" spans="1:178" ht="28.5" customHeight="1">
      <c r="A148" s="909">
        <f t="shared" si="23"/>
        <v>99</v>
      </c>
      <c r="B148" s="402"/>
      <c r="C148" s="406"/>
      <c r="D148" s="402"/>
      <c r="E148" s="401" t="s">
        <v>633</v>
      </c>
      <c r="F148" s="2097" t="s">
        <v>1163</v>
      </c>
      <c r="G148" s="1995"/>
      <c r="H148" s="1926">
        <f>'3_法定福利費'!F62</f>
        <v>0</v>
      </c>
      <c r="I148" s="1835"/>
      <c r="J148" s="1835"/>
      <c r="K148" s="1927"/>
      <c r="L148" s="1835">
        <f>IF(L17="",0,SUMIF('3_法定福利費'!$H$8:$BN$8,L17,'3_法定福利費'!$H$62:$BN$62))</f>
        <v>0</v>
      </c>
      <c r="M148" s="1835"/>
      <c r="N148" s="1835"/>
      <c r="O148" s="1835"/>
      <c r="P148" s="1834">
        <f>IF(P17="",0,SUMIF('3_法定福利費'!$H$8:$BN$8,P17,'3_法定福利費'!$H$62:$BN$62))</f>
        <v>0</v>
      </c>
      <c r="Q148" s="1835"/>
      <c r="R148" s="1835"/>
      <c r="S148" s="1836"/>
      <c r="T148" s="1834">
        <f>IF(T17="",0,SUMIF('3_法定福利費'!$H$8:$BN$8,T17,'3_法定福利費'!$H$62:$BN$62))</f>
        <v>0</v>
      </c>
      <c r="U148" s="1835"/>
      <c r="V148" s="1835"/>
      <c r="W148" s="1836"/>
      <c r="X148" s="1834">
        <f>IF(X17="",0,SUMIF('3_法定福利費'!$H$8:$BN$8,X17,'3_法定福利費'!$H$62:$BN$62))</f>
        <v>0</v>
      </c>
      <c r="Y148" s="1835"/>
      <c r="Z148" s="1835"/>
      <c r="AA148" s="1836"/>
      <c r="AB148" s="1834">
        <f>IF(AB17="",0,SUMIF('3_法定福利費'!$H$8:$BN$8,AB17,'3_法定福利費'!$H$62:$BN$62))</f>
        <v>0</v>
      </c>
      <c r="AC148" s="1835"/>
      <c r="AD148" s="1835"/>
      <c r="AE148" s="1836"/>
      <c r="AF148" s="1834">
        <f>IF(AF17="",0,SUMIF('3_法定福利費'!$H$8:$BN$8,AF17,'3_法定福利費'!$H$62:$BN$62))</f>
        <v>0</v>
      </c>
      <c r="AG148" s="1835"/>
      <c r="AH148" s="1835"/>
      <c r="AI148" s="1836"/>
      <c r="AJ148" s="1834">
        <f>IF(AJ17="",0,SUMIF('3_法定福利費'!$H$8:$BN$8,AJ17,'3_法定福利費'!$H$62:$BN$62))</f>
        <v>0</v>
      </c>
      <c r="AK148" s="1835"/>
      <c r="AL148" s="1835"/>
      <c r="AM148" s="1836"/>
      <c r="AN148" s="1834">
        <f>IF(AN17="",0,SUMIF('3_法定福利費'!$H$8:$BN$8,AN17,'3_法定福利費'!$H$62:$BN$62))</f>
        <v>0</v>
      </c>
      <c r="AO148" s="1835"/>
      <c r="AP148" s="1835"/>
      <c r="AQ148" s="1836"/>
      <c r="AR148" s="1834">
        <f>IF(AR17="",0,SUMIF('3_法定福利費'!$H$8:$BN$8,AR17,'3_法定福利費'!$H$62:$BN$62))</f>
        <v>0</v>
      </c>
      <c r="AS148" s="1835"/>
      <c r="AT148" s="1835"/>
      <c r="AU148" s="1836"/>
      <c r="AV148" s="1834">
        <f>IF(AV17="",0,SUMIF('3_法定福利費'!$H$8:$BN$8,AV17,'3_法定福利費'!$H$62:$BN$62))</f>
        <v>0</v>
      </c>
      <c r="AW148" s="1835"/>
      <c r="AX148" s="1835"/>
      <c r="AY148" s="1836"/>
      <c r="AZ148" s="1834">
        <f>IF(AZ17="",0,SUMIF('3_法定福利費'!$H$8:$BN$8,AZ17,'3_法定福利費'!$H$62:$BN$62))</f>
        <v>0</v>
      </c>
      <c r="BA148" s="1835"/>
      <c r="BB148" s="1835"/>
      <c r="BC148" s="1836"/>
      <c r="BD148" s="1834">
        <f>IF(BD17="",0,SUMIF('3_法定福利費'!$H$8:$BN$8,BD17,'3_法定福利費'!$H$62:$BN$62))</f>
        <v>0</v>
      </c>
      <c r="BE148" s="1835"/>
      <c r="BF148" s="1835"/>
      <c r="BG148" s="1836"/>
      <c r="BH148" s="1834">
        <f>IF(BH17="",0,SUMIF('3_法定福利費'!$H$8:$BN$8,BH17,'3_法定福利費'!$H$62:$BN$62))</f>
        <v>0</v>
      </c>
      <c r="BI148" s="1835"/>
      <c r="BJ148" s="1835"/>
      <c r="BK148" s="1836"/>
      <c r="BL148" s="1834">
        <f>IF(BL17="",0,SUMIF('3_法定福利費'!$H$8:$BN$8,BL17,'3_法定福利費'!$H$62:$BN$62))</f>
        <v>0</v>
      </c>
      <c r="BM148" s="1835"/>
      <c r="BN148" s="1835"/>
      <c r="BO148" s="1836"/>
      <c r="BP148" s="1834">
        <f>IF(BP17="",0,SUMIF('3_法定福利費'!$H$8:$BN$8,BP17,'3_法定福利費'!$H$62:$BN$62))</f>
        <v>0</v>
      </c>
      <c r="BQ148" s="1835"/>
      <c r="BR148" s="1835"/>
      <c r="BS148" s="1836"/>
      <c r="BT148" s="1834">
        <f>IF(BT17="",0,SUMIF('3_法定福利費'!$H$8:$BN$8,BT17,'3_法定福利費'!$H$62:$BN$62))</f>
        <v>0</v>
      </c>
      <c r="BU148" s="1835"/>
      <c r="BV148" s="1835"/>
      <c r="BW148" s="1836"/>
      <c r="BX148" s="1834">
        <f>IF(BX17="",0,SUMIF('3_法定福利費'!$H$8:$BN$8,BX17,'3_法定福利費'!$H$62:$BN$62))</f>
        <v>0</v>
      </c>
      <c r="BY148" s="1835"/>
      <c r="BZ148" s="1835"/>
      <c r="CA148" s="1836"/>
      <c r="CB148" s="1834">
        <f>IF(CB17="",0,SUMIF('3_法定福利費'!$H$8:$BN$8,CB17,'3_法定福利費'!$H$62:$BN$62))</f>
        <v>0</v>
      </c>
      <c r="CC148" s="1835"/>
      <c r="CD148" s="1835"/>
      <c r="CE148" s="1836"/>
      <c r="CF148" s="1834">
        <f>IF(CF17="",0,SUMIF('3_法定福利費'!$H$8:$BN$8,CF17,'3_法定福利費'!$H$62:$BN$62))</f>
        <v>0</v>
      </c>
      <c r="CG148" s="1835"/>
      <c r="CH148" s="1835"/>
      <c r="CI148" s="1836"/>
      <c r="CJ148" s="1834">
        <f>IF(CJ17="",0,SUMIF('3_法定福利費'!$H$8:$BN$8,CJ17,'3_法定福利費'!$H$62:$BN$62))</f>
        <v>0</v>
      </c>
      <c r="CK148" s="1835"/>
      <c r="CL148" s="1835"/>
      <c r="CM148" s="1836"/>
      <c r="CN148" s="1834">
        <f>IF(CN17="",0,SUMIF('3_法定福利費'!$H$8:$BN$8,CN17,'3_法定福利費'!$H$62:$BN$62))</f>
        <v>0</v>
      </c>
      <c r="CO148" s="1835"/>
      <c r="CP148" s="1835"/>
      <c r="CQ148" s="1836"/>
      <c r="CR148" s="1834">
        <f>IF(CR17="",0,SUMIF('3_法定福利費'!$H$8:$BN$8,CR17,'3_法定福利費'!$H$62:$BN$62))</f>
        <v>0</v>
      </c>
      <c r="CS148" s="1835"/>
      <c r="CT148" s="1835"/>
      <c r="CU148" s="1836"/>
      <c r="CV148" s="1834">
        <f>IF(CV17="",0,SUMIF('3_法定福利費'!$H$8:$BN$8,CV17,'3_法定福利費'!$H$62:$BN$62))</f>
        <v>0</v>
      </c>
      <c r="CW148" s="1835"/>
      <c r="CX148" s="1835"/>
      <c r="CY148" s="1836"/>
      <c r="CZ148" s="1834">
        <f>IF(CZ17="",0,SUMIF('3_法定福利費'!$H$8:$BN$8,CZ17,'3_法定福利費'!$H$62:$BN$62))</f>
        <v>0</v>
      </c>
      <c r="DA148" s="1835"/>
      <c r="DB148" s="1835"/>
      <c r="DC148" s="1836"/>
      <c r="DD148" s="1834">
        <f>IF(DD17="",0,SUMIF('3_法定福利費'!$H$8:$BN$8,DD17,'3_法定福利費'!$H$62:$BN$62))</f>
        <v>0</v>
      </c>
      <c r="DE148" s="1835"/>
      <c r="DF148" s="1835"/>
      <c r="DG148" s="1836"/>
      <c r="DH148" s="1834">
        <f>IF(DH17="",0,SUMIF('3_法定福利費'!$H$8:$BN$8,DH17,'3_法定福利費'!$H$62:$BN$62))</f>
        <v>0</v>
      </c>
      <c r="DI148" s="1835"/>
      <c r="DJ148" s="1835"/>
      <c r="DK148" s="1836"/>
      <c r="DL148" s="1834">
        <f>IF(DL17="",0,SUMIF('3_法定福利費'!$H$8:$BN$8,DL17,'3_法定福利費'!$H$62:$BN$62))</f>
        <v>0</v>
      </c>
      <c r="DM148" s="1835"/>
      <c r="DN148" s="1835"/>
      <c r="DO148" s="1836"/>
      <c r="DP148" s="1834">
        <f>IF(DP17="",0,SUMIF('3_法定福利費'!$H$8:$BN$8,DP17,'3_法定福利費'!$H$62:$BN$62))</f>
        <v>0</v>
      </c>
      <c r="DQ148" s="1835"/>
      <c r="DR148" s="1835"/>
      <c r="DS148" s="1836"/>
      <c r="DT148" s="1834">
        <f>IF(DT17="",0,SUMIF('3_法定福利費'!$H$8:$BN$8,DT17,'3_法定福利費'!$H$62:$BN$62))</f>
        <v>0</v>
      </c>
      <c r="DU148" s="1835"/>
      <c r="DV148" s="1835"/>
      <c r="DW148" s="1836"/>
      <c r="DX148" s="1834">
        <f>IF(DX17="",0,SUMIF('3_法定福利費'!$H$8:$BN$8,DX17,'3_法定福利費'!$H$62:$BN$62))</f>
        <v>0</v>
      </c>
      <c r="DY148" s="1835"/>
      <c r="DZ148" s="1835"/>
      <c r="EA148" s="1835"/>
      <c r="EB148" s="2016">
        <f t="shared" ref="EB148:EB154" si="29">SUM(H148:EA148)</f>
        <v>0</v>
      </c>
      <c r="EC148" s="1835"/>
      <c r="ED148" s="1835"/>
      <c r="EE148" s="2017"/>
      <c r="EG148" s="136"/>
      <c r="EH148" s="136"/>
      <c r="EI148" s="158"/>
      <c r="EJ148" s="158"/>
      <c r="EK148" s="136"/>
      <c r="EW148" s="853"/>
      <c r="EX148" s="853"/>
      <c r="EY148" s="853"/>
      <c r="EZ148" s="853"/>
      <c r="FA148" s="853"/>
      <c r="FB148" s="853"/>
      <c r="FC148" s="853"/>
      <c r="FD148" s="853"/>
      <c r="FE148" s="853"/>
      <c r="FF148" s="853"/>
      <c r="FG148" s="853"/>
      <c r="FH148" s="853"/>
      <c r="FI148" s="853"/>
      <c r="FJ148" s="853"/>
      <c r="FK148" s="853"/>
      <c r="FL148" s="853"/>
      <c r="FM148" s="853"/>
      <c r="FN148" s="853"/>
      <c r="FO148" s="853"/>
      <c r="FP148" s="853"/>
      <c r="FQ148" s="853"/>
      <c r="FR148" s="853" t="s">
        <v>1122</v>
      </c>
      <c r="FS148" s="853"/>
      <c r="FT148" s="853"/>
      <c r="FU148" s="853"/>
      <c r="FV148" s="853"/>
    </row>
    <row r="149" spans="1:178" ht="20.100000000000001" customHeight="1">
      <c r="A149" s="909">
        <f t="shared" si="23"/>
        <v>100</v>
      </c>
      <c r="B149" s="402"/>
      <c r="C149" s="406"/>
      <c r="D149" s="408" t="s">
        <v>666</v>
      </c>
      <c r="E149" s="1888" t="s">
        <v>677</v>
      </c>
      <c r="F149" s="1888"/>
      <c r="G149" s="1888"/>
      <c r="H149" s="1844"/>
      <c r="I149" s="1833"/>
      <c r="J149" s="1833"/>
      <c r="K149" s="1845"/>
      <c r="L149" s="1833"/>
      <c r="M149" s="1833"/>
      <c r="N149" s="1833"/>
      <c r="O149" s="1833"/>
      <c r="P149" s="1832"/>
      <c r="Q149" s="1833"/>
      <c r="R149" s="1833"/>
      <c r="S149" s="1837"/>
      <c r="T149" s="1832"/>
      <c r="U149" s="1833"/>
      <c r="V149" s="1833"/>
      <c r="W149" s="1837"/>
      <c r="X149" s="1832"/>
      <c r="Y149" s="1833"/>
      <c r="Z149" s="1833"/>
      <c r="AA149" s="1837"/>
      <c r="AB149" s="1832"/>
      <c r="AC149" s="1833"/>
      <c r="AD149" s="1833"/>
      <c r="AE149" s="1837"/>
      <c r="AF149" s="1832"/>
      <c r="AG149" s="1833"/>
      <c r="AH149" s="1833"/>
      <c r="AI149" s="1837"/>
      <c r="AJ149" s="1832"/>
      <c r="AK149" s="1833"/>
      <c r="AL149" s="1833"/>
      <c r="AM149" s="1837"/>
      <c r="AN149" s="1832"/>
      <c r="AO149" s="1833"/>
      <c r="AP149" s="1833"/>
      <c r="AQ149" s="1837"/>
      <c r="AR149" s="1832"/>
      <c r="AS149" s="1833"/>
      <c r="AT149" s="1833"/>
      <c r="AU149" s="1837"/>
      <c r="AV149" s="1832"/>
      <c r="AW149" s="1833"/>
      <c r="AX149" s="1833"/>
      <c r="AY149" s="1837"/>
      <c r="AZ149" s="1832"/>
      <c r="BA149" s="1833"/>
      <c r="BB149" s="1833"/>
      <c r="BC149" s="1837"/>
      <c r="BD149" s="1832"/>
      <c r="BE149" s="1833"/>
      <c r="BF149" s="1833"/>
      <c r="BG149" s="1837"/>
      <c r="BH149" s="1832"/>
      <c r="BI149" s="1833"/>
      <c r="BJ149" s="1833"/>
      <c r="BK149" s="1837"/>
      <c r="BL149" s="1832"/>
      <c r="BM149" s="1833"/>
      <c r="BN149" s="1833"/>
      <c r="BO149" s="1837"/>
      <c r="BP149" s="1832"/>
      <c r="BQ149" s="1833"/>
      <c r="BR149" s="1833"/>
      <c r="BS149" s="1837"/>
      <c r="BT149" s="1832"/>
      <c r="BU149" s="1833"/>
      <c r="BV149" s="1833"/>
      <c r="BW149" s="1837"/>
      <c r="BX149" s="1832"/>
      <c r="BY149" s="1833"/>
      <c r="BZ149" s="1833"/>
      <c r="CA149" s="1837"/>
      <c r="CB149" s="1832"/>
      <c r="CC149" s="1833"/>
      <c r="CD149" s="1833"/>
      <c r="CE149" s="1837"/>
      <c r="CF149" s="1832"/>
      <c r="CG149" s="1833"/>
      <c r="CH149" s="1833"/>
      <c r="CI149" s="1837"/>
      <c r="CJ149" s="1832"/>
      <c r="CK149" s="1833"/>
      <c r="CL149" s="1833"/>
      <c r="CM149" s="1837"/>
      <c r="CN149" s="1832"/>
      <c r="CO149" s="1833"/>
      <c r="CP149" s="1833"/>
      <c r="CQ149" s="1837"/>
      <c r="CR149" s="1832"/>
      <c r="CS149" s="1833"/>
      <c r="CT149" s="1833"/>
      <c r="CU149" s="1837"/>
      <c r="CV149" s="1832"/>
      <c r="CW149" s="1833"/>
      <c r="CX149" s="1833"/>
      <c r="CY149" s="1837"/>
      <c r="CZ149" s="1832"/>
      <c r="DA149" s="1833"/>
      <c r="DB149" s="1833"/>
      <c r="DC149" s="1837"/>
      <c r="DD149" s="1832"/>
      <c r="DE149" s="1833"/>
      <c r="DF149" s="1833"/>
      <c r="DG149" s="1837"/>
      <c r="DH149" s="1832"/>
      <c r="DI149" s="1833"/>
      <c r="DJ149" s="1833"/>
      <c r="DK149" s="1837"/>
      <c r="DL149" s="1832"/>
      <c r="DM149" s="1833"/>
      <c r="DN149" s="1833"/>
      <c r="DO149" s="1837"/>
      <c r="DP149" s="1832"/>
      <c r="DQ149" s="1833"/>
      <c r="DR149" s="1833"/>
      <c r="DS149" s="1837"/>
      <c r="DT149" s="1832"/>
      <c r="DU149" s="1833"/>
      <c r="DV149" s="1833"/>
      <c r="DW149" s="1837"/>
      <c r="DX149" s="1832"/>
      <c r="DY149" s="1833"/>
      <c r="DZ149" s="1833"/>
      <c r="EA149" s="1833"/>
      <c r="EB149" s="1846">
        <f t="shared" si="29"/>
        <v>0</v>
      </c>
      <c r="EC149" s="1828"/>
      <c r="ED149" s="1828"/>
      <c r="EE149" s="1847"/>
      <c r="EG149" s="136"/>
      <c r="EH149" s="136"/>
      <c r="EI149" s="158"/>
      <c r="EJ149" s="158"/>
      <c r="EK149" s="136"/>
      <c r="EW149" s="853"/>
      <c r="EX149" s="853"/>
      <c r="EY149" s="853"/>
      <c r="EZ149" s="853"/>
      <c r="FA149" s="853"/>
      <c r="FB149" s="853"/>
      <c r="FC149" s="853"/>
      <c r="FD149" s="853"/>
      <c r="FE149" s="853"/>
      <c r="FF149" s="853"/>
      <c r="FG149" s="853"/>
      <c r="FH149" s="853"/>
      <c r="FI149" s="853"/>
      <c r="FJ149" s="853"/>
      <c r="FK149" s="853"/>
      <c r="FL149" s="853"/>
      <c r="FM149" s="853"/>
      <c r="FN149" s="853"/>
      <c r="FO149" s="853" t="s">
        <v>1122</v>
      </c>
      <c r="FP149" s="853"/>
      <c r="FQ149" s="853"/>
      <c r="FR149" s="853"/>
      <c r="FS149" s="853"/>
      <c r="FT149" s="853" t="s">
        <v>1122</v>
      </c>
      <c r="FU149" s="853"/>
      <c r="FV149" s="853"/>
    </row>
    <row r="150" spans="1:178" ht="20.100000000000001" customHeight="1">
      <c r="A150" s="909">
        <f t="shared" si="23"/>
        <v>101</v>
      </c>
      <c r="B150" s="402"/>
      <c r="C150" s="406"/>
      <c r="D150" s="408" t="s">
        <v>667</v>
      </c>
      <c r="E150" s="1888" t="s">
        <v>647</v>
      </c>
      <c r="F150" s="1888"/>
      <c r="G150" s="1888"/>
      <c r="H150" s="1844"/>
      <c r="I150" s="1833"/>
      <c r="J150" s="1833"/>
      <c r="K150" s="1845"/>
      <c r="L150" s="1833"/>
      <c r="M150" s="1833"/>
      <c r="N150" s="1833"/>
      <c r="O150" s="1833"/>
      <c r="P150" s="1832"/>
      <c r="Q150" s="1833"/>
      <c r="R150" s="1833"/>
      <c r="S150" s="1837"/>
      <c r="T150" s="1832"/>
      <c r="U150" s="1833"/>
      <c r="V150" s="1833"/>
      <c r="W150" s="1837"/>
      <c r="X150" s="1832"/>
      <c r="Y150" s="1833"/>
      <c r="Z150" s="1833"/>
      <c r="AA150" s="1837"/>
      <c r="AB150" s="1832"/>
      <c r="AC150" s="1833"/>
      <c r="AD150" s="1833"/>
      <c r="AE150" s="1837"/>
      <c r="AF150" s="1832"/>
      <c r="AG150" s="1833"/>
      <c r="AH150" s="1833"/>
      <c r="AI150" s="1837"/>
      <c r="AJ150" s="1832"/>
      <c r="AK150" s="1833"/>
      <c r="AL150" s="1833"/>
      <c r="AM150" s="1837"/>
      <c r="AN150" s="1832"/>
      <c r="AO150" s="1833"/>
      <c r="AP150" s="1833"/>
      <c r="AQ150" s="1837"/>
      <c r="AR150" s="1832"/>
      <c r="AS150" s="1833"/>
      <c r="AT150" s="1833"/>
      <c r="AU150" s="1837"/>
      <c r="AV150" s="1832"/>
      <c r="AW150" s="1833"/>
      <c r="AX150" s="1833"/>
      <c r="AY150" s="1837"/>
      <c r="AZ150" s="1832"/>
      <c r="BA150" s="1833"/>
      <c r="BB150" s="1833"/>
      <c r="BC150" s="1837"/>
      <c r="BD150" s="1832"/>
      <c r="BE150" s="1833"/>
      <c r="BF150" s="1833"/>
      <c r="BG150" s="1837"/>
      <c r="BH150" s="1832"/>
      <c r="BI150" s="1833"/>
      <c r="BJ150" s="1833"/>
      <c r="BK150" s="1837"/>
      <c r="BL150" s="1832"/>
      <c r="BM150" s="1833"/>
      <c r="BN150" s="1833"/>
      <c r="BO150" s="1837"/>
      <c r="BP150" s="1832"/>
      <c r="BQ150" s="1833"/>
      <c r="BR150" s="1833"/>
      <c r="BS150" s="1837"/>
      <c r="BT150" s="1832"/>
      <c r="BU150" s="1833"/>
      <c r="BV150" s="1833"/>
      <c r="BW150" s="1837"/>
      <c r="BX150" s="1832"/>
      <c r="BY150" s="1833"/>
      <c r="BZ150" s="1833"/>
      <c r="CA150" s="1837"/>
      <c r="CB150" s="1832"/>
      <c r="CC150" s="1833"/>
      <c r="CD150" s="1833"/>
      <c r="CE150" s="1837"/>
      <c r="CF150" s="1832"/>
      <c r="CG150" s="1833"/>
      <c r="CH150" s="1833"/>
      <c r="CI150" s="1837"/>
      <c r="CJ150" s="1832"/>
      <c r="CK150" s="1833"/>
      <c r="CL150" s="1833"/>
      <c r="CM150" s="1837"/>
      <c r="CN150" s="1832"/>
      <c r="CO150" s="1833"/>
      <c r="CP150" s="1833"/>
      <c r="CQ150" s="1837"/>
      <c r="CR150" s="1832"/>
      <c r="CS150" s="1833"/>
      <c r="CT150" s="1833"/>
      <c r="CU150" s="1837"/>
      <c r="CV150" s="1832"/>
      <c r="CW150" s="1833"/>
      <c r="CX150" s="1833"/>
      <c r="CY150" s="1837"/>
      <c r="CZ150" s="1832"/>
      <c r="DA150" s="1833"/>
      <c r="DB150" s="1833"/>
      <c r="DC150" s="1837"/>
      <c r="DD150" s="1832"/>
      <c r="DE150" s="1833"/>
      <c r="DF150" s="1833"/>
      <c r="DG150" s="1837"/>
      <c r="DH150" s="1832"/>
      <c r="DI150" s="1833"/>
      <c r="DJ150" s="1833"/>
      <c r="DK150" s="1837"/>
      <c r="DL150" s="1832"/>
      <c r="DM150" s="1833"/>
      <c r="DN150" s="1833"/>
      <c r="DO150" s="1837"/>
      <c r="DP150" s="1832"/>
      <c r="DQ150" s="1833"/>
      <c r="DR150" s="1833"/>
      <c r="DS150" s="1837"/>
      <c r="DT150" s="1832"/>
      <c r="DU150" s="1833"/>
      <c r="DV150" s="1833"/>
      <c r="DW150" s="1837"/>
      <c r="DX150" s="1832"/>
      <c r="DY150" s="1833"/>
      <c r="DZ150" s="1833"/>
      <c r="EA150" s="1833"/>
      <c r="EB150" s="1846">
        <f t="shared" si="29"/>
        <v>0</v>
      </c>
      <c r="EC150" s="1828"/>
      <c r="ED150" s="1828"/>
      <c r="EE150" s="1847"/>
      <c r="EG150" s="136"/>
      <c r="EH150" s="136"/>
      <c r="EJ150" s="158"/>
      <c r="EK150" s="136"/>
      <c r="EW150" s="853"/>
      <c r="EX150" s="853"/>
      <c r="EY150" s="853"/>
      <c r="EZ150" s="853"/>
      <c r="FA150" s="853"/>
      <c r="FB150" s="853"/>
      <c r="FC150" s="853"/>
      <c r="FD150" s="853"/>
      <c r="FE150" s="853"/>
      <c r="FF150" s="853"/>
      <c r="FG150" s="853"/>
      <c r="FH150" s="853"/>
      <c r="FI150" s="853"/>
      <c r="FJ150" s="853"/>
      <c r="FK150" s="853"/>
      <c r="FL150" s="853"/>
      <c r="FM150" s="853"/>
      <c r="FN150" s="853"/>
      <c r="FO150" s="853" t="s">
        <v>1122</v>
      </c>
      <c r="FP150" s="853"/>
      <c r="FQ150" s="853"/>
      <c r="FR150" s="853"/>
      <c r="FS150" s="853"/>
      <c r="FT150" s="853" t="s">
        <v>1122</v>
      </c>
      <c r="FU150" s="853"/>
      <c r="FV150" s="853"/>
    </row>
    <row r="151" spans="1:178" ht="20.100000000000001" customHeight="1">
      <c r="A151" s="909">
        <f t="shared" si="23"/>
        <v>102</v>
      </c>
      <c r="B151" s="402"/>
      <c r="C151" s="406"/>
      <c r="D151" s="408" t="s">
        <v>678</v>
      </c>
      <c r="E151" s="1888" t="s">
        <v>679</v>
      </c>
      <c r="F151" s="1888"/>
      <c r="G151" s="1888"/>
      <c r="H151" s="1844"/>
      <c r="I151" s="1833"/>
      <c r="J151" s="1833"/>
      <c r="K151" s="1845"/>
      <c r="L151" s="1833"/>
      <c r="M151" s="1833"/>
      <c r="N151" s="1833"/>
      <c r="O151" s="1833"/>
      <c r="P151" s="1832"/>
      <c r="Q151" s="1833"/>
      <c r="R151" s="1833"/>
      <c r="S151" s="1837"/>
      <c r="T151" s="1832"/>
      <c r="U151" s="1833"/>
      <c r="V151" s="1833"/>
      <c r="W151" s="1837"/>
      <c r="X151" s="1832"/>
      <c r="Y151" s="1833"/>
      <c r="Z151" s="1833"/>
      <c r="AA151" s="1837"/>
      <c r="AB151" s="1832"/>
      <c r="AC151" s="1833"/>
      <c r="AD151" s="1833"/>
      <c r="AE151" s="1837"/>
      <c r="AF151" s="1832"/>
      <c r="AG151" s="1833"/>
      <c r="AH151" s="1833"/>
      <c r="AI151" s="1837"/>
      <c r="AJ151" s="1832"/>
      <c r="AK151" s="1833"/>
      <c r="AL151" s="1833"/>
      <c r="AM151" s="1837"/>
      <c r="AN151" s="1832"/>
      <c r="AO151" s="1833"/>
      <c r="AP151" s="1833"/>
      <c r="AQ151" s="1837"/>
      <c r="AR151" s="1832"/>
      <c r="AS151" s="1833"/>
      <c r="AT151" s="1833"/>
      <c r="AU151" s="1837"/>
      <c r="AV151" s="1832"/>
      <c r="AW151" s="1833"/>
      <c r="AX151" s="1833"/>
      <c r="AY151" s="1837"/>
      <c r="AZ151" s="1832"/>
      <c r="BA151" s="1833"/>
      <c r="BB151" s="1833"/>
      <c r="BC151" s="1837"/>
      <c r="BD151" s="1832"/>
      <c r="BE151" s="1833"/>
      <c r="BF151" s="1833"/>
      <c r="BG151" s="1837"/>
      <c r="BH151" s="1832"/>
      <c r="BI151" s="1833"/>
      <c r="BJ151" s="1833"/>
      <c r="BK151" s="1837"/>
      <c r="BL151" s="1832"/>
      <c r="BM151" s="1833"/>
      <c r="BN151" s="1833"/>
      <c r="BO151" s="1837"/>
      <c r="BP151" s="1832"/>
      <c r="BQ151" s="1833"/>
      <c r="BR151" s="1833"/>
      <c r="BS151" s="1837"/>
      <c r="BT151" s="1832"/>
      <c r="BU151" s="1833"/>
      <c r="BV151" s="1833"/>
      <c r="BW151" s="1837"/>
      <c r="BX151" s="1832"/>
      <c r="BY151" s="1833"/>
      <c r="BZ151" s="1833"/>
      <c r="CA151" s="1837"/>
      <c r="CB151" s="1832"/>
      <c r="CC151" s="1833"/>
      <c r="CD151" s="1833"/>
      <c r="CE151" s="1837"/>
      <c r="CF151" s="1832"/>
      <c r="CG151" s="1833"/>
      <c r="CH151" s="1833"/>
      <c r="CI151" s="1837"/>
      <c r="CJ151" s="1832"/>
      <c r="CK151" s="1833"/>
      <c r="CL151" s="1833"/>
      <c r="CM151" s="1837"/>
      <c r="CN151" s="1832"/>
      <c r="CO151" s="1833"/>
      <c r="CP151" s="1833"/>
      <c r="CQ151" s="1837"/>
      <c r="CR151" s="1832"/>
      <c r="CS151" s="1833"/>
      <c r="CT151" s="1833"/>
      <c r="CU151" s="1837"/>
      <c r="CV151" s="1832"/>
      <c r="CW151" s="1833"/>
      <c r="CX151" s="1833"/>
      <c r="CY151" s="1837"/>
      <c r="CZ151" s="1832"/>
      <c r="DA151" s="1833"/>
      <c r="DB151" s="1833"/>
      <c r="DC151" s="1837"/>
      <c r="DD151" s="1832"/>
      <c r="DE151" s="1833"/>
      <c r="DF151" s="1833"/>
      <c r="DG151" s="1837"/>
      <c r="DH151" s="1832"/>
      <c r="DI151" s="1833"/>
      <c r="DJ151" s="1833"/>
      <c r="DK151" s="1837"/>
      <c r="DL151" s="1832"/>
      <c r="DM151" s="1833"/>
      <c r="DN151" s="1833"/>
      <c r="DO151" s="1837"/>
      <c r="DP151" s="1832"/>
      <c r="DQ151" s="1833"/>
      <c r="DR151" s="1833"/>
      <c r="DS151" s="1837"/>
      <c r="DT151" s="1832"/>
      <c r="DU151" s="1833"/>
      <c r="DV151" s="1833"/>
      <c r="DW151" s="1837"/>
      <c r="DX151" s="1832"/>
      <c r="DY151" s="1833"/>
      <c r="DZ151" s="1833"/>
      <c r="EA151" s="1833"/>
      <c r="EB151" s="1846">
        <f t="shared" si="29"/>
        <v>0</v>
      </c>
      <c r="EC151" s="1828"/>
      <c r="ED151" s="1828"/>
      <c r="EE151" s="1847"/>
      <c r="EG151" s="136"/>
      <c r="EH151" s="136"/>
      <c r="EI151" s="158"/>
      <c r="EJ151" s="158"/>
      <c r="EK151" s="136"/>
      <c r="EM151" s="160"/>
      <c r="EW151" s="853"/>
      <c r="EX151" s="853"/>
      <c r="EY151" s="853"/>
      <c r="EZ151" s="853"/>
      <c r="FA151" s="853"/>
      <c r="FB151" s="853"/>
      <c r="FC151" s="853"/>
      <c r="FD151" s="853"/>
      <c r="FE151" s="853"/>
      <c r="FF151" s="853"/>
      <c r="FG151" s="853"/>
      <c r="FH151" s="853"/>
      <c r="FI151" s="853"/>
      <c r="FJ151" s="853"/>
      <c r="FK151" s="853"/>
      <c r="FL151" s="853"/>
      <c r="FM151" s="853"/>
      <c r="FN151" s="853"/>
      <c r="FO151" s="853" t="s">
        <v>1122</v>
      </c>
      <c r="FP151" s="853"/>
      <c r="FQ151" s="853"/>
      <c r="FR151" s="853"/>
      <c r="FS151" s="853"/>
      <c r="FT151" s="853" t="s">
        <v>1122</v>
      </c>
      <c r="FU151" s="853"/>
      <c r="FV151" s="853"/>
    </row>
    <row r="152" spans="1:178" ht="20.100000000000001" customHeight="1">
      <c r="A152" s="909">
        <f t="shared" si="23"/>
        <v>103</v>
      </c>
      <c r="B152" s="402"/>
      <c r="C152" s="406"/>
      <c r="D152" s="408" t="s">
        <v>680</v>
      </c>
      <c r="E152" s="1888" t="s">
        <v>681</v>
      </c>
      <c r="F152" s="1888"/>
      <c r="G152" s="1888"/>
      <c r="H152" s="1844"/>
      <c r="I152" s="1833"/>
      <c r="J152" s="1833"/>
      <c r="K152" s="1845"/>
      <c r="L152" s="1833"/>
      <c r="M152" s="1833"/>
      <c r="N152" s="1833"/>
      <c r="O152" s="1833"/>
      <c r="P152" s="1832"/>
      <c r="Q152" s="1833"/>
      <c r="R152" s="1833"/>
      <c r="S152" s="1837"/>
      <c r="T152" s="1832"/>
      <c r="U152" s="1833"/>
      <c r="V152" s="1833"/>
      <c r="W152" s="1837"/>
      <c r="X152" s="1832"/>
      <c r="Y152" s="1833"/>
      <c r="Z152" s="1833"/>
      <c r="AA152" s="1837"/>
      <c r="AB152" s="1832"/>
      <c r="AC152" s="1833"/>
      <c r="AD152" s="1833"/>
      <c r="AE152" s="1837"/>
      <c r="AF152" s="1832"/>
      <c r="AG152" s="1833"/>
      <c r="AH152" s="1833"/>
      <c r="AI152" s="1837"/>
      <c r="AJ152" s="1832"/>
      <c r="AK152" s="1833"/>
      <c r="AL152" s="1833"/>
      <c r="AM152" s="1837"/>
      <c r="AN152" s="1832"/>
      <c r="AO152" s="1833"/>
      <c r="AP152" s="1833"/>
      <c r="AQ152" s="1837"/>
      <c r="AR152" s="1832"/>
      <c r="AS152" s="1833"/>
      <c r="AT152" s="1833"/>
      <c r="AU152" s="1837"/>
      <c r="AV152" s="1832"/>
      <c r="AW152" s="1833"/>
      <c r="AX152" s="1833"/>
      <c r="AY152" s="1837"/>
      <c r="AZ152" s="1832"/>
      <c r="BA152" s="1833"/>
      <c r="BB152" s="1833"/>
      <c r="BC152" s="1837"/>
      <c r="BD152" s="1832"/>
      <c r="BE152" s="1833"/>
      <c r="BF152" s="1833"/>
      <c r="BG152" s="1837"/>
      <c r="BH152" s="1832"/>
      <c r="BI152" s="1833"/>
      <c r="BJ152" s="1833"/>
      <c r="BK152" s="1837"/>
      <c r="BL152" s="1832"/>
      <c r="BM152" s="1833"/>
      <c r="BN152" s="1833"/>
      <c r="BO152" s="1837"/>
      <c r="BP152" s="1832"/>
      <c r="BQ152" s="1833"/>
      <c r="BR152" s="1833"/>
      <c r="BS152" s="1837"/>
      <c r="BT152" s="1832"/>
      <c r="BU152" s="1833"/>
      <c r="BV152" s="1833"/>
      <c r="BW152" s="1837"/>
      <c r="BX152" s="1832"/>
      <c r="BY152" s="1833"/>
      <c r="BZ152" s="1833"/>
      <c r="CA152" s="1837"/>
      <c r="CB152" s="1832"/>
      <c r="CC152" s="1833"/>
      <c r="CD152" s="1833"/>
      <c r="CE152" s="1837"/>
      <c r="CF152" s="1832"/>
      <c r="CG152" s="1833"/>
      <c r="CH152" s="1833"/>
      <c r="CI152" s="1837"/>
      <c r="CJ152" s="1832"/>
      <c r="CK152" s="1833"/>
      <c r="CL152" s="1833"/>
      <c r="CM152" s="1837"/>
      <c r="CN152" s="1832"/>
      <c r="CO152" s="1833"/>
      <c r="CP152" s="1833"/>
      <c r="CQ152" s="1837"/>
      <c r="CR152" s="1832"/>
      <c r="CS152" s="1833"/>
      <c r="CT152" s="1833"/>
      <c r="CU152" s="1837"/>
      <c r="CV152" s="1832"/>
      <c r="CW152" s="1833"/>
      <c r="CX152" s="1833"/>
      <c r="CY152" s="1837"/>
      <c r="CZ152" s="1832"/>
      <c r="DA152" s="1833"/>
      <c r="DB152" s="1833"/>
      <c r="DC152" s="1837"/>
      <c r="DD152" s="1832"/>
      <c r="DE152" s="1833"/>
      <c r="DF152" s="1833"/>
      <c r="DG152" s="1837"/>
      <c r="DH152" s="1832"/>
      <c r="DI152" s="1833"/>
      <c r="DJ152" s="1833"/>
      <c r="DK152" s="1837"/>
      <c r="DL152" s="1832"/>
      <c r="DM152" s="1833"/>
      <c r="DN152" s="1833"/>
      <c r="DO152" s="1837"/>
      <c r="DP152" s="1832"/>
      <c r="DQ152" s="1833"/>
      <c r="DR152" s="1833"/>
      <c r="DS152" s="1837"/>
      <c r="DT152" s="1832"/>
      <c r="DU152" s="1833"/>
      <c r="DV152" s="1833"/>
      <c r="DW152" s="1837"/>
      <c r="DX152" s="1832"/>
      <c r="DY152" s="1833"/>
      <c r="DZ152" s="1833"/>
      <c r="EA152" s="1833"/>
      <c r="EB152" s="1846">
        <f t="shared" si="29"/>
        <v>0</v>
      </c>
      <c r="EC152" s="1828"/>
      <c r="ED152" s="1828"/>
      <c r="EE152" s="1847"/>
      <c r="EG152" s="136"/>
      <c r="EH152" s="136"/>
      <c r="EI152" s="158"/>
      <c r="EJ152" s="158"/>
      <c r="EK152" s="136"/>
      <c r="EM152" s="160"/>
      <c r="EW152" s="853"/>
      <c r="EX152" s="853"/>
      <c r="EY152" s="853"/>
      <c r="EZ152" s="853"/>
      <c r="FA152" s="853"/>
      <c r="FB152" s="853"/>
      <c r="FC152" s="853"/>
      <c r="FD152" s="853"/>
      <c r="FE152" s="853"/>
      <c r="FF152" s="853"/>
      <c r="FG152" s="853"/>
      <c r="FH152" s="853"/>
      <c r="FI152" s="853"/>
      <c r="FJ152" s="853"/>
      <c r="FK152" s="853"/>
      <c r="FL152" s="853"/>
      <c r="FM152" s="853"/>
      <c r="FN152" s="853"/>
      <c r="FO152" s="853" t="s">
        <v>1122</v>
      </c>
      <c r="FP152" s="853"/>
      <c r="FQ152" s="853"/>
      <c r="FR152" s="853"/>
      <c r="FS152" s="853"/>
      <c r="FT152" s="853" t="s">
        <v>1122</v>
      </c>
      <c r="FU152" s="853"/>
      <c r="FV152" s="853"/>
    </row>
    <row r="153" spans="1:178" ht="20.100000000000001" customHeight="1">
      <c r="A153" s="909">
        <f t="shared" si="23"/>
        <v>104</v>
      </c>
      <c r="B153" s="402"/>
      <c r="C153" s="406"/>
      <c r="D153" s="1055" t="s">
        <v>682</v>
      </c>
      <c r="E153" s="1922" t="s">
        <v>456</v>
      </c>
      <c r="F153" s="1922"/>
      <c r="G153" s="1923"/>
      <c r="H153" s="1844"/>
      <c r="I153" s="1833"/>
      <c r="J153" s="1833"/>
      <c r="K153" s="1845"/>
      <c r="L153" s="1833"/>
      <c r="M153" s="1833"/>
      <c r="N153" s="1833"/>
      <c r="O153" s="1833"/>
      <c r="P153" s="1832"/>
      <c r="Q153" s="1833"/>
      <c r="R153" s="1833"/>
      <c r="S153" s="1837"/>
      <c r="T153" s="1832"/>
      <c r="U153" s="1833"/>
      <c r="V153" s="1833"/>
      <c r="W153" s="1837"/>
      <c r="X153" s="1832"/>
      <c r="Y153" s="1833"/>
      <c r="Z153" s="1833"/>
      <c r="AA153" s="1837"/>
      <c r="AB153" s="1832"/>
      <c r="AC153" s="1833"/>
      <c r="AD153" s="1833"/>
      <c r="AE153" s="1837"/>
      <c r="AF153" s="1832"/>
      <c r="AG153" s="1833"/>
      <c r="AH153" s="1833"/>
      <c r="AI153" s="1837"/>
      <c r="AJ153" s="1832"/>
      <c r="AK153" s="1833"/>
      <c r="AL153" s="1833"/>
      <c r="AM153" s="1837"/>
      <c r="AN153" s="1832"/>
      <c r="AO153" s="1833"/>
      <c r="AP153" s="1833"/>
      <c r="AQ153" s="1837"/>
      <c r="AR153" s="1832"/>
      <c r="AS153" s="1833"/>
      <c r="AT153" s="1833"/>
      <c r="AU153" s="1837"/>
      <c r="AV153" s="1832"/>
      <c r="AW153" s="1833"/>
      <c r="AX153" s="1833"/>
      <c r="AY153" s="1837"/>
      <c r="AZ153" s="1832"/>
      <c r="BA153" s="1833"/>
      <c r="BB153" s="1833"/>
      <c r="BC153" s="1837"/>
      <c r="BD153" s="1832"/>
      <c r="BE153" s="1833"/>
      <c r="BF153" s="1833"/>
      <c r="BG153" s="1837"/>
      <c r="BH153" s="1832"/>
      <c r="BI153" s="1833"/>
      <c r="BJ153" s="1833"/>
      <c r="BK153" s="1837"/>
      <c r="BL153" s="1832"/>
      <c r="BM153" s="1833"/>
      <c r="BN153" s="1833"/>
      <c r="BO153" s="1837"/>
      <c r="BP153" s="1832"/>
      <c r="BQ153" s="1833"/>
      <c r="BR153" s="1833"/>
      <c r="BS153" s="1837"/>
      <c r="BT153" s="1832"/>
      <c r="BU153" s="1833"/>
      <c r="BV153" s="1833"/>
      <c r="BW153" s="1837"/>
      <c r="BX153" s="1832"/>
      <c r="BY153" s="1833"/>
      <c r="BZ153" s="1833"/>
      <c r="CA153" s="1837"/>
      <c r="CB153" s="1832"/>
      <c r="CC153" s="1833"/>
      <c r="CD153" s="1833"/>
      <c r="CE153" s="1837"/>
      <c r="CF153" s="1832"/>
      <c r="CG153" s="1833"/>
      <c r="CH153" s="1833"/>
      <c r="CI153" s="1837"/>
      <c r="CJ153" s="1832"/>
      <c r="CK153" s="1833"/>
      <c r="CL153" s="1833"/>
      <c r="CM153" s="1837"/>
      <c r="CN153" s="1832"/>
      <c r="CO153" s="1833"/>
      <c r="CP153" s="1833"/>
      <c r="CQ153" s="1837"/>
      <c r="CR153" s="1832"/>
      <c r="CS153" s="1833"/>
      <c r="CT153" s="1833"/>
      <c r="CU153" s="1837"/>
      <c r="CV153" s="1832"/>
      <c r="CW153" s="1833"/>
      <c r="CX153" s="1833"/>
      <c r="CY153" s="1837"/>
      <c r="CZ153" s="1832"/>
      <c r="DA153" s="1833"/>
      <c r="DB153" s="1833"/>
      <c r="DC153" s="1837"/>
      <c r="DD153" s="1832"/>
      <c r="DE153" s="1833"/>
      <c r="DF153" s="1833"/>
      <c r="DG153" s="1837"/>
      <c r="DH153" s="1832"/>
      <c r="DI153" s="1833"/>
      <c r="DJ153" s="1833"/>
      <c r="DK153" s="1837"/>
      <c r="DL153" s="1832"/>
      <c r="DM153" s="1833"/>
      <c r="DN153" s="1833"/>
      <c r="DO153" s="1837"/>
      <c r="DP153" s="1832"/>
      <c r="DQ153" s="1833"/>
      <c r="DR153" s="1833"/>
      <c r="DS153" s="1837"/>
      <c r="DT153" s="1832"/>
      <c r="DU153" s="1833"/>
      <c r="DV153" s="1833"/>
      <c r="DW153" s="1837"/>
      <c r="DX153" s="1832"/>
      <c r="DY153" s="1833"/>
      <c r="DZ153" s="1833"/>
      <c r="EA153" s="1833"/>
      <c r="EB153" s="1846">
        <f t="shared" si="29"/>
        <v>0</v>
      </c>
      <c r="EC153" s="1828"/>
      <c r="ED153" s="1828"/>
      <c r="EE153" s="1847"/>
      <c r="EG153" s="136"/>
      <c r="EH153" s="136"/>
      <c r="EI153" s="158"/>
      <c r="EJ153" s="158"/>
      <c r="EK153" s="136"/>
      <c r="EL153" s="160"/>
      <c r="EM153" s="160"/>
      <c r="EW153" s="853"/>
      <c r="EX153" s="853"/>
      <c r="EY153" s="853"/>
      <c r="EZ153" s="853"/>
      <c r="FA153" s="853"/>
      <c r="FB153" s="853"/>
      <c r="FC153" s="853"/>
      <c r="FD153" s="853"/>
      <c r="FE153" s="853"/>
      <c r="FF153" s="853"/>
      <c r="FG153" s="853"/>
      <c r="FH153" s="853"/>
      <c r="FI153" s="853"/>
      <c r="FJ153" s="853"/>
      <c r="FK153" s="853"/>
      <c r="FL153" s="853"/>
      <c r="FM153" s="853"/>
      <c r="FN153" s="853"/>
      <c r="FO153" s="853" t="s">
        <v>1122</v>
      </c>
      <c r="FP153" s="853"/>
      <c r="FQ153" s="853"/>
      <c r="FR153" s="853"/>
      <c r="FS153" s="853"/>
      <c r="FT153" s="853" t="s">
        <v>1122</v>
      </c>
      <c r="FU153" s="853"/>
      <c r="FV153" s="853"/>
    </row>
    <row r="154" spans="1:178" ht="20.100000000000001" customHeight="1">
      <c r="A154" s="909">
        <f t="shared" si="23"/>
        <v>105</v>
      </c>
      <c r="B154" s="402"/>
      <c r="C154" s="406"/>
      <c r="D154" s="417" t="s">
        <v>683</v>
      </c>
      <c r="E154" s="1922" t="s">
        <v>458</v>
      </c>
      <c r="F154" s="1922"/>
      <c r="G154" s="1923"/>
      <c r="H154" s="1844"/>
      <c r="I154" s="1833"/>
      <c r="J154" s="1833"/>
      <c r="K154" s="1845"/>
      <c r="L154" s="1833"/>
      <c r="M154" s="1833"/>
      <c r="N154" s="1833"/>
      <c r="O154" s="1833"/>
      <c r="P154" s="1832"/>
      <c r="Q154" s="1833"/>
      <c r="R154" s="1833"/>
      <c r="S154" s="1837"/>
      <c r="T154" s="1832"/>
      <c r="U154" s="1833"/>
      <c r="V154" s="1833"/>
      <c r="W154" s="1837"/>
      <c r="X154" s="1832"/>
      <c r="Y154" s="1833"/>
      <c r="Z154" s="1833"/>
      <c r="AA154" s="1837"/>
      <c r="AB154" s="1832"/>
      <c r="AC154" s="1833"/>
      <c r="AD154" s="1833"/>
      <c r="AE154" s="1837"/>
      <c r="AF154" s="1832"/>
      <c r="AG154" s="1833"/>
      <c r="AH154" s="1833"/>
      <c r="AI154" s="1837"/>
      <c r="AJ154" s="1832"/>
      <c r="AK154" s="1833"/>
      <c r="AL154" s="1833"/>
      <c r="AM154" s="1837"/>
      <c r="AN154" s="1832"/>
      <c r="AO154" s="1833"/>
      <c r="AP154" s="1833"/>
      <c r="AQ154" s="1837"/>
      <c r="AR154" s="1832"/>
      <c r="AS154" s="1833"/>
      <c r="AT154" s="1833"/>
      <c r="AU154" s="1837"/>
      <c r="AV154" s="1832"/>
      <c r="AW154" s="1833"/>
      <c r="AX154" s="1833"/>
      <c r="AY154" s="1837"/>
      <c r="AZ154" s="1832"/>
      <c r="BA154" s="1833"/>
      <c r="BB154" s="1833"/>
      <c r="BC154" s="1837"/>
      <c r="BD154" s="1832"/>
      <c r="BE154" s="1833"/>
      <c r="BF154" s="1833"/>
      <c r="BG154" s="1837"/>
      <c r="BH154" s="1832"/>
      <c r="BI154" s="1833"/>
      <c r="BJ154" s="1833"/>
      <c r="BK154" s="1837"/>
      <c r="BL154" s="1832"/>
      <c r="BM154" s="1833"/>
      <c r="BN154" s="1833"/>
      <c r="BO154" s="1837"/>
      <c r="BP154" s="1832"/>
      <c r="BQ154" s="1833"/>
      <c r="BR154" s="1833"/>
      <c r="BS154" s="1837"/>
      <c r="BT154" s="1832"/>
      <c r="BU154" s="1833"/>
      <c r="BV154" s="1833"/>
      <c r="BW154" s="1837"/>
      <c r="BX154" s="1832"/>
      <c r="BY154" s="1833"/>
      <c r="BZ154" s="1833"/>
      <c r="CA154" s="1837"/>
      <c r="CB154" s="1832"/>
      <c r="CC154" s="1833"/>
      <c r="CD154" s="1833"/>
      <c r="CE154" s="1837"/>
      <c r="CF154" s="1832"/>
      <c r="CG154" s="1833"/>
      <c r="CH154" s="1833"/>
      <c r="CI154" s="1837"/>
      <c r="CJ154" s="1832"/>
      <c r="CK154" s="1833"/>
      <c r="CL154" s="1833"/>
      <c r="CM154" s="1837"/>
      <c r="CN154" s="1832"/>
      <c r="CO154" s="1833"/>
      <c r="CP154" s="1833"/>
      <c r="CQ154" s="1837"/>
      <c r="CR154" s="1832"/>
      <c r="CS154" s="1833"/>
      <c r="CT154" s="1833"/>
      <c r="CU154" s="1837"/>
      <c r="CV154" s="1832"/>
      <c r="CW154" s="1833"/>
      <c r="CX154" s="1833"/>
      <c r="CY154" s="1837"/>
      <c r="CZ154" s="1832"/>
      <c r="DA154" s="1833"/>
      <c r="DB154" s="1833"/>
      <c r="DC154" s="1837"/>
      <c r="DD154" s="1832"/>
      <c r="DE154" s="1833"/>
      <c r="DF154" s="1833"/>
      <c r="DG154" s="1837"/>
      <c r="DH154" s="1832"/>
      <c r="DI154" s="1833"/>
      <c r="DJ154" s="1833"/>
      <c r="DK154" s="1837"/>
      <c r="DL154" s="1832"/>
      <c r="DM154" s="1833"/>
      <c r="DN154" s="1833"/>
      <c r="DO154" s="1837"/>
      <c r="DP154" s="1832"/>
      <c r="DQ154" s="1833"/>
      <c r="DR154" s="1833"/>
      <c r="DS154" s="1837"/>
      <c r="DT154" s="1832"/>
      <c r="DU154" s="1833"/>
      <c r="DV154" s="1833"/>
      <c r="DW154" s="1837"/>
      <c r="DX154" s="1832"/>
      <c r="DY154" s="1833"/>
      <c r="DZ154" s="1833"/>
      <c r="EA154" s="1833"/>
      <c r="EB154" s="1846">
        <f t="shared" si="29"/>
        <v>0</v>
      </c>
      <c r="EC154" s="1828"/>
      <c r="ED154" s="1828"/>
      <c r="EE154" s="1847"/>
      <c r="EG154" s="136"/>
      <c r="EH154" s="136"/>
      <c r="EI154" s="158"/>
      <c r="EJ154" s="158"/>
      <c r="EK154" s="136"/>
      <c r="EL154" s="160"/>
      <c r="EM154" s="160"/>
      <c r="EW154" s="853"/>
      <c r="EX154" s="853"/>
      <c r="EY154" s="853"/>
      <c r="EZ154" s="853"/>
      <c r="FA154" s="853"/>
      <c r="FB154" s="853"/>
      <c r="FC154" s="853"/>
      <c r="FD154" s="853"/>
      <c r="FE154" s="853"/>
      <c r="FF154" s="853"/>
      <c r="FG154" s="853"/>
      <c r="FH154" s="853"/>
      <c r="FI154" s="853"/>
      <c r="FJ154" s="853"/>
      <c r="FK154" s="853"/>
      <c r="FL154" s="853"/>
      <c r="FM154" s="853"/>
      <c r="FN154" s="853"/>
      <c r="FO154" s="853" t="s">
        <v>1122</v>
      </c>
      <c r="FP154" s="853"/>
      <c r="FQ154" s="853"/>
      <c r="FR154" s="853"/>
      <c r="FS154" s="853"/>
      <c r="FT154" s="853" t="s">
        <v>1122</v>
      </c>
      <c r="FU154" s="853"/>
      <c r="FV154" s="853"/>
    </row>
    <row r="155" spans="1:178" ht="20.100000000000001" customHeight="1">
      <c r="A155" s="909">
        <f t="shared" si="23"/>
        <v>106</v>
      </c>
      <c r="B155" s="402"/>
      <c r="C155" s="406"/>
      <c r="D155" s="417" t="s">
        <v>457</v>
      </c>
      <c r="E155" s="1930" t="s">
        <v>460</v>
      </c>
      <c r="F155" s="1930"/>
      <c r="G155" s="1931"/>
      <c r="H155" s="1932"/>
      <c r="I155" s="1863"/>
      <c r="J155" s="1863"/>
      <c r="K155" s="1933"/>
      <c r="L155" s="1863"/>
      <c r="M155" s="1863"/>
      <c r="N155" s="1863"/>
      <c r="O155" s="1863"/>
      <c r="P155" s="1862"/>
      <c r="Q155" s="1863"/>
      <c r="R155" s="1863"/>
      <c r="S155" s="1864"/>
      <c r="T155" s="1862"/>
      <c r="U155" s="1863"/>
      <c r="V155" s="1863"/>
      <c r="W155" s="1864"/>
      <c r="X155" s="1862"/>
      <c r="Y155" s="1863"/>
      <c r="Z155" s="1863"/>
      <c r="AA155" s="1864"/>
      <c r="AB155" s="1862"/>
      <c r="AC155" s="1863"/>
      <c r="AD155" s="1863"/>
      <c r="AE155" s="1864"/>
      <c r="AF155" s="1862"/>
      <c r="AG155" s="1863"/>
      <c r="AH155" s="1863"/>
      <c r="AI155" s="1864"/>
      <c r="AJ155" s="1862"/>
      <c r="AK155" s="1863"/>
      <c r="AL155" s="1863"/>
      <c r="AM155" s="1864"/>
      <c r="AN155" s="1862"/>
      <c r="AO155" s="1863"/>
      <c r="AP155" s="1863"/>
      <c r="AQ155" s="1864"/>
      <c r="AR155" s="1862"/>
      <c r="AS155" s="1863"/>
      <c r="AT155" s="1863"/>
      <c r="AU155" s="1864"/>
      <c r="AV155" s="1862"/>
      <c r="AW155" s="1863"/>
      <c r="AX155" s="1863"/>
      <c r="AY155" s="1864"/>
      <c r="AZ155" s="1862"/>
      <c r="BA155" s="1863"/>
      <c r="BB155" s="1863"/>
      <c r="BC155" s="1864"/>
      <c r="BD155" s="1862"/>
      <c r="BE155" s="1863"/>
      <c r="BF155" s="1863"/>
      <c r="BG155" s="1864"/>
      <c r="BH155" s="1862"/>
      <c r="BI155" s="1863"/>
      <c r="BJ155" s="1863"/>
      <c r="BK155" s="1864"/>
      <c r="BL155" s="1862"/>
      <c r="BM155" s="1863"/>
      <c r="BN155" s="1863"/>
      <c r="BO155" s="1864"/>
      <c r="BP155" s="1862"/>
      <c r="BQ155" s="1863"/>
      <c r="BR155" s="1863"/>
      <c r="BS155" s="1864"/>
      <c r="BT155" s="1862"/>
      <c r="BU155" s="1863"/>
      <c r="BV155" s="1863"/>
      <c r="BW155" s="1864"/>
      <c r="BX155" s="1862"/>
      <c r="BY155" s="1863"/>
      <c r="BZ155" s="1863"/>
      <c r="CA155" s="1864"/>
      <c r="CB155" s="1862"/>
      <c r="CC155" s="1863"/>
      <c r="CD155" s="1863"/>
      <c r="CE155" s="1864"/>
      <c r="CF155" s="1862"/>
      <c r="CG155" s="1863"/>
      <c r="CH155" s="1863"/>
      <c r="CI155" s="1864"/>
      <c r="CJ155" s="1862"/>
      <c r="CK155" s="1863"/>
      <c r="CL155" s="1863"/>
      <c r="CM155" s="1864"/>
      <c r="CN155" s="1862"/>
      <c r="CO155" s="1863"/>
      <c r="CP155" s="1863"/>
      <c r="CQ155" s="1864"/>
      <c r="CR155" s="1862"/>
      <c r="CS155" s="1863"/>
      <c r="CT155" s="1863"/>
      <c r="CU155" s="1864"/>
      <c r="CV155" s="1862"/>
      <c r="CW155" s="1863"/>
      <c r="CX155" s="1863"/>
      <c r="CY155" s="1864"/>
      <c r="CZ155" s="1862"/>
      <c r="DA155" s="1863"/>
      <c r="DB155" s="1863"/>
      <c r="DC155" s="1864"/>
      <c r="DD155" s="1862"/>
      <c r="DE155" s="1863"/>
      <c r="DF155" s="1863"/>
      <c r="DG155" s="1864"/>
      <c r="DH155" s="1862"/>
      <c r="DI155" s="1863"/>
      <c r="DJ155" s="1863"/>
      <c r="DK155" s="1864"/>
      <c r="DL155" s="1862"/>
      <c r="DM155" s="1863"/>
      <c r="DN155" s="1863"/>
      <c r="DO155" s="1864"/>
      <c r="DP155" s="1862"/>
      <c r="DQ155" s="1863"/>
      <c r="DR155" s="1863"/>
      <c r="DS155" s="1864"/>
      <c r="DT155" s="1862"/>
      <c r="DU155" s="1863"/>
      <c r="DV155" s="1863"/>
      <c r="DW155" s="1864"/>
      <c r="DX155" s="1862"/>
      <c r="DY155" s="1863"/>
      <c r="DZ155" s="1863"/>
      <c r="EA155" s="1863"/>
      <c r="EB155" s="2030"/>
      <c r="EC155" s="1863"/>
      <c r="ED155" s="1863"/>
      <c r="EE155" s="2031"/>
      <c r="EG155" s="136"/>
      <c r="EH155" s="136"/>
      <c r="EI155" s="158"/>
      <c r="EJ155" s="158"/>
      <c r="EK155" s="136"/>
      <c r="EL155" s="160"/>
      <c r="EM155" s="160"/>
      <c r="EW155" s="853"/>
      <c r="EX155" s="853"/>
      <c r="EY155" s="853"/>
      <c r="EZ155" s="853"/>
      <c r="FA155" s="853"/>
      <c r="FB155" s="853"/>
      <c r="FC155" s="853"/>
      <c r="FD155" s="853"/>
      <c r="FE155" s="853"/>
      <c r="FF155" s="853"/>
      <c r="FG155" s="853"/>
      <c r="FH155" s="853"/>
      <c r="FI155" s="853"/>
      <c r="FJ155" s="853"/>
      <c r="FK155" s="853"/>
      <c r="FL155" s="853"/>
      <c r="FM155" s="853"/>
      <c r="FN155" s="853"/>
      <c r="FO155" s="853"/>
      <c r="FP155" s="853"/>
      <c r="FQ155" s="853"/>
      <c r="FR155" s="853"/>
      <c r="FS155" s="853"/>
      <c r="FT155" s="853"/>
      <c r="FU155" s="853"/>
      <c r="FV155" s="853"/>
    </row>
    <row r="156" spans="1:178" ht="19.5" customHeight="1">
      <c r="A156" s="909">
        <f t="shared" si="23"/>
        <v>107</v>
      </c>
      <c r="B156" s="402"/>
      <c r="C156" s="406"/>
      <c r="D156" s="1069" t="s">
        <v>459</v>
      </c>
      <c r="E156" s="1060" t="s">
        <v>1476</v>
      </c>
      <c r="F156" s="1037"/>
      <c r="G156" s="1037"/>
      <c r="H156" s="1844"/>
      <c r="I156" s="1833"/>
      <c r="J156" s="1833"/>
      <c r="K156" s="1845"/>
      <c r="L156" s="1833"/>
      <c r="M156" s="1833"/>
      <c r="N156" s="1833"/>
      <c r="O156" s="1833"/>
      <c r="P156" s="1832"/>
      <c r="Q156" s="1833"/>
      <c r="R156" s="1833"/>
      <c r="S156" s="1837"/>
      <c r="T156" s="1832"/>
      <c r="U156" s="1833"/>
      <c r="V156" s="1833"/>
      <c r="W156" s="1837"/>
      <c r="X156" s="1832"/>
      <c r="Y156" s="1833"/>
      <c r="Z156" s="1833"/>
      <c r="AA156" s="1837"/>
      <c r="AB156" s="1832"/>
      <c r="AC156" s="1833"/>
      <c r="AD156" s="1833"/>
      <c r="AE156" s="1837"/>
      <c r="AF156" s="1832"/>
      <c r="AG156" s="1833"/>
      <c r="AH156" s="1833"/>
      <c r="AI156" s="1837"/>
      <c r="AJ156" s="1832"/>
      <c r="AK156" s="1833"/>
      <c r="AL156" s="1833"/>
      <c r="AM156" s="1837"/>
      <c r="AN156" s="1832"/>
      <c r="AO156" s="1833"/>
      <c r="AP156" s="1833"/>
      <c r="AQ156" s="1837"/>
      <c r="AR156" s="1832"/>
      <c r="AS156" s="1833"/>
      <c r="AT156" s="1833"/>
      <c r="AU156" s="1837"/>
      <c r="AV156" s="1832"/>
      <c r="AW156" s="1833"/>
      <c r="AX156" s="1833"/>
      <c r="AY156" s="1837"/>
      <c r="AZ156" s="1832"/>
      <c r="BA156" s="1833"/>
      <c r="BB156" s="1833"/>
      <c r="BC156" s="1837"/>
      <c r="BD156" s="1832"/>
      <c r="BE156" s="1833"/>
      <c r="BF156" s="1833"/>
      <c r="BG156" s="1837"/>
      <c r="BH156" s="1832"/>
      <c r="BI156" s="1833"/>
      <c r="BJ156" s="1833"/>
      <c r="BK156" s="1837"/>
      <c r="BL156" s="1832"/>
      <c r="BM156" s="1833"/>
      <c r="BN156" s="1833"/>
      <c r="BO156" s="1837"/>
      <c r="BP156" s="1832"/>
      <c r="BQ156" s="1833"/>
      <c r="BR156" s="1833"/>
      <c r="BS156" s="1837"/>
      <c r="BT156" s="1832"/>
      <c r="BU156" s="1833"/>
      <c r="BV156" s="1833"/>
      <c r="BW156" s="1837"/>
      <c r="BX156" s="1832"/>
      <c r="BY156" s="1833"/>
      <c r="BZ156" s="1833"/>
      <c r="CA156" s="1837"/>
      <c r="CB156" s="1832"/>
      <c r="CC156" s="1833"/>
      <c r="CD156" s="1833"/>
      <c r="CE156" s="1837"/>
      <c r="CF156" s="1832"/>
      <c r="CG156" s="1833"/>
      <c r="CH156" s="1833"/>
      <c r="CI156" s="1837"/>
      <c r="CJ156" s="1832"/>
      <c r="CK156" s="1833"/>
      <c r="CL156" s="1833"/>
      <c r="CM156" s="1837"/>
      <c r="CN156" s="1832"/>
      <c r="CO156" s="1833"/>
      <c r="CP156" s="1833"/>
      <c r="CQ156" s="1837"/>
      <c r="CR156" s="1832"/>
      <c r="CS156" s="1833"/>
      <c r="CT156" s="1833"/>
      <c r="CU156" s="1837"/>
      <c r="CV156" s="1832"/>
      <c r="CW156" s="1833"/>
      <c r="CX156" s="1833"/>
      <c r="CY156" s="1837"/>
      <c r="CZ156" s="1832"/>
      <c r="DA156" s="1833"/>
      <c r="DB156" s="1833"/>
      <c r="DC156" s="1837"/>
      <c r="DD156" s="1832"/>
      <c r="DE156" s="1833"/>
      <c r="DF156" s="1833"/>
      <c r="DG156" s="1837"/>
      <c r="DH156" s="1832"/>
      <c r="DI156" s="1833"/>
      <c r="DJ156" s="1833"/>
      <c r="DK156" s="1837"/>
      <c r="DL156" s="1832"/>
      <c r="DM156" s="1833"/>
      <c r="DN156" s="1833"/>
      <c r="DO156" s="1837"/>
      <c r="DP156" s="1832"/>
      <c r="DQ156" s="1833"/>
      <c r="DR156" s="1833"/>
      <c r="DS156" s="1837"/>
      <c r="DT156" s="1832"/>
      <c r="DU156" s="1833"/>
      <c r="DV156" s="1833"/>
      <c r="DW156" s="1837"/>
      <c r="DX156" s="1832"/>
      <c r="DY156" s="1833"/>
      <c r="DZ156" s="1833"/>
      <c r="EA156" s="1833"/>
      <c r="EB156" s="1846">
        <f>SUM(H156:EA156)</f>
        <v>0</v>
      </c>
      <c r="EC156" s="1828"/>
      <c r="ED156" s="1828"/>
      <c r="EE156" s="1847"/>
      <c r="EG156" s="136"/>
      <c r="EH156" s="136"/>
      <c r="EI156" s="158"/>
      <c r="EJ156" s="158"/>
      <c r="EK156" s="136"/>
      <c r="EL156" s="160"/>
      <c r="EM156" s="160"/>
      <c r="EW156" s="853"/>
      <c r="EX156" s="853"/>
      <c r="EY156" s="853"/>
      <c r="EZ156" s="853"/>
      <c r="FA156" s="853"/>
      <c r="FB156" s="853"/>
      <c r="FC156" s="853"/>
      <c r="FD156" s="853"/>
      <c r="FE156" s="853"/>
      <c r="FF156" s="853"/>
      <c r="FG156" s="853"/>
      <c r="FH156" s="853"/>
      <c r="FI156" s="853"/>
      <c r="FJ156" s="853"/>
      <c r="FK156" s="853"/>
      <c r="FL156" s="853"/>
      <c r="FM156" s="853"/>
      <c r="FN156" s="853"/>
      <c r="FO156" s="853" t="s">
        <v>1122</v>
      </c>
      <c r="FP156" s="853"/>
      <c r="FQ156" s="853"/>
      <c r="FR156" s="853"/>
      <c r="FS156" s="853"/>
      <c r="FT156" s="853" t="s">
        <v>1122</v>
      </c>
      <c r="FU156" s="853"/>
      <c r="FV156" s="853"/>
    </row>
    <row r="157" spans="1:178" ht="19.5" customHeight="1">
      <c r="A157" s="909">
        <f t="shared" si="23"/>
        <v>108</v>
      </c>
      <c r="B157" s="402"/>
      <c r="C157" s="406"/>
      <c r="D157" s="404" t="s">
        <v>1614</v>
      </c>
      <c r="E157" s="1060" t="s">
        <v>1615</v>
      </c>
      <c r="F157" s="1037"/>
      <c r="G157" s="1267"/>
      <c r="H157" s="1844"/>
      <c r="I157" s="1833"/>
      <c r="J157" s="1833"/>
      <c r="K157" s="1845"/>
      <c r="L157" s="1833"/>
      <c r="M157" s="1833"/>
      <c r="N157" s="1833"/>
      <c r="O157" s="1833"/>
      <c r="P157" s="1832"/>
      <c r="Q157" s="1833"/>
      <c r="R157" s="1833"/>
      <c r="S157" s="1837"/>
      <c r="T157" s="1832"/>
      <c r="U157" s="1833"/>
      <c r="V157" s="1833"/>
      <c r="W157" s="1837"/>
      <c r="X157" s="1832"/>
      <c r="Y157" s="1833"/>
      <c r="Z157" s="1833"/>
      <c r="AA157" s="1837"/>
      <c r="AB157" s="1832"/>
      <c r="AC157" s="1833"/>
      <c r="AD157" s="1833"/>
      <c r="AE157" s="1837"/>
      <c r="AF157" s="1832"/>
      <c r="AG157" s="1833"/>
      <c r="AH157" s="1833"/>
      <c r="AI157" s="1837"/>
      <c r="AJ157" s="1832"/>
      <c r="AK157" s="1833"/>
      <c r="AL157" s="1833"/>
      <c r="AM157" s="1837"/>
      <c r="AN157" s="1832"/>
      <c r="AO157" s="1833"/>
      <c r="AP157" s="1833"/>
      <c r="AQ157" s="1837"/>
      <c r="AR157" s="1832"/>
      <c r="AS157" s="1833"/>
      <c r="AT157" s="1833"/>
      <c r="AU157" s="1837"/>
      <c r="AV157" s="1832"/>
      <c r="AW157" s="1833"/>
      <c r="AX157" s="1833"/>
      <c r="AY157" s="1837"/>
      <c r="AZ157" s="1832"/>
      <c r="BA157" s="1833"/>
      <c r="BB157" s="1833"/>
      <c r="BC157" s="1837"/>
      <c r="BD157" s="1832"/>
      <c r="BE157" s="1833"/>
      <c r="BF157" s="1833"/>
      <c r="BG157" s="1837"/>
      <c r="BH157" s="1832"/>
      <c r="BI157" s="1833"/>
      <c r="BJ157" s="1833"/>
      <c r="BK157" s="1837"/>
      <c r="BL157" s="1832"/>
      <c r="BM157" s="1833"/>
      <c r="BN157" s="1833"/>
      <c r="BO157" s="1837"/>
      <c r="BP157" s="1832"/>
      <c r="BQ157" s="1833"/>
      <c r="BR157" s="1833"/>
      <c r="BS157" s="1837"/>
      <c r="BT157" s="1832"/>
      <c r="BU157" s="1833"/>
      <c r="BV157" s="1833"/>
      <c r="BW157" s="1837"/>
      <c r="BX157" s="1832"/>
      <c r="BY157" s="1833"/>
      <c r="BZ157" s="1833"/>
      <c r="CA157" s="1837"/>
      <c r="CB157" s="1832"/>
      <c r="CC157" s="1833"/>
      <c r="CD157" s="1833"/>
      <c r="CE157" s="1837"/>
      <c r="CF157" s="1832"/>
      <c r="CG157" s="1833"/>
      <c r="CH157" s="1833"/>
      <c r="CI157" s="1837"/>
      <c r="CJ157" s="1832"/>
      <c r="CK157" s="1833"/>
      <c r="CL157" s="1833"/>
      <c r="CM157" s="1837"/>
      <c r="CN157" s="1832"/>
      <c r="CO157" s="1833"/>
      <c r="CP157" s="1833"/>
      <c r="CQ157" s="1837"/>
      <c r="CR157" s="1832"/>
      <c r="CS157" s="1833"/>
      <c r="CT157" s="1833"/>
      <c r="CU157" s="1837"/>
      <c r="CV157" s="1832"/>
      <c r="CW157" s="1833"/>
      <c r="CX157" s="1833"/>
      <c r="CY157" s="1837"/>
      <c r="CZ157" s="1832"/>
      <c r="DA157" s="1833"/>
      <c r="DB157" s="1833"/>
      <c r="DC157" s="1837"/>
      <c r="DD157" s="1832"/>
      <c r="DE157" s="1833"/>
      <c r="DF157" s="1833"/>
      <c r="DG157" s="1837"/>
      <c r="DH157" s="1832"/>
      <c r="DI157" s="1833"/>
      <c r="DJ157" s="1833"/>
      <c r="DK157" s="1837"/>
      <c r="DL157" s="1832"/>
      <c r="DM157" s="1833"/>
      <c r="DN157" s="1833"/>
      <c r="DO157" s="1837"/>
      <c r="DP157" s="1832"/>
      <c r="DQ157" s="1833"/>
      <c r="DR157" s="1833"/>
      <c r="DS157" s="1837"/>
      <c r="DT157" s="1832"/>
      <c r="DU157" s="1833"/>
      <c r="DV157" s="1833"/>
      <c r="DW157" s="1837"/>
      <c r="DX157" s="1832"/>
      <c r="DY157" s="1833"/>
      <c r="DZ157" s="1833"/>
      <c r="EA157" s="1833"/>
      <c r="EB157" s="1846">
        <f>SUM(H157:EA157)</f>
        <v>0</v>
      </c>
      <c r="EC157" s="1828"/>
      <c r="ED157" s="1828"/>
      <c r="EE157" s="1847"/>
      <c r="EG157" s="136"/>
      <c r="EH157" s="136"/>
      <c r="EI157" s="158"/>
      <c r="EJ157" s="158"/>
      <c r="EK157" s="136"/>
      <c r="EL157" s="160"/>
      <c r="EM157" s="160"/>
      <c r="EW157" s="853"/>
      <c r="EX157" s="853"/>
      <c r="EY157" s="853"/>
      <c r="EZ157" s="853"/>
      <c r="FA157" s="853"/>
      <c r="FB157" s="853"/>
      <c r="FC157" s="853"/>
      <c r="FD157" s="853"/>
      <c r="FE157" s="853"/>
      <c r="FF157" s="853"/>
      <c r="FG157" s="853"/>
      <c r="FH157" s="853"/>
      <c r="FI157" s="853"/>
      <c r="FJ157" s="853"/>
      <c r="FK157" s="853"/>
      <c r="FL157" s="853"/>
      <c r="FM157" s="853"/>
      <c r="FN157" s="853"/>
      <c r="FO157" s="1036" t="s">
        <v>1122</v>
      </c>
      <c r="FP157" s="853"/>
      <c r="FQ157" s="853"/>
      <c r="FR157" s="853"/>
      <c r="FS157" s="853"/>
      <c r="FT157" s="1036" t="s">
        <v>1122</v>
      </c>
      <c r="FU157" s="853"/>
      <c r="FV157" s="853"/>
    </row>
    <row r="158" spans="1:178" ht="19.5" customHeight="1">
      <c r="A158" s="909">
        <f t="shared" si="23"/>
        <v>109</v>
      </c>
      <c r="B158" s="402"/>
      <c r="C158" s="406"/>
      <c r="D158" s="404" t="s">
        <v>1872</v>
      </c>
      <c r="E158" s="1060" t="s">
        <v>1873</v>
      </c>
      <c r="F158" s="1037"/>
      <c r="G158" s="1267"/>
      <c r="H158" s="1844"/>
      <c r="I158" s="1833"/>
      <c r="J158" s="1833"/>
      <c r="K158" s="1845"/>
      <c r="L158" s="1833"/>
      <c r="M158" s="1833"/>
      <c r="N158" s="1833"/>
      <c r="O158" s="1833"/>
      <c r="P158" s="1832"/>
      <c r="Q158" s="1833"/>
      <c r="R158" s="1833"/>
      <c r="S158" s="1837"/>
      <c r="T158" s="1832"/>
      <c r="U158" s="1833"/>
      <c r="V158" s="1833"/>
      <c r="W158" s="1837"/>
      <c r="X158" s="1832"/>
      <c r="Y158" s="1833"/>
      <c r="Z158" s="1833"/>
      <c r="AA158" s="1837"/>
      <c r="AB158" s="1832"/>
      <c r="AC158" s="1833"/>
      <c r="AD158" s="1833"/>
      <c r="AE158" s="1837"/>
      <c r="AF158" s="1832"/>
      <c r="AG158" s="1833"/>
      <c r="AH158" s="1833"/>
      <c r="AI158" s="1837"/>
      <c r="AJ158" s="1832"/>
      <c r="AK158" s="1833"/>
      <c r="AL158" s="1833"/>
      <c r="AM158" s="1837"/>
      <c r="AN158" s="1832"/>
      <c r="AO158" s="1833"/>
      <c r="AP158" s="1833"/>
      <c r="AQ158" s="1837"/>
      <c r="AR158" s="1832"/>
      <c r="AS158" s="1833"/>
      <c r="AT158" s="1833"/>
      <c r="AU158" s="1837"/>
      <c r="AV158" s="1832"/>
      <c r="AW158" s="1833"/>
      <c r="AX158" s="1833"/>
      <c r="AY158" s="1837"/>
      <c r="AZ158" s="1832"/>
      <c r="BA158" s="1833"/>
      <c r="BB158" s="1833"/>
      <c r="BC158" s="1837"/>
      <c r="BD158" s="1832"/>
      <c r="BE158" s="1833"/>
      <c r="BF158" s="1833"/>
      <c r="BG158" s="1837"/>
      <c r="BH158" s="1832"/>
      <c r="BI158" s="1833"/>
      <c r="BJ158" s="1833"/>
      <c r="BK158" s="1837"/>
      <c r="BL158" s="1832"/>
      <c r="BM158" s="1833"/>
      <c r="BN158" s="1833"/>
      <c r="BO158" s="1837"/>
      <c r="BP158" s="1832"/>
      <c r="BQ158" s="1833"/>
      <c r="BR158" s="1833"/>
      <c r="BS158" s="1837"/>
      <c r="BT158" s="1832"/>
      <c r="BU158" s="1833"/>
      <c r="BV158" s="1833"/>
      <c r="BW158" s="1837"/>
      <c r="BX158" s="1832"/>
      <c r="BY158" s="1833"/>
      <c r="BZ158" s="1833"/>
      <c r="CA158" s="1837"/>
      <c r="CB158" s="1832"/>
      <c r="CC158" s="1833"/>
      <c r="CD158" s="1833"/>
      <c r="CE158" s="1837"/>
      <c r="CF158" s="1832"/>
      <c r="CG158" s="1833"/>
      <c r="CH158" s="1833"/>
      <c r="CI158" s="1837"/>
      <c r="CJ158" s="1832"/>
      <c r="CK158" s="1833"/>
      <c r="CL158" s="1833"/>
      <c r="CM158" s="1837"/>
      <c r="CN158" s="1832"/>
      <c r="CO158" s="1833"/>
      <c r="CP158" s="1833"/>
      <c r="CQ158" s="1837"/>
      <c r="CR158" s="1832"/>
      <c r="CS158" s="1833"/>
      <c r="CT158" s="1833"/>
      <c r="CU158" s="1837"/>
      <c r="CV158" s="1832"/>
      <c r="CW158" s="1833"/>
      <c r="CX158" s="1833"/>
      <c r="CY158" s="1837"/>
      <c r="CZ158" s="1832"/>
      <c r="DA158" s="1833"/>
      <c r="DB158" s="1833"/>
      <c r="DC158" s="1837"/>
      <c r="DD158" s="1832"/>
      <c r="DE158" s="1833"/>
      <c r="DF158" s="1833"/>
      <c r="DG158" s="1837"/>
      <c r="DH158" s="1832"/>
      <c r="DI158" s="1833"/>
      <c r="DJ158" s="1833"/>
      <c r="DK158" s="1837"/>
      <c r="DL158" s="1832"/>
      <c r="DM158" s="1833"/>
      <c r="DN158" s="1833"/>
      <c r="DO158" s="1837"/>
      <c r="DP158" s="1832"/>
      <c r="DQ158" s="1833"/>
      <c r="DR158" s="1833"/>
      <c r="DS158" s="1837"/>
      <c r="DT158" s="1832"/>
      <c r="DU158" s="1833"/>
      <c r="DV158" s="1833"/>
      <c r="DW158" s="1837"/>
      <c r="DX158" s="1832"/>
      <c r="DY158" s="1833"/>
      <c r="DZ158" s="1833"/>
      <c r="EA158" s="1833"/>
      <c r="EB158" s="1846">
        <f>SUM(H158:EA158)</f>
        <v>0</v>
      </c>
      <c r="EC158" s="1828"/>
      <c r="ED158" s="1828"/>
      <c r="EE158" s="1847"/>
      <c r="EG158" s="136"/>
      <c r="EH158" s="136"/>
      <c r="EI158" s="158"/>
      <c r="EJ158" s="158"/>
      <c r="EK158" s="136"/>
      <c r="EL158" s="160"/>
      <c r="EM158" s="160"/>
      <c r="EW158" s="853"/>
      <c r="EX158" s="853"/>
      <c r="EY158" s="853"/>
      <c r="EZ158" s="853"/>
      <c r="FA158" s="853"/>
      <c r="FB158" s="853"/>
      <c r="FC158" s="853"/>
      <c r="FD158" s="853"/>
      <c r="FE158" s="853"/>
      <c r="FF158" s="853"/>
      <c r="FG158" s="853"/>
      <c r="FH158" s="853"/>
      <c r="FI158" s="853"/>
      <c r="FJ158" s="853"/>
      <c r="FK158" s="853"/>
      <c r="FL158" s="853"/>
      <c r="FM158" s="853"/>
      <c r="FN158" s="853"/>
      <c r="FO158" s="1036" t="s">
        <v>1122</v>
      </c>
      <c r="FP158" s="853"/>
      <c r="FQ158" s="853"/>
      <c r="FR158" s="853"/>
      <c r="FS158" s="853"/>
      <c r="FT158" s="1036" t="s">
        <v>1122</v>
      </c>
      <c r="FU158" s="853"/>
      <c r="FV158" s="853"/>
    </row>
    <row r="159" spans="1:178" ht="19.5" customHeight="1">
      <c r="A159" s="909">
        <f>A157+1</f>
        <v>109</v>
      </c>
      <c r="B159" s="402"/>
      <c r="C159" s="406"/>
      <c r="D159" s="1882" t="s">
        <v>1874</v>
      </c>
      <c r="E159" s="1326" t="s">
        <v>644</v>
      </c>
      <c r="F159" s="424"/>
      <c r="G159" s="1329" t="s">
        <v>461</v>
      </c>
      <c r="H159" s="1824"/>
      <c r="I159" s="1825"/>
      <c r="J159" s="1825"/>
      <c r="K159" s="1826"/>
      <c r="L159" s="1825"/>
      <c r="M159" s="1825"/>
      <c r="N159" s="1825"/>
      <c r="O159" s="1825"/>
      <c r="P159" s="1830"/>
      <c r="Q159" s="1825"/>
      <c r="R159" s="1825"/>
      <c r="S159" s="1831"/>
      <c r="T159" s="1830"/>
      <c r="U159" s="1825"/>
      <c r="V159" s="1825"/>
      <c r="W159" s="1831"/>
      <c r="X159" s="1830"/>
      <c r="Y159" s="1825"/>
      <c r="Z159" s="1825"/>
      <c r="AA159" s="1831"/>
      <c r="AB159" s="1830"/>
      <c r="AC159" s="1825"/>
      <c r="AD159" s="1825"/>
      <c r="AE159" s="1831"/>
      <c r="AF159" s="1830"/>
      <c r="AG159" s="1825"/>
      <c r="AH159" s="1825"/>
      <c r="AI159" s="1831"/>
      <c r="AJ159" s="1830"/>
      <c r="AK159" s="1825"/>
      <c r="AL159" s="1825"/>
      <c r="AM159" s="1831"/>
      <c r="AN159" s="1830"/>
      <c r="AO159" s="1825"/>
      <c r="AP159" s="1825"/>
      <c r="AQ159" s="1831"/>
      <c r="AR159" s="1830"/>
      <c r="AS159" s="1825"/>
      <c r="AT159" s="1825"/>
      <c r="AU159" s="1831"/>
      <c r="AV159" s="1830"/>
      <c r="AW159" s="1825"/>
      <c r="AX159" s="1825"/>
      <c r="AY159" s="1831"/>
      <c r="AZ159" s="1830"/>
      <c r="BA159" s="1825"/>
      <c r="BB159" s="1825"/>
      <c r="BC159" s="1831"/>
      <c r="BD159" s="1830"/>
      <c r="BE159" s="1825"/>
      <c r="BF159" s="1825"/>
      <c r="BG159" s="1831"/>
      <c r="BH159" s="1830"/>
      <c r="BI159" s="1825"/>
      <c r="BJ159" s="1825"/>
      <c r="BK159" s="1831"/>
      <c r="BL159" s="1830"/>
      <c r="BM159" s="1825"/>
      <c r="BN159" s="1825"/>
      <c r="BO159" s="1831"/>
      <c r="BP159" s="1830"/>
      <c r="BQ159" s="1825"/>
      <c r="BR159" s="1825"/>
      <c r="BS159" s="1831"/>
      <c r="BT159" s="1830"/>
      <c r="BU159" s="1825"/>
      <c r="BV159" s="1825"/>
      <c r="BW159" s="1831"/>
      <c r="BX159" s="1830"/>
      <c r="BY159" s="1825"/>
      <c r="BZ159" s="1825"/>
      <c r="CA159" s="1831"/>
      <c r="CB159" s="1830"/>
      <c r="CC159" s="1825"/>
      <c r="CD159" s="1825"/>
      <c r="CE159" s="1831"/>
      <c r="CF159" s="1830"/>
      <c r="CG159" s="1825"/>
      <c r="CH159" s="1825"/>
      <c r="CI159" s="1831"/>
      <c r="CJ159" s="1830"/>
      <c r="CK159" s="1825"/>
      <c r="CL159" s="1825"/>
      <c r="CM159" s="1831"/>
      <c r="CN159" s="1830"/>
      <c r="CO159" s="1825"/>
      <c r="CP159" s="1825"/>
      <c r="CQ159" s="1831"/>
      <c r="CR159" s="1830"/>
      <c r="CS159" s="1825"/>
      <c r="CT159" s="1825"/>
      <c r="CU159" s="1831"/>
      <c r="CV159" s="1830"/>
      <c r="CW159" s="1825"/>
      <c r="CX159" s="1825"/>
      <c r="CY159" s="1831"/>
      <c r="CZ159" s="1830"/>
      <c r="DA159" s="1825"/>
      <c r="DB159" s="1825"/>
      <c r="DC159" s="1831"/>
      <c r="DD159" s="1830"/>
      <c r="DE159" s="1825"/>
      <c r="DF159" s="1825"/>
      <c r="DG159" s="1831"/>
      <c r="DH159" s="1830"/>
      <c r="DI159" s="1825"/>
      <c r="DJ159" s="1825"/>
      <c r="DK159" s="1831"/>
      <c r="DL159" s="1830"/>
      <c r="DM159" s="1825"/>
      <c r="DN159" s="1825"/>
      <c r="DO159" s="1831"/>
      <c r="DP159" s="1830"/>
      <c r="DQ159" s="1825"/>
      <c r="DR159" s="1825"/>
      <c r="DS159" s="1831"/>
      <c r="DT159" s="1830"/>
      <c r="DU159" s="1825"/>
      <c r="DV159" s="1825"/>
      <c r="DW159" s="1831"/>
      <c r="DX159" s="1830"/>
      <c r="DY159" s="1825"/>
      <c r="DZ159" s="1825"/>
      <c r="EA159" s="1825"/>
      <c r="EB159" s="2021">
        <f>SUM(H159:EA159)</f>
        <v>0</v>
      </c>
      <c r="EC159" s="2022"/>
      <c r="ED159" s="2022"/>
      <c r="EE159" s="2023"/>
      <c r="EG159" s="136"/>
      <c r="EH159" s="136"/>
      <c r="EI159" s="158"/>
      <c r="EJ159" s="158"/>
      <c r="EK159" s="136"/>
      <c r="EL159" s="160"/>
      <c r="EM159" s="160"/>
      <c r="EW159" s="853"/>
      <c r="EX159" s="853"/>
      <c r="EY159" s="853"/>
      <c r="EZ159" s="853"/>
      <c r="FA159" s="853"/>
      <c r="FB159" s="853"/>
      <c r="FC159" s="853"/>
      <c r="FD159" s="853"/>
      <c r="FE159" s="853"/>
      <c r="FF159" s="853"/>
      <c r="FG159" s="853"/>
      <c r="FH159" s="853"/>
      <c r="FI159" s="853"/>
      <c r="FJ159" s="853"/>
      <c r="FK159" s="853"/>
      <c r="FL159" s="853"/>
      <c r="FM159" s="853"/>
      <c r="FN159" s="853"/>
      <c r="FO159" s="853" t="s">
        <v>1122</v>
      </c>
      <c r="FP159" s="853"/>
      <c r="FQ159" s="853"/>
      <c r="FR159" s="853"/>
      <c r="FS159" s="853"/>
      <c r="FT159" s="853" t="s">
        <v>1122</v>
      </c>
      <c r="FU159" s="853"/>
      <c r="FV159" s="853"/>
    </row>
    <row r="160" spans="1:178" ht="19.5" customHeight="1">
      <c r="A160" s="909">
        <f t="shared" si="23"/>
        <v>110</v>
      </c>
      <c r="B160" s="402"/>
      <c r="C160" s="406"/>
      <c r="D160" s="1883"/>
      <c r="E160" s="1327" t="s">
        <v>644</v>
      </c>
      <c r="F160" s="1309"/>
      <c r="G160" s="389" t="s">
        <v>461</v>
      </c>
      <c r="H160" s="1816"/>
      <c r="I160" s="1817"/>
      <c r="J160" s="1817"/>
      <c r="K160" s="1818"/>
      <c r="L160" s="1817"/>
      <c r="M160" s="1817"/>
      <c r="N160" s="1817"/>
      <c r="O160" s="1817"/>
      <c r="P160" s="1819"/>
      <c r="Q160" s="1817"/>
      <c r="R160" s="1817"/>
      <c r="S160" s="1820"/>
      <c r="T160" s="1819"/>
      <c r="U160" s="1817"/>
      <c r="V160" s="1817"/>
      <c r="W160" s="1820"/>
      <c r="X160" s="1819"/>
      <c r="Y160" s="1817"/>
      <c r="Z160" s="1817"/>
      <c r="AA160" s="1820"/>
      <c r="AB160" s="1819"/>
      <c r="AC160" s="1817"/>
      <c r="AD160" s="1817"/>
      <c r="AE160" s="1820"/>
      <c r="AF160" s="1819"/>
      <c r="AG160" s="1817"/>
      <c r="AH160" s="1817"/>
      <c r="AI160" s="1820"/>
      <c r="AJ160" s="1819"/>
      <c r="AK160" s="1817"/>
      <c r="AL160" s="1817"/>
      <c r="AM160" s="1820"/>
      <c r="AN160" s="1819"/>
      <c r="AO160" s="1817"/>
      <c r="AP160" s="1817"/>
      <c r="AQ160" s="1820"/>
      <c r="AR160" s="1819"/>
      <c r="AS160" s="1817"/>
      <c r="AT160" s="1817"/>
      <c r="AU160" s="1820"/>
      <c r="AV160" s="1819"/>
      <c r="AW160" s="1817"/>
      <c r="AX160" s="1817"/>
      <c r="AY160" s="1820"/>
      <c r="AZ160" s="1819"/>
      <c r="BA160" s="1817"/>
      <c r="BB160" s="1817"/>
      <c r="BC160" s="1820"/>
      <c r="BD160" s="1819"/>
      <c r="BE160" s="1817"/>
      <c r="BF160" s="1817"/>
      <c r="BG160" s="1820"/>
      <c r="BH160" s="1819"/>
      <c r="BI160" s="1817"/>
      <c r="BJ160" s="1817"/>
      <c r="BK160" s="1820"/>
      <c r="BL160" s="1819"/>
      <c r="BM160" s="1817"/>
      <c r="BN160" s="1817"/>
      <c r="BO160" s="1820"/>
      <c r="BP160" s="1819"/>
      <c r="BQ160" s="1817"/>
      <c r="BR160" s="1817"/>
      <c r="BS160" s="1820"/>
      <c r="BT160" s="1819"/>
      <c r="BU160" s="1817"/>
      <c r="BV160" s="1817"/>
      <c r="BW160" s="1820"/>
      <c r="BX160" s="1819"/>
      <c r="BY160" s="1817"/>
      <c r="BZ160" s="1817"/>
      <c r="CA160" s="1820"/>
      <c r="CB160" s="1819"/>
      <c r="CC160" s="1817"/>
      <c r="CD160" s="1817"/>
      <c r="CE160" s="1820"/>
      <c r="CF160" s="1819"/>
      <c r="CG160" s="1817"/>
      <c r="CH160" s="1817"/>
      <c r="CI160" s="1820"/>
      <c r="CJ160" s="1819"/>
      <c r="CK160" s="1817"/>
      <c r="CL160" s="1817"/>
      <c r="CM160" s="1820"/>
      <c r="CN160" s="1819"/>
      <c r="CO160" s="1817"/>
      <c r="CP160" s="1817"/>
      <c r="CQ160" s="1820"/>
      <c r="CR160" s="1819"/>
      <c r="CS160" s="1817"/>
      <c r="CT160" s="1817"/>
      <c r="CU160" s="1820"/>
      <c r="CV160" s="1819"/>
      <c r="CW160" s="1817"/>
      <c r="CX160" s="1817"/>
      <c r="CY160" s="1820"/>
      <c r="CZ160" s="1819"/>
      <c r="DA160" s="1817"/>
      <c r="DB160" s="1817"/>
      <c r="DC160" s="1820"/>
      <c r="DD160" s="1819"/>
      <c r="DE160" s="1817"/>
      <c r="DF160" s="1817"/>
      <c r="DG160" s="1820"/>
      <c r="DH160" s="1819"/>
      <c r="DI160" s="1817"/>
      <c r="DJ160" s="1817"/>
      <c r="DK160" s="1820"/>
      <c r="DL160" s="1819"/>
      <c r="DM160" s="1817"/>
      <c r="DN160" s="1817"/>
      <c r="DO160" s="1820"/>
      <c r="DP160" s="1819"/>
      <c r="DQ160" s="1817"/>
      <c r="DR160" s="1817"/>
      <c r="DS160" s="1820"/>
      <c r="DT160" s="1819"/>
      <c r="DU160" s="1817"/>
      <c r="DV160" s="1817"/>
      <c r="DW160" s="1820"/>
      <c r="DX160" s="1819"/>
      <c r="DY160" s="1817"/>
      <c r="DZ160" s="1817"/>
      <c r="EA160" s="1817"/>
      <c r="EB160" s="1821">
        <f t="shared" ref="EB160:EB161" si="30">SUM(H160:EA160)</f>
        <v>0</v>
      </c>
      <c r="EC160" s="1822"/>
      <c r="ED160" s="1822"/>
      <c r="EE160" s="1823"/>
      <c r="EG160" s="136"/>
      <c r="EH160" s="136"/>
      <c r="EI160" s="158"/>
      <c r="EJ160" s="158"/>
      <c r="EK160" s="136"/>
      <c r="EL160" s="160"/>
      <c r="EM160" s="160"/>
      <c r="EW160" s="853"/>
      <c r="EX160" s="853"/>
      <c r="EY160" s="853"/>
      <c r="EZ160" s="853"/>
      <c r="FA160" s="853"/>
      <c r="FB160" s="853"/>
      <c r="FC160" s="853"/>
      <c r="FD160" s="853"/>
      <c r="FE160" s="853"/>
      <c r="FF160" s="853"/>
      <c r="FG160" s="853"/>
      <c r="FH160" s="853"/>
      <c r="FI160" s="853"/>
      <c r="FJ160" s="853"/>
      <c r="FK160" s="853"/>
      <c r="FL160" s="853"/>
      <c r="FM160" s="853"/>
      <c r="FN160" s="853"/>
      <c r="FO160" s="853" t="s">
        <v>1122</v>
      </c>
      <c r="FP160" s="853"/>
      <c r="FQ160" s="853"/>
      <c r="FR160" s="853"/>
      <c r="FS160" s="853"/>
      <c r="FT160" s="853" t="s">
        <v>1122</v>
      </c>
      <c r="FU160" s="853"/>
      <c r="FV160" s="853"/>
    </row>
    <row r="161" spans="1:178" ht="19.5" customHeight="1">
      <c r="A161" s="909">
        <f t="shared" si="23"/>
        <v>111</v>
      </c>
      <c r="B161" s="402"/>
      <c r="C161" s="406"/>
      <c r="D161" s="1884"/>
      <c r="E161" s="1254" t="s">
        <v>644</v>
      </c>
      <c r="F161" s="982"/>
      <c r="G161" s="1255" t="s">
        <v>461</v>
      </c>
      <c r="H161" s="1877"/>
      <c r="I161" s="1878"/>
      <c r="J161" s="1878"/>
      <c r="K161" s="1879"/>
      <c r="L161" s="1878"/>
      <c r="M161" s="1878"/>
      <c r="N161" s="1878"/>
      <c r="O161" s="1878"/>
      <c r="P161" s="1880"/>
      <c r="Q161" s="1878"/>
      <c r="R161" s="1878"/>
      <c r="S161" s="1881"/>
      <c r="T161" s="1880"/>
      <c r="U161" s="1878"/>
      <c r="V161" s="1878"/>
      <c r="W161" s="1881"/>
      <c r="X161" s="1880"/>
      <c r="Y161" s="1878"/>
      <c r="Z161" s="1878"/>
      <c r="AA161" s="1881"/>
      <c r="AB161" s="1880"/>
      <c r="AC161" s="1878"/>
      <c r="AD161" s="1878"/>
      <c r="AE161" s="1881"/>
      <c r="AF161" s="1880"/>
      <c r="AG161" s="1878"/>
      <c r="AH161" s="1878"/>
      <c r="AI161" s="1881"/>
      <c r="AJ161" s="1880"/>
      <c r="AK161" s="1878"/>
      <c r="AL161" s="1878"/>
      <c r="AM161" s="1881"/>
      <c r="AN161" s="1880"/>
      <c r="AO161" s="1878"/>
      <c r="AP161" s="1878"/>
      <c r="AQ161" s="1881"/>
      <c r="AR161" s="1880"/>
      <c r="AS161" s="1878"/>
      <c r="AT161" s="1878"/>
      <c r="AU161" s="1881"/>
      <c r="AV161" s="1880"/>
      <c r="AW161" s="1878"/>
      <c r="AX161" s="1878"/>
      <c r="AY161" s="1881"/>
      <c r="AZ161" s="1880"/>
      <c r="BA161" s="1878"/>
      <c r="BB161" s="1878"/>
      <c r="BC161" s="1881"/>
      <c r="BD161" s="1880"/>
      <c r="BE161" s="1878"/>
      <c r="BF161" s="1878"/>
      <c r="BG161" s="1881"/>
      <c r="BH161" s="1880"/>
      <c r="BI161" s="1878"/>
      <c r="BJ161" s="1878"/>
      <c r="BK161" s="1881"/>
      <c r="BL161" s="1880"/>
      <c r="BM161" s="1878"/>
      <c r="BN161" s="1878"/>
      <c r="BO161" s="1881"/>
      <c r="BP161" s="1880"/>
      <c r="BQ161" s="1878"/>
      <c r="BR161" s="1878"/>
      <c r="BS161" s="1881"/>
      <c r="BT161" s="1880"/>
      <c r="BU161" s="1878"/>
      <c r="BV161" s="1878"/>
      <c r="BW161" s="1881"/>
      <c r="BX161" s="1880"/>
      <c r="BY161" s="1878"/>
      <c r="BZ161" s="1878"/>
      <c r="CA161" s="1881"/>
      <c r="CB161" s="1880"/>
      <c r="CC161" s="1878"/>
      <c r="CD161" s="1878"/>
      <c r="CE161" s="1881"/>
      <c r="CF161" s="1880"/>
      <c r="CG161" s="1878"/>
      <c r="CH161" s="1878"/>
      <c r="CI161" s="1881"/>
      <c r="CJ161" s="1880"/>
      <c r="CK161" s="1878"/>
      <c r="CL161" s="1878"/>
      <c r="CM161" s="1881"/>
      <c r="CN161" s="1880"/>
      <c r="CO161" s="1878"/>
      <c r="CP161" s="1878"/>
      <c r="CQ161" s="1881"/>
      <c r="CR161" s="1880"/>
      <c r="CS161" s="1878"/>
      <c r="CT161" s="1878"/>
      <c r="CU161" s="1881"/>
      <c r="CV161" s="1880"/>
      <c r="CW161" s="1878"/>
      <c r="CX161" s="1878"/>
      <c r="CY161" s="1881"/>
      <c r="CZ161" s="1880"/>
      <c r="DA161" s="1878"/>
      <c r="DB161" s="1878"/>
      <c r="DC161" s="1881"/>
      <c r="DD161" s="1880"/>
      <c r="DE161" s="1878"/>
      <c r="DF161" s="1878"/>
      <c r="DG161" s="1881"/>
      <c r="DH161" s="1880"/>
      <c r="DI161" s="1878"/>
      <c r="DJ161" s="1878"/>
      <c r="DK161" s="1881"/>
      <c r="DL161" s="1880"/>
      <c r="DM161" s="1878"/>
      <c r="DN161" s="1878"/>
      <c r="DO161" s="1881"/>
      <c r="DP161" s="1880"/>
      <c r="DQ161" s="1878"/>
      <c r="DR161" s="1878"/>
      <c r="DS161" s="1881"/>
      <c r="DT161" s="1880"/>
      <c r="DU161" s="1878"/>
      <c r="DV161" s="1878"/>
      <c r="DW161" s="1881"/>
      <c r="DX161" s="1880"/>
      <c r="DY161" s="1878"/>
      <c r="DZ161" s="1878"/>
      <c r="EA161" s="1878"/>
      <c r="EB161" s="2033">
        <f t="shared" si="30"/>
        <v>0</v>
      </c>
      <c r="EC161" s="2034"/>
      <c r="ED161" s="2034"/>
      <c r="EE161" s="2035"/>
      <c r="EG161" s="136"/>
      <c r="EH161" s="136"/>
      <c r="EI161" s="158"/>
      <c r="EJ161" s="158"/>
      <c r="EK161" s="136"/>
      <c r="EL161" s="160"/>
      <c r="EM161" s="160"/>
      <c r="EW161" s="853"/>
      <c r="EX161" s="853"/>
      <c r="EY161" s="853"/>
      <c r="EZ161" s="853"/>
      <c r="FA161" s="853"/>
      <c r="FB161" s="853"/>
      <c r="FC161" s="853"/>
      <c r="FD161" s="853"/>
      <c r="FE161" s="853"/>
      <c r="FF161" s="853"/>
      <c r="FG161" s="853"/>
      <c r="FH161" s="853"/>
      <c r="FI161" s="853"/>
      <c r="FJ161" s="853"/>
      <c r="FK161" s="853"/>
      <c r="FL161" s="853"/>
      <c r="FM161" s="853"/>
      <c r="FN161" s="853"/>
      <c r="FO161" s="853" t="s">
        <v>1122</v>
      </c>
      <c r="FP161" s="853"/>
      <c r="FQ161" s="853"/>
      <c r="FR161" s="853"/>
      <c r="FS161" s="853"/>
      <c r="FT161" s="853" t="s">
        <v>1122</v>
      </c>
      <c r="FU161" s="853"/>
      <c r="FV161" s="853"/>
    </row>
    <row r="162" spans="1:178" ht="19.5" customHeight="1">
      <c r="A162" s="909">
        <f t="shared" si="23"/>
        <v>112</v>
      </c>
      <c r="B162" s="402"/>
      <c r="C162" s="406"/>
      <c r="D162" s="1055" t="s">
        <v>1616</v>
      </c>
      <c r="E162" s="1888" t="s">
        <v>475</v>
      </c>
      <c r="F162" s="1888"/>
      <c r="G162" s="1888"/>
      <c r="H162" s="1996">
        <f>H169-SUMIF($FT$21:$FT$189,"○",H$21:H$189)</f>
        <v>0</v>
      </c>
      <c r="I162" s="1997"/>
      <c r="J162" s="1997"/>
      <c r="K162" s="1998"/>
      <c r="L162" s="1828">
        <f>L169-SUMIF($FT$21:$FT$189,"○",L$21:L$189)</f>
        <v>0</v>
      </c>
      <c r="M162" s="1828"/>
      <c r="N162" s="1828"/>
      <c r="O162" s="1828"/>
      <c r="P162" s="1827">
        <f>P169-SUMIF($FT$21:$FT$189,"○",P$21:P$189)</f>
        <v>0</v>
      </c>
      <c r="Q162" s="1828"/>
      <c r="R162" s="1828"/>
      <c r="S162" s="1829"/>
      <c r="T162" s="1827">
        <f>T169-SUMIF($FT$21:$FT$189,"○",T$21:T$189)</f>
        <v>0</v>
      </c>
      <c r="U162" s="1828"/>
      <c r="V162" s="1828"/>
      <c r="W162" s="1829"/>
      <c r="X162" s="1827">
        <f>X169-SUMIF($FT$21:$FT$189,"○",X$21:X$189)</f>
        <v>0</v>
      </c>
      <c r="Y162" s="1828"/>
      <c r="Z162" s="1828"/>
      <c r="AA162" s="1829"/>
      <c r="AB162" s="1827">
        <f>AB169-SUMIF($FT$21:$FT$189,"○",AB$21:AB$189)</f>
        <v>0</v>
      </c>
      <c r="AC162" s="1828"/>
      <c r="AD162" s="1828"/>
      <c r="AE162" s="1829"/>
      <c r="AF162" s="1827">
        <f>AF169-SUMIF($FT$21:$FT$189,"○",AF$21:AF$189)</f>
        <v>0</v>
      </c>
      <c r="AG162" s="1828"/>
      <c r="AH162" s="1828"/>
      <c r="AI162" s="1829"/>
      <c r="AJ162" s="1827">
        <f>AJ169-SUMIF($FT$21:$FT$189,"○",AJ$21:AJ$189)</f>
        <v>0</v>
      </c>
      <c r="AK162" s="1828"/>
      <c r="AL162" s="1828"/>
      <c r="AM162" s="1829"/>
      <c r="AN162" s="1827">
        <f>AN169-SUMIF($FT$21:$FT$189,"○",AN$21:AN$189)</f>
        <v>0</v>
      </c>
      <c r="AO162" s="1828"/>
      <c r="AP162" s="1828"/>
      <c r="AQ162" s="1829"/>
      <c r="AR162" s="1827">
        <f>AR169-SUMIF($FT$21:$FT$189,"○",AR$21:AR$189)</f>
        <v>0</v>
      </c>
      <c r="AS162" s="1828"/>
      <c r="AT162" s="1828"/>
      <c r="AU162" s="1829"/>
      <c r="AV162" s="1827">
        <f>AV169-SUMIF($FT$21:$FT$189,"○",AV$21:AV$189)</f>
        <v>0</v>
      </c>
      <c r="AW162" s="1828"/>
      <c r="AX162" s="1828"/>
      <c r="AY162" s="1829"/>
      <c r="AZ162" s="1827">
        <f>AZ169-SUMIF($FT$21:$FT$189,"○",AZ$21:AZ$189)</f>
        <v>0</v>
      </c>
      <c r="BA162" s="1828"/>
      <c r="BB162" s="1828"/>
      <c r="BC162" s="1829"/>
      <c r="BD162" s="1827">
        <f>BD169-SUMIF($FT$21:$FT$189,"○",BD$21:BD$189)</f>
        <v>0</v>
      </c>
      <c r="BE162" s="1828"/>
      <c r="BF162" s="1828"/>
      <c r="BG162" s="1829"/>
      <c r="BH162" s="1827">
        <f>BH169-SUMIF($FT$21:$FT$189,"○",BH$21:BH$189)</f>
        <v>0</v>
      </c>
      <c r="BI162" s="1828"/>
      <c r="BJ162" s="1828"/>
      <c r="BK162" s="1829"/>
      <c r="BL162" s="1827">
        <f>BL169-SUMIF($FT$21:$FT$189,"○",BL$21:BL$189)</f>
        <v>0</v>
      </c>
      <c r="BM162" s="1828"/>
      <c r="BN162" s="1828"/>
      <c r="BO162" s="1829"/>
      <c r="BP162" s="1827">
        <f>BP169-SUMIF($FT$21:$FT$189,"○",BP$21:BP$189)</f>
        <v>0</v>
      </c>
      <c r="BQ162" s="1828"/>
      <c r="BR162" s="1828"/>
      <c r="BS162" s="1829"/>
      <c r="BT162" s="1827">
        <f>BT169-SUMIF($FT$21:$FT$189,"○",BT$21:BT$189)</f>
        <v>0</v>
      </c>
      <c r="BU162" s="1828"/>
      <c r="BV162" s="1828"/>
      <c r="BW162" s="1829"/>
      <c r="BX162" s="1827">
        <f>BX169-SUMIF($FT$21:$FT$189,"○",BX$21:BX$189)</f>
        <v>0</v>
      </c>
      <c r="BY162" s="1828"/>
      <c r="BZ162" s="1828"/>
      <c r="CA162" s="1829"/>
      <c r="CB162" s="1827">
        <f>CB169-SUMIF($FT$21:$FT$189,"○",CB$21:CB$189)</f>
        <v>0</v>
      </c>
      <c r="CC162" s="1828"/>
      <c r="CD162" s="1828"/>
      <c r="CE162" s="1829"/>
      <c r="CF162" s="1827">
        <f>CF169-SUMIF($FT$21:$FT$189,"○",CF$21:CF$189)</f>
        <v>0</v>
      </c>
      <c r="CG162" s="1828"/>
      <c r="CH162" s="1828"/>
      <c r="CI162" s="1829"/>
      <c r="CJ162" s="1827">
        <f>CJ169-SUMIF($FT$21:$FT$189,"○",CJ$21:CJ$189)</f>
        <v>0</v>
      </c>
      <c r="CK162" s="1828"/>
      <c r="CL162" s="1828"/>
      <c r="CM162" s="1829"/>
      <c r="CN162" s="1827">
        <f>CN169-SUMIF($FT$21:$FT$189,"○",CN$21:CN$189)</f>
        <v>0</v>
      </c>
      <c r="CO162" s="1828"/>
      <c r="CP162" s="1828"/>
      <c r="CQ162" s="1829"/>
      <c r="CR162" s="1827">
        <f>CR169-SUMIF($FT$21:$FT$189,"○",CR$21:CR$189)</f>
        <v>0</v>
      </c>
      <c r="CS162" s="1828"/>
      <c r="CT162" s="1828"/>
      <c r="CU162" s="1829"/>
      <c r="CV162" s="1827">
        <f>CV169-SUMIF($FT$21:$FT$189,"○",CV$21:CV$189)</f>
        <v>0</v>
      </c>
      <c r="CW162" s="1828"/>
      <c r="CX162" s="1828"/>
      <c r="CY162" s="1829"/>
      <c r="CZ162" s="1827">
        <f>CZ169-SUMIF($FT$21:$FT$189,"○",CZ$21:CZ$189)</f>
        <v>0</v>
      </c>
      <c r="DA162" s="1828"/>
      <c r="DB162" s="1828"/>
      <c r="DC162" s="1829"/>
      <c r="DD162" s="1827">
        <f>DD169-SUMIF($FT$21:$FT$189,"○",DD$21:DD$189)</f>
        <v>0</v>
      </c>
      <c r="DE162" s="1828"/>
      <c r="DF162" s="1828"/>
      <c r="DG162" s="1829"/>
      <c r="DH162" s="1827">
        <f>DH169-SUMIF($FT$21:$FT$189,"○",DH$21:DH$189)</f>
        <v>0</v>
      </c>
      <c r="DI162" s="1828"/>
      <c r="DJ162" s="1828"/>
      <c r="DK162" s="1829"/>
      <c r="DL162" s="1827">
        <f>DL169-SUMIF($FT$21:$FT$189,"○",DL$21:DL$189)</f>
        <v>0</v>
      </c>
      <c r="DM162" s="1828"/>
      <c r="DN162" s="1828"/>
      <c r="DO162" s="1829"/>
      <c r="DP162" s="1827">
        <f>DP169-SUMIF($FT$21:$FT$189,"○",DP$21:DP$189)</f>
        <v>0</v>
      </c>
      <c r="DQ162" s="1828"/>
      <c r="DR162" s="1828"/>
      <c r="DS162" s="1829"/>
      <c r="DT162" s="1827">
        <f>DT169-SUMIF($FT$21:$FT$189,"○",DT$21:DT$189)</f>
        <v>0</v>
      </c>
      <c r="DU162" s="1828"/>
      <c r="DV162" s="1828"/>
      <c r="DW162" s="1829"/>
      <c r="DX162" s="1827">
        <f>DX169-SUMIF($FT$21:$FT$189,"○",DX$21:DX$189)</f>
        <v>0</v>
      </c>
      <c r="DY162" s="1828"/>
      <c r="DZ162" s="1828"/>
      <c r="EA162" s="1829"/>
      <c r="EB162" s="1846">
        <f t="shared" ref="EB162:EB165" si="31">SUM(H162:EA162)</f>
        <v>0</v>
      </c>
      <c r="EC162" s="1828"/>
      <c r="ED162" s="1828"/>
      <c r="EE162" s="1847"/>
      <c r="EF162" s="390" t="s">
        <v>402</v>
      </c>
      <c r="EG162" s="160"/>
      <c r="EH162" s="160"/>
      <c r="EI162" s="160"/>
      <c r="EJ162" s="160"/>
      <c r="EK162" s="160"/>
      <c r="EL162" s="160"/>
      <c r="EM162" s="160"/>
      <c r="EW162" s="853"/>
      <c r="EX162" s="853"/>
      <c r="EY162" s="853"/>
      <c r="EZ162" s="853"/>
      <c r="FA162" s="853"/>
      <c r="FB162" s="853"/>
      <c r="FC162" s="853"/>
      <c r="FD162" s="853"/>
      <c r="FE162" s="853"/>
      <c r="FF162" s="853"/>
      <c r="FG162" s="853"/>
      <c r="FH162" s="853"/>
      <c r="FI162" s="853"/>
      <c r="FJ162" s="853"/>
      <c r="FK162" s="853"/>
      <c r="FL162" s="853"/>
      <c r="FM162" s="853"/>
      <c r="FN162" s="853"/>
      <c r="FO162" s="853" t="s">
        <v>1122</v>
      </c>
      <c r="FP162" s="853"/>
      <c r="FQ162" s="853"/>
      <c r="FR162" s="853"/>
      <c r="FS162" s="853"/>
      <c r="FT162" s="853"/>
      <c r="FU162" s="853"/>
      <c r="FV162" s="853"/>
    </row>
    <row r="163" spans="1:178" ht="19.5" customHeight="1">
      <c r="A163" s="909">
        <f t="shared" si="23"/>
        <v>113</v>
      </c>
      <c r="B163" s="402"/>
      <c r="C163" s="403" t="s">
        <v>462</v>
      </c>
      <c r="D163" s="1917" t="s">
        <v>463</v>
      </c>
      <c r="E163" s="1888"/>
      <c r="F163" s="1888"/>
      <c r="G163" s="1889"/>
      <c r="H163" s="1848">
        <f>SUMIF($FU$21:$FU$189,"○",H$21:H$189)</f>
        <v>0</v>
      </c>
      <c r="I163" s="1828"/>
      <c r="J163" s="1828"/>
      <c r="K163" s="1849"/>
      <c r="L163" s="1828">
        <f>SUMIF($FU$21:$FU$189,"○",L$21:L$189)</f>
        <v>0</v>
      </c>
      <c r="M163" s="1828"/>
      <c r="N163" s="1828"/>
      <c r="O163" s="1828"/>
      <c r="P163" s="1827">
        <f>SUMIF($FU$21:$FU$189,"○",P$21:P$189)</f>
        <v>0</v>
      </c>
      <c r="Q163" s="1828"/>
      <c r="R163" s="1828"/>
      <c r="S163" s="1829"/>
      <c r="T163" s="1827">
        <f>SUMIF($FU$21:$FU$189,"○",T$21:T$189)</f>
        <v>0</v>
      </c>
      <c r="U163" s="1828"/>
      <c r="V163" s="1828"/>
      <c r="W163" s="1829"/>
      <c r="X163" s="1827">
        <f>SUMIF($FU$21:$FU$189,"○",X$21:X$189)</f>
        <v>0</v>
      </c>
      <c r="Y163" s="1828"/>
      <c r="Z163" s="1828"/>
      <c r="AA163" s="1829"/>
      <c r="AB163" s="1827">
        <f>SUMIF($FU$21:$FU$189,"○",AB$21:AB$189)</f>
        <v>0</v>
      </c>
      <c r="AC163" s="1828"/>
      <c r="AD163" s="1828"/>
      <c r="AE163" s="1829"/>
      <c r="AF163" s="1827">
        <f>SUMIF($FU$21:$FU$189,"○",AF$21:AF$189)</f>
        <v>0</v>
      </c>
      <c r="AG163" s="1828"/>
      <c r="AH163" s="1828"/>
      <c r="AI163" s="1829"/>
      <c r="AJ163" s="1827">
        <f>SUMIF($FU$21:$FU$189,"○",AJ$21:AJ$189)</f>
        <v>0</v>
      </c>
      <c r="AK163" s="1828"/>
      <c r="AL163" s="1828"/>
      <c r="AM163" s="1829"/>
      <c r="AN163" s="1827">
        <f>SUMIF($FU$21:$FU$189,"○",AN$21:AN$189)</f>
        <v>0</v>
      </c>
      <c r="AO163" s="1828"/>
      <c r="AP163" s="1828"/>
      <c r="AQ163" s="1829"/>
      <c r="AR163" s="1827">
        <f>SUMIF($FU$21:$FU$189,"○",AR$21:AR$189)</f>
        <v>0</v>
      </c>
      <c r="AS163" s="1828"/>
      <c r="AT163" s="1828"/>
      <c r="AU163" s="1829"/>
      <c r="AV163" s="1827">
        <f>SUMIF($FU$21:$FU$189,"○",AV$21:AV$189)</f>
        <v>0</v>
      </c>
      <c r="AW163" s="1828"/>
      <c r="AX163" s="1828"/>
      <c r="AY163" s="1829"/>
      <c r="AZ163" s="1827">
        <f>SUMIF($FU$21:$FU$189,"○",AZ$21:AZ$189)</f>
        <v>0</v>
      </c>
      <c r="BA163" s="1828"/>
      <c r="BB163" s="1828"/>
      <c r="BC163" s="1829"/>
      <c r="BD163" s="1827">
        <f>SUMIF($FU$21:$FU$189,"○",BD$21:BD$189)</f>
        <v>0</v>
      </c>
      <c r="BE163" s="1828"/>
      <c r="BF163" s="1828"/>
      <c r="BG163" s="1829"/>
      <c r="BH163" s="1827">
        <f>SUMIF($FU$21:$FU$189,"○",BH$21:BH$189)</f>
        <v>0</v>
      </c>
      <c r="BI163" s="1828"/>
      <c r="BJ163" s="1828"/>
      <c r="BK163" s="1829"/>
      <c r="BL163" s="1827">
        <f>SUMIF($FU$21:$FU$189,"○",BL$21:BL$189)</f>
        <v>0</v>
      </c>
      <c r="BM163" s="1828"/>
      <c r="BN163" s="1828"/>
      <c r="BO163" s="1829"/>
      <c r="BP163" s="1827">
        <f>SUMIF($FU$21:$FU$189,"○",BP$21:BP$189)</f>
        <v>0</v>
      </c>
      <c r="BQ163" s="1828"/>
      <c r="BR163" s="1828"/>
      <c r="BS163" s="1829"/>
      <c r="BT163" s="1827">
        <f>SUMIF($FU$21:$FU$189,"○",BT$21:BT$189)</f>
        <v>0</v>
      </c>
      <c r="BU163" s="1828"/>
      <c r="BV163" s="1828"/>
      <c r="BW163" s="1829"/>
      <c r="BX163" s="1827">
        <f>SUMIF($FU$21:$FU$189,"○",BX$21:BX$189)</f>
        <v>0</v>
      </c>
      <c r="BY163" s="1828"/>
      <c r="BZ163" s="1828"/>
      <c r="CA163" s="1829"/>
      <c r="CB163" s="1827">
        <f>SUMIF($FU$21:$FU$189,"○",CB$21:CB$189)</f>
        <v>0</v>
      </c>
      <c r="CC163" s="1828"/>
      <c r="CD163" s="1828"/>
      <c r="CE163" s="1829"/>
      <c r="CF163" s="1827">
        <f>SUMIF($FU$21:$FU$189,"○",CF$21:CF$189)</f>
        <v>0</v>
      </c>
      <c r="CG163" s="1828"/>
      <c r="CH163" s="1828"/>
      <c r="CI163" s="1829"/>
      <c r="CJ163" s="1827">
        <f>SUMIF($FU$21:$FU$189,"○",CJ$21:CJ$189)</f>
        <v>0</v>
      </c>
      <c r="CK163" s="1828"/>
      <c r="CL163" s="1828"/>
      <c r="CM163" s="1829"/>
      <c r="CN163" s="1827">
        <f>SUMIF($FU$21:$FU$189,"○",CN$21:CN$189)</f>
        <v>0</v>
      </c>
      <c r="CO163" s="1828"/>
      <c r="CP163" s="1828"/>
      <c r="CQ163" s="1829"/>
      <c r="CR163" s="1827">
        <f>SUMIF($FU$21:$FU$189,"○",CR$21:CR$189)</f>
        <v>0</v>
      </c>
      <c r="CS163" s="1828"/>
      <c r="CT163" s="1828"/>
      <c r="CU163" s="1829"/>
      <c r="CV163" s="1827">
        <f>SUMIF($FU$21:$FU$189,"○",CV$21:CV$189)</f>
        <v>0</v>
      </c>
      <c r="CW163" s="1828"/>
      <c r="CX163" s="1828"/>
      <c r="CY163" s="1829"/>
      <c r="CZ163" s="1827">
        <f>SUMIF($FU$21:$FU$189,"○",CZ$21:CZ$189)</f>
        <v>0</v>
      </c>
      <c r="DA163" s="1828"/>
      <c r="DB163" s="1828"/>
      <c r="DC163" s="1829"/>
      <c r="DD163" s="1827">
        <f>SUMIF($FU$21:$FU$189,"○",DD$21:DD$189)</f>
        <v>0</v>
      </c>
      <c r="DE163" s="1828"/>
      <c r="DF163" s="1828"/>
      <c r="DG163" s="1829"/>
      <c r="DH163" s="1827">
        <f>SUMIF($FU$21:$FU$189,"○",DH$21:DH$189)</f>
        <v>0</v>
      </c>
      <c r="DI163" s="1828"/>
      <c r="DJ163" s="1828"/>
      <c r="DK163" s="1829"/>
      <c r="DL163" s="1827">
        <f>SUMIF($FU$21:$FU$189,"○",DL$21:DL$189)</f>
        <v>0</v>
      </c>
      <c r="DM163" s="1828"/>
      <c r="DN163" s="1828"/>
      <c r="DO163" s="1829"/>
      <c r="DP163" s="1827">
        <f>SUMIF($FU$21:$FU$189,"○",DP$21:DP$189)</f>
        <v>0</v>
      </c>
      <c r="DQ163" s="1828"/>
      <c r="DR163" s="1828"/>
      <c r="DS163" s="1829"/>
      <c r="DT163" s="1827">
        <f>SUMIF($FU$21:$FU$189,"○",DT$21:DT$189)</f>
        <v>0</v>
      </c>
      <c r="DU163" s="1828"/>
      <c r="DV163" s="1828"/>
      <c r="DW163" s="1829"/>
      <c r="DX163" s="1827">
        <f>SUMIF($FU$21:$FU$189,"○",DX$21:DX$189)</f>
        <v>0</v>
      </c>
      <c r="DY163" s="1828"/>
      <c r="DZ163" s="1828"/>
      <c r="EA163" s="1828"/>
      <c r="EB163" s="1846">
        <f t="shared" si="31"/>
        <v>0</v>
      </c>
      <c r="EC163" s="2053"/>
      <c r="ED163" s="2053"/>
      <c r="EE163" s="2054"/>
      <c r="EF163" s="441" t="s">
        <v>403</v>
      </c>
      <c r="EG163" s="160"/>
      <c r="EH163" s="160"/>
      <c r="EI163" s="160"/>
      <c r="EJ163" s="160"/>
      <c r="EK163" s="160"/>
      <c r="EL163" s="160"/>
      <c r="EM163" s="160"/>
      <c r="EW163" s="853"/>
      <c r="EX163" s="853"/>
      <c r="EY163" s="853"/>
      <c r="EZ163" s="853"/>
      <c r="FA163" s="853" t="s">
        <v>1122</v>
      </c>
      <c r="FB163" s="853"/>
      <c r="FC163" s="853"/>
      <c r="FD163" s="853"/>
      <c r="FE163" s="853"/>
      <c r="FF163" s="853"/>
      <c r="FG163" s="853"/>
      <c r="FH163" s="853"/>
      <c r="FI163" s="853"/>
      <c r="FJ163" s="853"/>
      <c r="FK163" s="853"/>
      <c r="FL163" s="853"/>
      <c r="FM163" s="853"/>
      <c r="FN163" s="853"/>
      <c r="FO163" s="853"/>
      <c r="FP163" s="853"/>
      <c r="FQ163" s="853"/>
      <c r="FR163" s="853"/>
      <c r="FS163" s="853"/>
      <c r="FT163" s="853" t="s">
        <v>1122</v>
      </c>
      <c r="FU163" s="853"/>
      <c r="FV163" s="853"/>
    </row>
    <row r="164" spans="1:178" ht="26.25" customHeight="1">
      <c r="A164" s="909">
        <f t="shared" si="23"/>
        <v>114</v>
      </c>
      <c r="B164" s="402"/>
      <c r="C164" s="436"/>
      <c r="D164" s="585" t="s">
        <v>464</v>
      </c>
      <c r="E164" s="1919" t="s">
        <v>187</v>
      </c>
      <c r="F164" s="1920"/>
      <c r="G164" s="1921"/>
      <c r="H164" s="1844"/>
      <c r="I164" s="1833"/>
      <c r="J164" s="1833"/>
      <c r="K164" s="1845"/>
      <c r="L164" s="1833"/>
      <c r="M164" s="1833"/>
      <c r="N164" s="1833"/>
      <c r="O164" s="1833"/>
      <c r="P164" s="1832"/>
      <c r="Q164" s="1833"/>
      <c r="R164" s="1833"/>
      <c r="S164" s="1837"/>
      <c r="T164" s="1832"/>
      <c r="U164" s="1833"/>
      <c r="V164" s="1833"/>
      <c r="W164" s="1837"/>
      <c r="X164" s="1832"/>
      <c r="Y164" s="1833"/>
      <c r="Z164" s="1833"/>
      <c r="AA164" s="1837"/>
      <c r="AB164" s="1832"/>
      <c r="AC164" s="1833"/>
      <c r="AD164" s="1833"/>
      <c r="AE164" s="1837"/>
      <c r="AF164" s="1832"/>
      <c r="AG164" s="1833"/>
      <c r="AH164" s="1833"/>
      <c r="AI164" s="1837"/>
      <c r="AJ164" s="1832"/>
      <c r="AK164" s="1833"/>
      <c r="AL164" s="1833"/>
      <c r="AM164" s="1837"/>
      <c r="AN164" s="1832"/>
      <c r="AO164" s="1833"/>
      <c r="AP164" s="1833"/>
      <c r="AQ164" s="1837"/>
      <c r="AR164" s="1832"/>
      <c r="AS164" s="1833"/>
      <c r="AT164" s="1833"/>
      <c r="AU164" s="1837"/>
      <c r="AV164" s="1832"/>
      <c r="AW164" s="1833"/>
      <c r="AX164" s="1833"/>
      <c r="AY164" s="1837"/>
      <c r="AZ164" s="1832"/>
      <c r="BA164" s="1833"/>
      <c r="BB164" s="1833"/>
      <c r="BC164" s="1837"/>
      <c r="BD164" s="1832"/>
      <c r="BE164" s="1833"/>
      <c r="BF164" s="1833"/>
      <c r="BG164" s="1837"/>
      <c r="BH164" s="1832"/>
      <c r="BI164" s="1833"/>
      <c r="BJ164" s="1833"/>
      <c r="BK164" s="1837"/>
      <c r="BL164" s="1832"/>
      <c r="BM164" s="1833"/>
      <c r="BN164" s="1833"/>
      <c r="BO164" s="1837"/>
      <c r="BP164" s="1832"/>
      <c r="BQ164" s="1833"/>
      <c r="BR164" s="1833"/>
      <c r="BS164" s="1837"/>
      <c r="BT164" s="1832"/>
      <c r="BU164" s="1833"/>
      <c r="BV164" s="1833"/>
      <c r="BW164" s="1837"/>
      <c r="BX164" s="1832"/>
      <c r="BY164" s="1833"/>
      <c r="BZ164" s="1833"/>
      <c r="CA164" s="1837"/>
      <c r="CB164" s="1832"/>
      <c r="CC164" s="1833"/>
      <c r="CD164" s="1833"/>
      <c r="CE164" s="1837"/>
      <c r="CF164" s="1832"/>
      <c r="CG164" s="1833"/>
      <c r="CH164" s="1833"/>
      <c r="CI164" s="1837"/>
      <c r="CJ164" s="1832"/>
      <c r="CK164" s="1833"/>
      <c r="CL164" s="1833"/>
      <c r="CM164" s="1837"/>
      <c r="CN164" s="1832"/>
      <c r="CO164" s="1833"/>
      <c r="CP164" s="1833"/>
      <c r="CQ164" s="1837"/>
      <c r="CR164" s="1832"/>
      <c r="CS164" s="1833"/>
      <c r="CT164" s="1833"/>
      <c r="CU164" s="1837"/>
      <c r="CV164" s="1832"/>
      <c r="CW164" s="1833"/>
      <c r="CX164" s="1833"/>
      <c r="CY164" s="1837"/>
      <c r="CZ164" s="1832"/>
      <c r="DA164" s="1833"/>
      <c r="DB164" s="1833"/>
      <c r="DC164" s="1837"/>
      <c r="DD164" s="1832"/>
      <c r="DE164" s="1833"/>
      <c r="DF164" s="1833"/>
      <c r="DG164" s="1837"/>
      <c r="DH164" s="1832"/>
      <c r="DI164" s="1833"/>
      <c r="DJ164" s="1833"/>
      <c r="DK164" s="1837"/>
      <c r="DL164" s="1832"/>
      <c r="DM164" s="1833"/>
      <c r="DN164" s="1833"/>
      <c r="DO164" s="1837"/>
      <c r="DP164" s="1832"/>
      <c r="DQ164" s="1833"/>
      <c r="DR164" s="1833"/>
      <c r="DS164" s="1837"/>
      <c r="DT164" s="1832"/>
      <c r="DU164" s="1833"/>
      <c r="DV164" s="1833"/>
      <c r="DW164" s="1837"/>
      <c r="DX164" s="1832"/>
      <c r="DY164" s="1833"/>
      <c r="DZ164" s="1833"/>
      <c r="EA164" s="1833"/>
      <c r="EB164" s="1846">
        <f t="shared" si="31"/>
        <v>0</v>
      </c>
      <c r="EC164" s="1828"/>
      <c r="ED164" s="1828"/>
      <c r="EE164" s="1847"/>
      <c r="EF164" s="441"/>
      <c r="EG164" s="160"/>
      <c r="EH164" s="160"/>
      <c r="EI164" s="160"/>
      <c r="EJ164" s="160"/>
      <c r="EK164" s="160"/>
      <c r="EL164" s="160"/>
      <c r="EM164" s="160"/>
      <c r="EW164" s="853"/>
      <c r="EX164" s="853"/>
      <c r="EY164" s="853"/>
      <c r="EZ164" s="853"/>
      <c r="FA164" s="853"/>
      <c r="FB164" s="853"/>
      <c r="FC164" s="853"/>
      <c r="FD164" s="853"/>
      <c r="FE164" s="853"/>
      <c r="FF164" s="853"/>
      <c r="FG164" s="853"/>
      <c r="FH164" s="853"/>
      <c r="FI164" s="853"/>
      <c r="FJ164" s="853"/>
      <c r="FK164" s="853"/>
      <c r="FL164" s="853"/>
      <c r="FM164" s="853"/>
      <c r="FN164" s="853"/>
      <c r="FO164" s="853"/>
      <c r="FP164" s="853"/>
      <c r="FQ164" s="853"/>
      <c r="FR164" s="853"/>
      <c r="FS164" s="853"/>
      <c r="FT164" s="853"/>
      <c r="FU164" s="853" t="s">
        <v>1122</v>
      </c>
      <c r="FV164" s="853"/>
    </row>
    <row r="165" spans="1:178" ht="26.25" customHeight="1">
      <c r="A165" s="909">
        <f t="shared" si="23"/>
        <v>115</v>
      </c>
      <c r="B165" s="402"/>
      <c r="C165" s="437"/>
      <c r="D165" s="585" t="s">
        <v>465</v>
      </c>
      <c r="E165" s="1919" t="s">
        <v>188</v>
      </c>
      <c r="F165" s="1920"/>
      <c r="G165" s="1921"/>
      <c r="H165" s="1844"/>
      <c r="I165" s="1833"/>
      <c r="J165" s="1833"/>
      <c r="K165" s="1845"/>
      <c r="L165" s="1833"/>
      <c r="M165" s="1833"/>
      <c r="N165" s="1833"/>
      <c r="O165" s="1833"/>
      <c r="P165" s="1832"/>
      <c r="Q165" s="1833"/>
      <c r="R165" s="1833"/>
      <c r="S165" s="1837"/>
      <c r="T165" s="1832"/>
      <c r="U165" s="1833"/>
      <c r="V165" s="1833"/>
      <c r="W165" s="1837"/>
      <c r="X165" s="1832"/>
      <c r="Y165" s="1833"/>
      <c r="Z165" s="1833"/>
      <c r="AA165" s="1837"/>
      <c r="AB165" s="1832"/>
      <c r="AC165" s="1833"/>
      <c r="AD165" s="1833"/>
      <c r="AE165" s="1837"/>
      <c r="AF165" s="1832"/>
      <c r="AG165" s="1833"/>
      <c r="AH165" s="1833"/>
      <c r="AI165" s="1837"/>
      <c r="AJ165" s="1832"/>
      <c r="AK165" s="1833"/>
      <c r="AL165" s="1833"/>
      <c r="AM165" s="1837"/>
      <c r="AN165" s="1832"/>
      <c r="AO165" s="1833"/>
      <c r="AP165" s="1833"/>
      <c r="AQ165" s="1837"/>
      <c r="AR165" s="1832"/>
      <c r="AS165" s="1833"/>
      <c r="AT165" s="1833"/>
      <c r="AU165" s="1837"/>
      <c r="AV165" s="1832"/>
      <c r="AW165" s="1833"/>
      <c r="AX165" s="1833"/>
      <c r="AY165" s="1837"/>
      <c r="AZ165" s="1832"/>
      <c r="BA165" s="1833"/>
      <c r="BB165" s="1833"/>
      <c r="BC165" s="1837"/>
      <c r="BD165" s="1832"/>
      <c r="BE165" s="1833"/>
      <c r="BF165" s="1833"/>
      <c r="BG165" s="1837"/>
      <c r="BH165" s="1832"/>
      <c r="BI165" s="1833"/>
      <c r="BJ165" s="1833"/>
      <c r="BK165" s="1837"/>
      <c r="BL165" s="1832"/>
      <c r="BM165" s="1833"/>
      <c r="BN165" s="1833"/>
      <c r="BO165" s="1837"/>
      <c r="BP165" s="1832"/>
      <c r="BQ165" s="1833"/>
      <c r="BR165" s="1833"/>
      <c r="BS165" s="1837"/>
      <c r="BT165" s="1832"/>
      <c r="BU165" s="1833"/>
      <c r="BV165" s="1833"/>
      <c r="BW165" s="1837"/>
      <c r="BX165" s="1832"/>
      <c r="BY165" s="1833"/>
      <c r="BZ165" s="1833"/>
      <c r="CA165" s="1837"/>
      <c r="CB165" s="1832"/>
      <c r="CC165" s="1833"/>
      <c r="CD165" s="1833"/>
      <c r="CE165" s="1837"/>
      <c r="CF165" s="1832"/>
      <c r="CG165" s="1833"/>
      <c r="CH165" s="1833"/>
      <c r="CI165" s="1837"/>
      <c r="CJ165" s="1832"/>
      <c r="CK165" s="1833"/>
      <c r="CL165" s="1833"/>
      <c r="CM165" s="1837"/>
      <c r="CN165" s="1832"/>
      <c r="CO165" s="1833"/>
      <c r="CP165" s="1833"/>
      <c r="CQ165" s="1837"/>
      <c r="CR165" s="1832"/>
      <c r="CS165" s="1833"/>
      <c r="CT165" s="1833"/>
      <c r="CU165" s="1837"/>
      <c r="CV165" s="1832"/>
      <c r="CW165" s="1833"/>
      <c r="CX165" s="1833"/>
      <c r="CY165" s="1837"/>
      <c r="CZ165" s="1832"/>
      <c r="DA165" s="1833"/>
      <c r="DB165" s="1833"/>
      <c r="DC165" s="1837"/>
      <c r="DD165" s="1832"/>
      <c r="DE165" s="1833"/>
      <c r="DF165" s="1833"/>
      <c r="DG165" s="1837"/>
      <c r="DH165" s="1832"/>
      <c r="DI165" s="1833"/>
      <c r="DJ165" s="1833"/>
      <c r="DK165" s="1837"/>
      <c r="DL165" s="1832"/>
      <c r="DM165" s="1833"/>
      <c r="DN165" s="1833"/>
      <c r="DO165" s="1837"/>
      <c r="DP165" s="1832"/>
      <c r="DQ165" s="1833"/>
      <c r="DR165" s="1833"/>
      <c r="DS165" s="1837"/>
      <c r="DT165" s="1832"/>
      <c r="DU165" s="1833"/>
      <c r="DV165" s="1833"/>
      <c r="DW165" s="1837"/>
      <c r="DX165" s="1832"/>
      <c r="DY165" s="1833"/>
      <c r="DZ165" s="1833"/>
      <c r="EA165" s="1833"/>
      <c r="EB165" s="1846">
        <f t="shared" si="31"/>
        <v>0</v>
      </c>
      <c r="EC165" s="1828"/>
      <c r="ED165" s="1828"/>
      <c r="EE165" s="1847"/>
      <c r="EF165" s="441"/>
      <c r="EG165" s="160"/>
      <c r="EH165" s="160"/>
      <c r="EI165" s="160"/>
      <c r="EJ165" s="160"/>
      <c r="EK165" s="160"/>
      <c r="EL165" s="160"/>
      <c r="EM165" s="160"/>
      <c r="EW165" s="853"/>
      <c r="EX165" s="853"/>
      <c r="EY165" s="853"/>
      <c r="EZ165" s="853"/>
      <c r="FA165" s="853"/>
      <c r="FB165" s="853"/>
      <c r="FC165" s="853"/>
      <c r="FD165" s="853"/>
      <c r="FE165" s="853"/>
      <c r="FF165" s="853"/>
      <c r="FG165" s="853"/>
      <c r="FH165" s="853"/>
      <c r="FI165" s="853"/>
      <c r="FJ165" s="853"/>
      <c r="FK165" s="853"/>
      <c r="FL165" s="853"/>
      <c r="FM165" s="853"/>
      <c r="FN165" s="853"/>
      <c r="FO165" s="853"/>
      <c r="FP165" s="853"/>
      <c r="FQ165" s="853"/>
      <c r="FR165" s="853"/>
      <c r="FS165" s="853"/>
      <c r="FT165" s="853"/>
      <c r="FU165" s="853" t="s">
        <v>1122</v>
      </c>
      <c r="FV165" s="853"/>
    </row>
    <row r="166" spans="1:178" ht="20.100000000000001" customHeight="1">
      <c r="A166" s="909">
        <f t="shared" si="23"/>
        <v>116</v>
      </c>
      <c r="B166" s="408" t="s">
        <v>643</v>
      </c>
      <c r="C166" s="1888" t="s">
        <v>684</v>
      </c>
      <c r="D166" s="1888"/>
      <c r="E166" s="1888"/>
      <c r="F166" s="1888"/>
      <c r="G166" s="1888"/>
      <c r="H166" s="2075"/>
      <c r="I166" s="1902"/>
      <c r="J166" s="1902"/>
      <c r="K166" s="2076"/>
      <c r="L166" s="1902"/>
      <c r="M166" s="1902"/>
      <c r="N166" s="1902"/>
      <c r="O166" s="1902"/>
      <c r="P166" s="1901"/>
      <c r="Q166" s="1902"/>
      <c r="R166" s="1902"/>
      <c r="S166" s="1903"/>
      <c r="T166" s="1901"/>
      <c r="U166" s="1902"/>
      <c r="V166" s="1902"/>
      <c r="W166" s="1903"/>
      <c r="X166" s="1901"/>
      <c r="Y166" s="1902"/>
      <c r="Z166" s="1902"/>
      <c r="AA166" s="1903"/>
      <c r="AB166" s="1901"/>
      <c r="AC166" s="1902"/>
      <c r="AD166" s="1902"/>
      <c r="AE166" s="1903"/>
      <c r="AF166" s="1901"/>
      <c r="AG166" s="1902"/>
      <c r="AH166" s="1902"/>
      <c r="AI166" s="1903"/>
      <c r="AJ166" s="1901"/>
      <c r="AK166" s="1902"/>
      <c r="AL166" s="1902"/>
      <c r="AM166" s="1903"/>
      <c r="AN166" s="1901"/>
      <c r="AO166" s="1902"/>
      <c r="AP166" s="1902"/>
      <c r="AQ166" s="1903"/>
      <c r="AR166" s="1901"/>
      <c r="AS166" s="1902"/>
      <c r="AT166" s="1902"/>
      <c r="AU166" s="1903"/>
      <c r="AV166" s="1901"/>
      <c r="AW166" s="1902"/>
      <c r="AX166" s="1902"/>
      <c r="AY166" s="1903"/>
      <c r="AZ166" s="1901"/>
      <c r="BA166" s="1902"/>
      <c r="BB166" s="1902"/>
      <c r="BC166" s="1903"/>
      <c r="BD166" s="1901"/>
      <c r="BE166" s="1902"/>
      <c r="BF166" s="1902"/>
      <c r="BG166" s="1903"/>
      <c r="BH166" s="1901"/>
      <c r="BI166" s="1902"/>
      <c r="BJ166" s="1902"/>
      <c r="BK166" s="1903"/>
      <c r="BL166" s="1901"/>
      <c r="BM166" s="1902"/>
      <c r="BN166" s="1902"/>
      <c r="BO166" s="1903"/>
      <c r="BP166" s="1901"/>
      <c r="BQ166" s="1902"/>
      <c r="BR166" s="1902"/>
      <c r="BS166" s="1903"/>
      <c r="BT166" s="1901"/>
      <c r="BU166" s="1902"/>
      <c r="BV166" s="1902"/>
      <c r="BW166" s="1903"/>
      <c r="BX166" s="1901"/>
      <c r="BY166" s="1902"/>
      <c r="BZ166" s="1902"/>
      <c r="CA166" s="1903"/>
      <c r="CB166" s="1901"/>
      <c r="CC166" s="1902"/>
      <c r="CD166" s="1902"/>
      <c r="CE166" s="1903"/>
      <c r="CF166" s="1901"/>
      <c r="CG166" s="1902"/>
      <c r="CH166" s="1902"/>
      <c r="CI166" s="1903"/>
      <c r="CJ166" s="1901"/>
      <c r="CK166" s="1902"/>
      <c r="CL166" s="1902"/>
      <c r="CM166" s="1903"/>
      <c r="CN166" s="1901"/>
      <c r="CO166" s="1902"/>
      <c r="CP166" s="1902"/>
      <c r="CQ166" s="1903"/>
      <c r="CR166" s="1901"/>
      <c r="CS166" s="1902"/>
      <c r="CT166" s="1902"/>
      <c r="CU166" s="1903"/>
      <c r="CV166" s="1901"/>
      <c r="CW166" s="1902"/>
      <c r="CX166" s="1902"/>
      <c r="CY166" s="1903"/>
      <c r="CZ166" s="1901"/>
      <c r="DA166" s="1902"/>
      <c r="DB166" s="1902"/>
      <c r="DC166" s="1903"/>
      <c r="DD166" s="1901"/>
      <c r="DE166" s="1902"/>
      <c r="DF166" s="1902"/>
      <c r="DG166" s="1903"/>
      <c r="DH166" s="1901"/>
      <c r="DI166" s="1902"/>
      <c r="DJ166" s="1902"/>
      <c r="DK166" s="1903"/>
      <c r="DL166" s="1901"/>
      <c r="DM166" s="1902"/>
      <c r="DN166" s="1902"/>
      <c r="DO166" s="1903"/>
      <c r="DP166" s="1901"/>
      <c r="DQ166" s="1902"/>
      <c r="DR166" s="1902"/>
      <c r="DS166" s="1903"/>
      <c r="DT166" s="1901"/>
      <c r="DU166" s="1902"/>
      <c r="DV166" s="1902"/>
      <c r="DW166" s="1903"/>
      <c r="DX166" s="1901"/>
      <c r="DY166" s="1902"/>
      <c r="DZ166" s="1902"/>
      <c r="EA166" s="1902"/>
      <c r="EB166" s="2051"/>
      <c r="EC166" s="1902"/>
      <c r="ED166" s="1902"/>
      <c r="EE166" s="2052"/>
      <c r="EG166"/>
      <c r="EH166"/>
      <c r="EI166"/>
      <c r="EJ166"/>
      <c r="EK166"/>
      <c r="EL166" s="160"/>
      <c r="EM166" s="160"/>
      <c r="EW166" s="853"/>
      <c r="EX166" s="853"/>
      <c r="EY166" s="853"/>
      <c r="EZ166" s="853"/>
      <c r="FA166" s="853"/>
      <c r="FB166" s="853"/>
      <c r="FC166" s="853"/>
      <c r="FD166" s="853"/>
      <c r="FE166" s="853"/>
      <c r="FF166" s="853"/>
      <c r="FG166" s="853"/>
      <c r="FH166" s="853"/>
      <c r="FI166" s="853"/>
      <c r="FJ166" s="853"/>
      <c r="FK166" s="853"/>
      <c r="FL166" s="853"/>
      <c r="FM166" s="853"/>
      <c r="FN166" s="853"/>
      <c r="FO166" s="853"/>
      <c r="FP166" s="853"/>
      <c r="FQ166" s="853"/>
      <c r="FR166" s="853"/>
      <c r="FS166" s="853"/>
      <c r="FT166" s="853"/>
      <c r="FU166" s="853"/>
      <c r="FV166" s="853"/>
    </row>
    <row r="167" spans="1:178" ht="30" customHeight="1">
      <c r="A167" s="909">
        <f t="shared" si="23"/>
        <v>117</v>
      </c>
      <c r="B167" s="408" t="s">
        <v>61</v>
      </c>
      <c r="C167" s="1917" t="s">
        <v>409</v>
      </c>
      <c r="D167" s="1917"/>
      <c r="E167" s="1917"/>
      <c r="F167" s="1917"/>
      <c r="G167" s="1934"/>
      <c r="H167" s="1844"/>
      <c r="I167" s="1833"/>
      <c r="J167" s="1833"/>
      <c r="K167" s="1845"/>
      <c r="L167" s="1833"/>
      <c r="M167" s="1833"/>
      <c r="N167" s="1833"/>
      <c r="O167" s="1833"/>
      <c r="P167" s="1832"/>
      <c r="Q167" s="1833"/>
      <c r="R167" s="1833"/>
      <c r="S167" s="1837"/>
      <c r="T167" s="1832"/>
      <c r="U167" s="1833"/>
      <c r="V167" s="1833"/>
      <c r="W167" s="1837"/>
      <c r="X167" s="1832"/>
      <c r="Y167" s="1833"/>
      <c r="Z167" s="1833"/>
      <c r="AA167" s="1837"/>
      <c r="AB167" s="1832"/>
      <c r="AC167" s="1833"/>
      <c r="AD167" s="1833"/>
      <c r="AE167" s="1837"/>
      <c r="AF167" s="1832"/>
      <c r="AG167" s="1833"/>
      <c r="AH167" s="1833"/>
      <c r="AI167" s="1837"/>
      <c r="AJ167" s="1832"/>
      <c r="AK167" s="1833"/>
      <c r="AL167" s="1833"/>
      <c r="AM167" s="1837"/>
      <c r="AN167" s="1832"/>
      <c r="AO167" s="1833"/>
      <c r="AP167" s="1833"/>
      <c r="AQ167" s="1837"/>
      <c r="AR167" s="1832"/>
      <c r="AS167" s="1833"/>
      <c r="AT167" s="1833"/>
      <c r="AU167" s="1837"/>
      <c r="AV167" s="1832"/>
      <c r="AW167" s="1833"/>
      <c r="AX167" s="1833"/>
      <c r="AY167" s="1837"/>
      <c r="AZ167" s="1832"/>
      <c r="BA167" s="1833"/>
      <c r="BB167" s="1833"/>
      <c r="BC167" s="1837"/>
      <c r="BD167" s="1832"/>
      <c r="BE167" s="1833"/>
      <c r="BF167" s="1833"/>
      <c r="BG167" s="1837"/>
      <c r="BH167" s="1832"/>
      <c r="BI167" s="1833"/>
      <c r="BJ167" s="1833"/>
      <c r="BK167" s="1837"/>
      <c r="BL167" s="1832"/>
      <c r="BM167" s="1833"/>
      <c r="BN167" s="1833"/>
      <c r="BO167" s="1837"/>
      <c r="BP167" s="1832"/>
      <c r="BQ167" s="1833"/>
      <c r="BR167" s="1833"/>
      <c r="BS167" s="1837"/>
      <c r="BT167" s="1832"/>
      <c r="BU167" s="1833"/>
      <c r="BV167" s="1833"/>
      <c r="BW167" s="1837"/>
      <c r="BX167" s="1832"/>
      <c r="BY167" s="1833"/>
      <c r="BZ167" s="1833"/>
      <c r="CA167" s="1837"/>
      <c r="CB167" s="1832"/>
      <c r="CC167" s="1833"/>
      <c r="CD167" s="1833"/>
      <c r="CE167" s="1837"/>
      <c r="CF167" s="1832"/>
      <c r="CG167" s="1833"/>
      <c r="CH167" s="1833"/>
      <c r="CI167" s="1837"/>
      <c r="CJ167" s="1832"/>
      <c r="CK167" s="1833"/>
      <c r="CL167" s="1833"/>
      <c r="CM167" s="1837"/>
      <c r="CN167" s="1832"/>
      <c r="CO167" s="1833"/>
      <c r="CP167" s="1833"/>
      <c r="CQ167" s="1837"/>
      <c r="CR167" s="1832"/>
      <c r="CS167" s="1833"/>
      <c r="CT167" s="1833"/>
      <c r="CU167" s="1837"/>
      <c r="CV167" s="1832"/>
      <c r="CW167" s="1833"/>
      <c r="CX167" s="1833"/>
      <c r="CY167" s="1837"/>
      <c r="CZ167" s="1832"/>
      <c r="DA167" s="1833"/>
      <c r="DB167" s="1833"/>
      <c r="DC167" s="1837"/>
      <c r="DD167" s="1832"/>
      <c r="DE167" s="1833"/>
      <c r="DF167" s="1833"/>
      <c r="DG167" s="1837"/>
      <c r="DH167" s="1832"/>
      <c r="DI167" s="1833"/>
      <c r="DJ167" s="1833"/>
      <c r="DK167" s="1837"/>
      <c r="DL167" s="1832"/>
      <c r="DM167" s="1833"/>
      <c r="DN167" s="1833"/>
      <c r="DO167" s="1837"/>
      <c r="DP167" s="1832"/>
      <c r="DQ167" s="1833"/>
      <c r="DR167" s="1833"/>
      <c r="DS167" s="1837"/>
      <c r="DT167" s="1832"/>
      <c r="DU167" s="1833"/>
      <c r="DV167" s="1833"/>
      <c r="DW167" s="1837"/>
      <c r="DX167" s="1832"/>
      <c r="DY167" s="1833"/>
      <c r="DZ167" s="1833"/>
      <c r="EA167" s="1833"/>
      <c r="EB167" s="1846">
        <f>SUM(H167:EA167)</f>
        <v>0</v>
      </c>
      <c r="EC167" s="1828"/>
      <c r="ED167" s="1828"/>
      <c r="EE167" s="1847"/>
      <c r="EG167"/>
      <c r="EH167"/>
      <c r="EI167"/>
      <c r="EJ167"/>
      <c r="EK167"/>
      <c r="EL167" s="160"/>
      <c r="EM167" s="160"/>
      <c r="EW167" s="853"/>
      <c r="EX167" s="853"/>
      <c r="EY167" s="853"/>
      <c r="EZ167" s="853"/>
      <c r="FA167" s="853"/>
      <c r="FB167" s="853"/>
      <c r="FC167" s="853"/>
      <c r="FD167" s="853"/>
      <c r="FE167" s="853"/>
      <c r="FF167" s="853"/>
      <c r="FG167" s="853"/>
      <c r="FH167" s="853"/>
      <c r="FI167" s="853"/>
      <c r="FJ167" s="853"/>
      <c r="FK167" s="853"/>
      <c r="FL167" s="853"/>
      <c r="FM167" s="853"/>
      <c r="FN167" s="853"/>
      <c r="FO167" s="853"/>
      <c r="FP167" s="853"/>
      <c r="FQ167" s="853"/>
      <c r="FR167" s="853"/>
      <c r="FS167" s="853"/>
      <c r="FT167" s="853" t="s">
        <v>1122</v>
      </c>
      <c r="FU167" s="853"/>
      <c r="FV167" s="853"/>
    </row>
    <row r="168" spans="1:178" ht="20.100000000000001" customHeight="1">
      <c r="A168" s="909">
        <f t="shared" si="23"/>
        <v>118</v>
      </c>
      <c r="B168" s="408" t="s">
        <v>466</v>
      </c>
      <c r="C168" s="1888" t="s">
        <v>685</v>
      </c>
      <c r="D168" s="1888"/>
      <c r="E168" s="1888"/>
      <c r="F168" s="1888"/>
      <c r="G168" s="1888"/>
      <c r="H168" s="1844"/>
      <c r="I168" s="1833"/>
      <c r="J168" s="1833"/>
      <c r="K168" s="1845"/>
      <c r="L168" s="1833"/>
      <c r="M168" s="1833"/>
      <c r="N168" s="1833"/>
      <c r="O168" s="1833"/>
      <c r="P168" s="1832"/>
      <c r="Q168" s="1833"/>
      <c r="R168" s="1833"/>
      <c r="S168" s="1837"/>
      <c r="T168" s="1832"/>
      <c r="U168" s="1833"/>
      <c r="V168" s="1833"/>
      <c r="W168" s="1837"/>
      <c r="X168" s="1832"/>
      <c r="Y168" s="1833"/>
      <c r="Z168" s="1833"/>
      <c r="AA168" s="1837"/>
      <c r="AB168" s="1832"/>
      <c r="AC168" s="1833"/>
      <c r="AD168" s="1833"/>
      <c r="AE168" s="1837"/>
      <c r="AF168" s="1832"/>
      <c r="AG168" s="1833"/>
      <c r="AH168" s="1833"/>
      <c r="AI168" s="1837"/>
      <c r="AJ168" s="1832"/>
      <c r="AK168" s="1833"/>
      <c r="AL168" s="1833"/>
      <c r="AM168" s="1837"/>
      <c r="AN168" s="1832"/>
      <c r="AO168" s="1833"/>
      <c r="AP168" s="1833"/>
      <c r="AQ168" s="1837"/>
      <c r="AR168" s="1832"/>
      <c r="AS168" s="1833"/>
      <c r="AT168" s="1833"/>
      <c r="AU168" s="1837"/>
      <c r="AV168" s="1832"/>
      <c r="AW168" s="1833"/>
      <c r="AX168" s="1833"/>
      <c r="AY168" s="1837"/>
      <c r="AZ168" s="1832"/>
      <c r="BA168" s="1833"/>
      <c r="BB168" s="1833"/>
      <c r="BC168" s="1837"/>
      <c r="BD168" s="1832"/>
      <c r="BE168" s="1833"/>
      <c r="BF168" s="1833"/>
      <c r="BG168" s="1837"/>
      <c r="BH168" s="1832"/>
      <c r="BI168" s="1833"/>
      <c r="BJ168" s="1833"/>
      <c r="BK168" s="1837"/>
      <c r="BL168" s="1832"/>
      <c r="BM168" s="1833"/>
      <c r="BN168" s="1833"/>
      <c r="BO168" s="1837"/>
      <c r="BP168" s="1832"/>
      <c r="BQ168" s="1833"/>
      <c r="BR168" s="1833"/>
      <c r="BS168" s="1837"/>
      <c r="BT168" s="1832"/>
      <c r="BU168" s="1833"/>
      <c r="BV168" s="1833"/>
      <c r="BW168" s="1837"/>
      <c r="BX168" s="1832"/>
      <c r="BY168" s="1833"/>
      <c r="BZ168" s="1833"/>
      <c r="CA168" s="1837"/>
      <c r="CB168" s="1832"/>
      <c r="CC168" s="1833"/>
      <c r="CD168" s="1833"/>
      <c r="CE168" s="1837"/>
      <c r="CF168" s="1832"/>
      <c r="CG168" s="1833"/>
      <c r="CH168" s="1833"/>
      <c r="CI168" s="1837"/>
      <c r="CJ168" s="1832"/>
      <c r="CK168" s="1833"/>
      <c r="CL168" s="1833"/>
      <c r="CM168" s="1837"/>
      <c r="CN168" s="1832"/>
      <c r="CO168" s="1833"/>
      <c r="CP168" s="1833"/>
      <c r="CQ168" s="1837"/>
      <c r="CR168" s="1832"/>
      <c r="CS168" s="1833"/>
      <c r="CT168" s="1833"/>
      <c r="CU168" s="1837"/>
      <c r="CV168" s="1832"/>
      <c r="CW168" s="1833"/>
      <c r="CX168" s="1833"/>
      <c r="CY168" s="1837"/>
      <c r="CZ168" s="1832"/>
      <c r="DA168" s="1833"/>
      <c r="DB168" s="1833"/>
      <c r="DC168" s="1837"/>
      <c r="DD168" s="1832"/>
      <c r="DE168" s="1833"/>
      <c r="DF168" s="1833"/>
      <c r="DG168" s="1837"/>
      <c r="DH168" s="1832"/>
      <c r="DI168" s="1833"/>
      <c r="DJ168" s="1833"/>
      <c r="DK168" s="1837"/>
      <c r="DL168" s="1832"/>
      <c r="DM168" s="1833"/>
      <c r="DN168" s="1833"/>
      <c r="DO168" s="1837"/>
      <c r="DP168" s="1832"/>
      <c r="DQ168" s="1833"/>
      <c r="DR168" s="1833"/>
      <c r="DS168" s="1837"/>
      <c r="DT168" s="1832"/>
      <c r="DU168" s="1833"/>
      <c r="DV168" s="1833"/>
      <c r="DW168" s="1837"/>
      <c r="DX168" s="1832"/>
      <c r="DY168" s="1833"/>
      <c r="DZ168" s="1833"/>
      <c r="EA168" s="1833"/>
      <c r="EB168" s="1846">
        <f>SUM(H168:EA168)</f>
        <v>0</v>
      </c>
      <c r="EC168" s="1828"/>
      <c r="ED168" s="1828"/>
      <c r="EE168" s="1847"/>
      <c r="EG168"/>
      <c r="EH168"/>
      <c r="EI168"/>
      <c r="EJ168"/>
      <c r="EK168"/>
      <c r="EL168" s="160"/>
      <c r="EM168" s="160"/>
      <c r="EW168" s="853"/>
      <c r="EX168" s="853"/>
      <c r="EY168" s="853"/>
      <c r="EZ168" s="853"/>
      <c r="FA168" s="853"/>
      <c r="FB168" s="853"/>
      <c r="FC168" s="853"/>
      <c r="FD168" s="853"/>
      <c r="FE168" s="853"/>
      <c r="FF168" s="853"/>
      <c r="FG168" s="853"/>
      <c r="FH168" s="853"/>
      <c r="FI168" s="853"/>
      <c r="FJ168" s="853"/>
      <c r="FK168" s="853"/>
      <c r="FL168" s="853"/>
      <c r="FM168" s="853"/>
      <c r="FN168" s="853"/>
      <c r="FO168" s="853"/>
      <c r="FP168" s="853"/>
      <c r="FQ168" s="853"/>
      <c r="FR168" s="853"/>
      <c r="FS168" s="853"/>
      <c r="FT168" s="853" t="s">
        <v>1122</v>
      </c>
      <c r="FU168" s="853"/>
      <c r="FV168" s="853"/>
    </row>
    <row r="169" spans="1:178" ht="20.100000000000001" customHeight="1" thickBot="1">
      <c r="A169" s="909">
        <f t="shared" si="23"/>
        <v>119</v>
      </c>
      <c r="B169" s="417" t="s">
        <v>467</v>
      </c>
      <c r="C169" s="1888" t="s">
        <v>686</v>
      </c>
      <c r="D169" s="1888"/>
      <c r="E169" s="1888"/>
      <c r="F169" s="1888"/>
      <c r="G169" s="1888"/>
      <c r="H169" s="2060">
        <f>J10</f>
        <v>0</v>
      </c>
      <c r="I169" s="2061"/>
      <c r="J169" s="2061"/>
      <c r="K169" s="2062"/>
      <c r="L169" s="1828">
        <f>N10</f>
        <v>0</v>
      </c>
      <c r="M169" s="1828"/>
      <c r="N169" s="1828"/>
      <c r="O169" s="1828"/>
      <c r="P169" s="1827">
        <f>R10</f>
        <v>0</v>
      </c>
      <c r="Q169" s="1828"/>
      <c r="R169" s="1828"/>
      <c r="S169" s="1829"/>
      <c r="T169" s="1827">
        <f>V10</f>
        <v>0</v>
      </c>
      <c r="U169" s="1828"/>
      <c r="V169" s="1828"/>
      <c r="W169" s="1829"/>
      <c r="X169" s="1827">
        <f>Z10</f>
        <v>0</v>
      </c>
      <c r="Y169" s="1828"/>
      <c r="Z169" s="1828"/>
      <c r="AA169" s="1829"/>
      <c r="AB169" s="1827">
        <f>AD10</f>
        <v>0</v>
      </c>
      <c r="AC169" s="1828"/>
      <c r="AD169" s="1828"/>
      <c r="AE169" s="1829"/>
      <c r="AF169" s="1827">
        <f>AH10</f>
        <v>0</v>
      </c>
      <c r="AG169" s="1828"/>
      <c r="AH169" s="1828"/>
      <c r="AI169" s="1829"/>
      <c r="AJ169" s="1827">
        <f>AL10</f>
        <v>0</v>
      </c>
      <c r="AK169" s="1828"/>
      <c r="AL169" s="1828"/>
      <c r="AM169" s="1829"/>
      <c r="AN169" s="1827">
        <f>AP10</f>
        <v>0</v>
      </c>
      <c r="AO169" s="1828"/>
      <c r="AP169" s="1828"/>
      <c r="AQ169" s="1829"/>
      <c r="AR169" s="1827">
        <f>AT10</f>
        <v>0</v>
      </c>
      <c r="AS169" s="1828"/>
      <c r="AT169" s="1828"/>
      <c r="AU169" s="1829"/>
      <c r="AV169" s="1827">
        <f>AX10</f>
        <v>0</v>
      </c>
      <c r="AW169" s="1828"/>
      <c r="AX169" s="1828"/>
      <c r="AY169" s="1829"/>
      <c r="AZ169" s="1827">
        <f>BB10</f>
        <v>0</v>
      </c>
      <c r="BA169" s="1828"/>
      <c r="BB169" s="1828"/>
      <c r="BC169" s="1829"/>
      <c r="BD169" s="1827">
        <f>BF10</f>
        <v>0</v>
      </c>
      <c r="BE169" s="1828"/>
      <c r="BF169" s="1828"/>
      <c r="BG169" s="1829"/>
      <c r="BH169" s="1827">
        <f>BJ10</f>
        <v>0</v>
      </c>
      <c r="BI169" s="1828"/>
      <c r="BJ169" s="1828"/>
      <c r="BK169" s="1829"/>
      <c r="BL169" s="1827">
        <f>BN10</f>
        <v>0</v>
      </c>
      <c r="BM169" s="1828"/>
      <c r="BN169" s="1828"/>
      <c r="BO169" s="1829"/>
      <c r="BP169" s="1827">
        <f>BR10</f>
        <v>0</v>
      </c>
      <c r="BQ169" s="1828"/>
      <c r="BR169" s="1828"/>
      <c r="BS169" s="1829"/>
      <c r="BT169" s="1827">
        <f>BV10</f>
        <v>0</v>
      </c>
      <c r="BU169" s="1828"/>
      <c r="BV169" s="1828"/>
      <c r="BW169" s="1829"/>
      <c r="BX169" s="1827">
        <f>BZ10</f>
        <v>0</v>
      </c>
      <c r="BY169" s="1828"/>
      <c r="BZ169" s="1828"/>
      <c r="CA169" s="1829"/>
      <c r="CB169" s="1827">
        <f>CD10</f>
        <v>0</v>
      </c>
      <c r="CC169" s="1828"/>
      <c r="CD169" s="1828"/>
      <c r="CE169" s="1829"/>
      <c r="CF169" s="1827">
        <f>CH10</f>
        <v>0</v>
      </c>
      <c r="CG169" s="1828"/>
      <c r="CH169" s="1828"/>
      <c r="CI169" s="1829"/>
      <c r="CJ169" s="1827">
        <f>CL10</f>
        <v>0</v>
      </c>
      <c r="CK169" s="1828"/>
      <c r="CL169" s="1828"/>
      <c r="CM169" s="1829"/>
      <c r="CN169" s="1827">
        <f>CP10</f>
        <v>0</v>
      </c>
      <c r="CO169" s="1828"/>
      <c r="CP169" s="1828"/>
      <c r="CQ169" s="1829"/>
      <c r="CR169" s="1827">
        <f>CT10</f>
        <v>0</v>
      </c>
      <c r="CS169" s="1828"/>
      <c r="CT169" s="1828"/>
      <c r="CU169" s="1829"/>
      <c r="CV169" s="1827">
        <f>CX10</f>
        <v>0</v>
      </c>
      <c r="CW169" s="1828"/>
      <c r="CX169" s="1828"/>
      <c r="CY169" s="1829"/>
      <c r="CZ169" s="1827">
        <f>DB10</f>
        <v>0</v>
      </c>
      <c r="DA169" s="1828"/>
      <c r="DB169" s="1828"/>
      <c r="DC169" s="1829"/>
      <c r="DD169" s="1827">
        <f>DF10</f>
        <v>0</v>
      </c>
      <c r="DE169" s="1828"/>
      <c r="DF169" s="1828"/>
      <c r="DG169" s="1829"/>
      <c r="DH169" s="1827">
        <f>DJ10</f>
        <v>0</v>
      </c>
      <c r="DI169" s="1828"/>
      <c r="DJ169" s="1828"/>
      <c r="DK169" s="1829"/>
      <c r="DL169" s="1827">
        <f>DN10</f>
        <v>0</v>
      </c>
      <c r="DM169" s="1828"/>
      <c r="DN169" s="1828"/>
      <c r="DO169" s="1829"/>
      <c r="DP169" s="1827">
        <f>DR10</f>
        <v>0</v>
      </c>
      <c r="DQ169" s="1828"/>
      <c r="DR169" s="1828"/>
      <c r="DS169" s="1829"/>
      <c r="DT169" s="1827">
        <f>DV10</f>
        <v>0</v>
      </c>
      <c r="DU169" s="1828"/>
      <c r="DV169" s="1828"/>
      <c r="DW169" s="1829"/>
      <c r="DX169" s="1827">
        <f>DZ10</f>
        <v>0</v>
      </c>
      <c r="DY169" s="1828"/>
      <c r="DZ169" s="1828"/>
      <c r="EA169" s="1828"/>
      <c r="EB169" s="2039">
        <f>SUM(H169:EA169)</f>
        <v>0</v>
      </c>
      <c r="EC169" s="2040"/>
      <c r="ED169" s="2040"/>
      <c r="EE169" s="2041"/>
      <c r="EG169"/>
      <c r="EH169"/>
      <c r="EI169"/>
      <c r="EJ169"/>
      <c r="EK169"/>
      <c r="EL169" s="160"/>
      <c r="EM169" s="160"/>
      <c r="EW169" s="853"/>
      <c r="EX169" s="853"/>
      <c r="EY169" s="853"/>
      <c r="EZ169" s="853"/>
      <c r="FA169" s="853"/>
      <c r="FB169" s="853"/>
      <c r="FC169" s="853"/>
      <c r="FD169" s="853"/>
      <c r="FE169" s="853"/>
      <c r="FF169" s="853"/>
      <c r="FG169" s="853"/>
      <c r="FH169" s="853"/>
      <c r="FI169" s="853"/>
      <c r="FJ169" s="853"/>
      <c r="FK169" s="853"/>
      <c r="FL169" s="853"/>
      <c r="FM169" s="853"/>
      <c r="FN169" s="853"/>
      <c r="FO169" s="853"/>
      <c r="FP169" s="853"/>
      <c r="FQ169" s="853"/>
      <c r="FR169" s="853"/>
      <c r="FS169" s="853" t="s">
        <v>1122</v>
      </c>
      <c r="FT169" s="853"/>
      <c r="FU169" s="853"/>
      <c r="FV169" s="853"/>
    </row>
    <row r="170" spans="1:178" ht="20.100000000000001" customHeight="1" thickBot="1">
      <c r="A170" s="912"/>
      <c r="B170" s="431"/>
      <c r="C170" s="432"/>
      <c r="D170" s="431"/>
      <c r="E170" s="431"/>
      <c r="F170" s="431"/>
      <c r="G170" s="431"/>
      <c r="H170" s="162"/>
      <c r="I170" s="59"/>
      <c r="J170" s="59"/>
      <c r="K170" s="60"/>
      <c r="L170" s="162"/>
      <c r="M170" s="59"/>
      <c r="N170" s="59"/>
      <c r="O170" s="60"/>
      <c r="P170" s="162"/>
      <c r="Q170" s="59"/>
      <c r="R170" s="59"/>
      <c r="S170" s="60"/>
      <c r="T170" s="162"/>
      <c r="U170" s="59"/>
      <c r="V170" s="59"/>
      <c r="W170" s="60"/>
      <c r="X170" s="162"/>
      <c r="Y170" s="59"/>
      <c r="Z170" s="59"/>
      <c r="AA170" s="60"/>
      <c r="AB170" s="162"/>
      <c r="AC170" s="59"/>
      <c r="AD170" s="59"/>
      <c r="AE170" s="60"/>
      <c r="AF170" s="162"/>
      <c r="AG170" s="59"/>
      <c r="AH170" s="59"/>
      <c r="AI170" s="60"/>
      <c r="AJ170" s="162"/>
      <c r="AK170" s="59"/>
      <c r="AL170" s="59"/>
      <c r="AM170" s="60"/>
      <c r="AN170" s="162"/>
      <c r="AO170" s="59"/>
      <c r="AP170" s="59"/>
      <c r="AQ170" s="60"/>
      <c r="AR170" s="162"/>
      <c r="AS170" s="59"/>
      <c r="AT170" s="59"/>
      <c r="AU170" s="60"/>
      <c r="AV170" s="162"/>
      <c r="AW170" s="59"/>
      <c r="AX170" s="59"/>
      <c r="AY170" s="60"/>
      <c r="AZ170" s="162"/>
      <c r="BA170" s="59"/>
      <c r="BB170" s="59"/>
      <c r="BC170" s="60"/>
      <c r="BD170" s="162"/>
      <c r="BE170" s="59"/>
      <c r="BF170" s="59"/>
      <c r="BG170" s="60"/>
      <c r="BH170" s="162"/>
      <c r="BI170" s="59"/>
      <c r="BJ170" s="59"/>
      <c r="BK170" s="60"/>
      <c r="BL170" s="162"/>
      <c r="BM170" s="59"/>
      <c r="BN170" s="59"/>
      <c r="BO170" s="60"/>
      <c r="BP170" s="162"/>
      <c r="BQ170" s="59"/>
      <c r="BR170" s="59"/>
      <c r="BS170" s="60"/>
      <c r="BT170" s="162"/>
      <c r="BU170" s="59"/>
      <c r="BV170" s="59"/>
      <c r="BW170" s="60"/>
      <c r="BX170" s="162"/>
      <c r="BY170" s="59"/>
      <c r="BZ170" s="59"/>
      <c r="CA170" s="60"/>
      <c r="CB170" s="162"/>
      <c r="CC170" s="59"/>
      <c r="CD170" s="59"/>
      <c r="CE170" s="60"/>
      <c r="CF170" s="162"/>
      <c r="CG170" s="59"/>
      <c r="CH170" s="59"/>
      <c r="CI170" s="60"/>
      <c r="CJ170" s="162"/>
      <c r="CK170" s="59"/>
      <c r="CL170" s="59"/>
      <c r="CM170" s="60"/>
      <c r="CN170" s="162"/>
      <c r="CO170" s="59"/>
      <c r="CP170" s="59"/>
      <c r="CQ170" s="60"/>
      <c r="CR170" s="162"/>
      <c r="CS170" s="59"/>
      <c r="CT170" s="59"/>
      <c r="CU170" s="60"/>
      <c r="CV170" s="162"/>
      <c r="CW170" s="59"/>
      <c r="CX170" s="59"/>
      <c r="CY170" s="60"/>
      <c r="CZ170" s="162"/>
      <c r="DA170" s="59"/>
      <c r="DB170" s="59"/>
      <c r="DC170" s="60"/>
      <c r="DD170" s="162"/>
      <c r="DE170" s="59"/>
      <c r="DF170" s="59"/>
      <c r="DG170" s="60"/>
      <c r="DH170" s="162"/>
      <c r="DI170" s="59"/>
      <c r="DJ170" s="59"/>
      <c r="DK170" s="60"/>
      <c r="DL170" s="162"/>
      <c r="DM170" s="59"/>
      <c r="DN170" s="59"/>
      <c r="DO170" s="60"/>
      <c r="DP170" s="162"/>
      <c r="DQ170" s="59"/>
      <c r="DR170" s="59"/>
      <c r="DS170" s="60"/>
      <c r="DT170" s="162"/>
      <c r="DU170" s="59"/>
      <c r="DV170" s="59"/>
      <c r="DW170" s="60"/>
      <c r="DX170" s="162"/>
      <c r="DY170" s="59"/>
      <c r="DZ170" s="59"/>
      <c r="EA170" s="60"/>
      <c r="EB170" s="162"/>
      <c r="EC170" s="59"/>
      <c r="ED170" s="59"/>
      <c r="EE170" s="60"/>
      <c r="EG170"/>
      <c r="EH170"/>
      <c r="EI170"/>
      <c r="EJ170"/>
      <c r="EK170"/>
      <c r="EL170" s="160"/>
      <c r="EM170" s="160"/>
      <c r="EW170" s="853"/>
      <c r="EX170" s="853"/>
      <c r="EY170" s="853"/>
      <c r="EZ170" s="853"/>
      <c r="FA170" s="853"/>
      <c r="FB170" s="853"/>
      <c r="FC170" s="853"/>
      <c r="FD170" s="853"/>
      <c r="FE170" s="853"/>
      <c r="FF170" s="853"/>
      <c r="FG170" s="853"/>
      <c r="FH170" s="853"/>
      <c r="FI170" s="853"/>
      <c r="FJ170" s="853"/>
      <c r="FK170" s="853"/>
      <c r="FL170" s="853"/>
      <c r="FM170" s="853"/>
      <c r="FN170" s="853"/>
      <c r="FO170" s="853"/>
      <c r="FP170" s="853"/>
      <c r="FQ170" s="853"/>
      <c r="FR170" s="853"/>
      <c r="FS170" s="853"/>
      <c r="FT170" s="853"/>
      <c r="FU170" s="853"/>
      <c r="FV170" s="853"/>
    </row>
    <row r="171" spans="1:178" ht="20.100000000000001" customHeight="1" thickTop="1">
      <c r="A171" s="909">
        <f>A169+1</f>
        <v>120</v>
      </c>
      <c r="B171" s="404" t="s">
        <v>1344</v>
      </c>
      <c r="C171" s="976" t="s">
        <v>1345</v>
      </c>
      <c r="D171" s="975"/>
      <c r="E171" s="975"/>
      <c r="F171" s="975"/>
      <c r="G171" s="975"/>
      <c r="H171" s="2063"/>
      <c r="I171" s="2064"/>
      <c r="J171" s="2064"/>
      <c r="K171" s="2065"/>
      <c r="L171" s="1844"/>
      <c r="M171" s="1833"/>
      <c r="N171" s="1833"/>
      <c r="O171" s="1833"/>
      <c r="P171" s="1832"/>
      <c r="Q171" s="1833"/>
      <c r="R171" s="1833"/>
      <c r="S171" s="1837"/>
      <c r="T171" s="1832"/>
      <c r="U171" s="1833"/>
      <c r="V171" s="1833"/>
      <c r="W171" s="1837"/>
      <c r="X171" s="1832"/>
      <c r="Y171" s="1833"/>
      <c r="Z171" s="1833"/>
      <c r="AA171" s="1837"/>
      <c r="AB171" s="1832"/>
      <c r="AC171" s="1833"/>
      <c r="AD171" s="1833"/>
      <c r="AE171" s="1837"/>
      <c r="AF171" s="1832"/>
      <c r="AG171" s="1833"/>
      <c r="AH171" s="1833"/>
      <c r="AI171" s="1837"/>
      <c r="AJ171" s="1832"/>
      <c r="AK171" s="1833"/>
      <c r="AL171" s="1833"/>
      <c r="AM171" s="1837"/>
      <c r="AN171" s="1832"/>
      <c r="AO171" s="1833"/>
      <c r="AP171" s="1833"/>
      <c r="AQ171" s="1837"/>
      <c r="AR171" s="1832"/>
      <c r="AS171" s="1833"/>
      <c r="AT171" s="1833"/>
      <c r="AU171" s="1837"/>
      <c r="AV171" s="1832"/>
      <c r="AW171" s="1833"/>
      <c r="AX171" s="1833"/>
      <c r="AY171" s="1837"/>
      <c r="AZ171" s="1832"/>
      <c r="BA171" s="1833"/>
      <c r="BB171" s="1833"/>
      <c r="BC171" s="1837"/>
      <c r="BD171" s="1832"/>
      <c r="BE171" s="1833"/>
      <c r="BF171" s="1833"/>
      <c r="BG171" s="1837"/>
      <c r="BH171" s="1832"/>
      <c r="BI171" s="1833"/>
      <c r="BJ171" s="1833"/>
      <c r="BK171" s="1837"/>
      <c r="BL171" s="1832"/>
      <c r="BM171" s="1833"/>
      <c r="BN171" s="1833"/>
      <c r="BO171" s="1837"/>
      <c r="BP171" s="1832"/>
      <c r="BQ171" s="1833"/>
      <c r="BR171" s="1833"/>
      <c r="BS171" s="1837"/>
      <c r="BT171" s="1832"/>
      <c r="BU171" s="1833"/>
      <c r="BV171" s="1833"/>
      <c r="BW171" s="1837"/>
      <c r="BX171" s="1832"/>
      <c r="BY171" s="1833"/>
      <c r="BZ171" s="1833"/>
      <c r="CA171" s="1837"/>
      <c r="CB171" s="1832"/>
      <c r="CC171" s="1833"/>
      <c r="CD171" s="1833"/>
      <c r="CE171" s="1837"/>
      <c r="CF171" s="1832"/>
      <c r="CG171" s="1833"/>
      <c r="CH171" s="1833"/>
      <c r="CI171" s="1837"/>
      <c r="CJ171" s="1832"/>
      <c r="CK171" s="1833"/>
      <c r="CL171" s="1833"/>
      <c r="CM171" s="1837"/>
      <c r="CN171" s="1832"/>
      <c r="CO171" s="1833"/>
      <c r="CP171" s="1833"/>
      <c r="CQ171" s="1837"/>
      <c r="CR171" s="1832"/>
      <c r="CS171" s="1833"/>
      <c r="CT171" s="1833"/>
      <c r="CU171" s="1837"/>
      <c r="CV171" s="1832"/>
      <c r="CW171" s="1833"/>
      <c r="CX171" s="1833"/>
      <c r="CY171" s="1837"/>
      <c r="CZ171" s="1832"/>
      <c r="DA171" s="1833"/>
      <c r="DB171" s="1833"/>
      <c r="DC171" s="1837"/>
      <c r="DD171" s="1832"/>
      <c r="DE171" s="1833"/>
      <c r="DF171" s="1833"/>
      <c r="DG171" s="1837"/>
      <c r="DH171" s="1832"/>
      <c r="DI171" s="1833"/>
      <c r="DJ171" s="1833"/>
      <c r="DK171" s="1837"/>
      <c r="DL171" s="1832"/>
      <c r="DM171" s="1833"/>
      <c r="DN171" s="1833"/>
      <c r="DO171" s="1837"/>
      <c r="DP171" s="1832"/>
      <c r="DQ171" s="1833"/>
      <c r="DR171" s="1833"/>
      <c r="DS171" s="1837"/>
      <c r="DT171" s="1832"/>
      <c r="DU171" s="1833"/>
      <c r="DV171" s="1833"/>
      <c r="DW171" s="1837"/>
      <c r="DX171" s="1832"/>
      <c r="DY171" s="1833"/>
      <c r="DZ171" s="1833"/>
      <c r="EA171" s="1833"/>
      <c r="EB171" s="2055">
        <f>SUM(H171:EA171)</f>
        <v>0</v>
      </c>
      <c r="EC171" s="2056"/>
      <c r="ED171" s="2056"/>
      <c r="EE171" s="2057"/>
      <c r="EG171"/>
      <c r="EH171"/>
      <c r="EI171"/>
      <c r="EJ171"/>
      <c r="EK171"/>
      <c r="EL171" s="160"/>
      <c r="EM171" s="160"/>
      <c r="EW171" s="853"/>
      <c r="EX171" s="853"/>
      <c r="EY171" s="853"/>
      <c r="EZ171" s="853"/>
      <c r="FA171" s="853"/>
      <c r="FB171" s="853"/>
      <c r="FC171" s="853"/>
      <c r="FD171" s="853"/>
      <c r="FE171" s="853"/>
      <c r="FF171" s="853"/>
      <c r="FG171" s="853"/>
      <c r="FH171" s="853"/>
      <c r="FI171" s="853"/>
      <c r="FJ171" s="853"/>
      <c r="FK171" s="853"/>
      <c r="FL171" s="853"/>
      <c r="FM171" s="853"/>
      <c r="FN171" s="853"/>
      <c r="FO171" s="853"/>
      <c r="FP171" s="853"/>
      <c r="FQ171" s="853"/>
      <c r="FR171" s="853"/>
      <c r="FS171" s="853"/>
      <c r="FT171" s="853"/>
      <c r="FU171" s="853"/>
      <c r="FV171" s="853"/>
    </row>
    <row r="172" spans="1:178" ht="20.100000000000001" customHeight="1">
      <c r="A172" s="909">
        <f>A171+1</f>
        <v>121</v>
      </c>
      <c r="B172" s="404" t="s">
        <v>1346</v>
      </c>
      <c r="C172" s="975" t="s">
        <v>192</v>
      </c>
      <c r="D172" s="975"/>
      <c r="E172" s="975"/>
      <c r="F172" s="975"/>
      <c r="G172" s="975"/>
      <c r="H172" s="1877"/>
      <c r="I172" s="1878"/>
      <c r="J172" s="1878"/>
      <c r="K172" s="1879"/>
      <c r="L172" s="1844"/>
      <c r="M172" s="1833"/>
      <c r="N172" s="1833"/>
      <c r="O172" s="1833"/>
      <c r="P172" s="1832"/>
      <c r="Q172" s="1833"/>
      <c r="R172" s="1833"/>
      <c r="S172" s="1837"/>
      <c r="T172" s="1832"/>
      <c r="U172" s="1833"/>
      <c r="V172" s="1833"/>
      <c r="W172" s="1837"/>
      <c r="X172" s="1832"/>
      <c r="Y172" s="1833"/>
      <c r="Z172" s="1833"/>
      <c r="AA172" s="1837"/>
      <c r="AB172" s="1832"/>
      <c r="AC172" s="1833"/>
      <c r="AD172" s="1833"/>
      <c r="AE172" s="1837"/>
      <c r="AF172" s="1832"/>
      <c r="AG172" s="1833"/>
      <c r="AH172" s="1833"/>
      <c r="AI172" s="1837"/>
      <c r="AJ172" s="1832"/>
      <c r="AK172" s="1833"/>
      <c r="AL172" s="1833"/>
      <c r="AM172" s="1837"/>
      <c r="AN172" s="1832"/>
      <c r="AO172" s="1833"/>
      <c r="AP172" s="1833"/>
      <c r="AQ172" s="1837"/>
      <c r="AR172" s="1832"/>
      <c r="AS172" s="1833"/>
      <c r="AT172" s="1833"/>
      <c r="AU172" s="1837"/>
      <c r="AV172" s="1832"/>
      <c r="AW172" s="1833"/>
      <c r="AX172" s="1833"/>
      <c r="AY172" s="1837"/>
      <c r="AZ172" s="1832"/>
      <c r="BA172" s="1833"/>
      <c r="BB172" s="1833"/>
      <c r="BC172" s="1837"/>
      <c r="BD172" s="1832"/>
      <c r="BE172" s="1833"/>
      <c r="BF172" s="1833"/>
      <c r="BG172" s="1837"/>
      <c r="BH172" s="1832"/>
      <c r="BI172" s="1833"/>
      <c r="BJ172" s="1833"/>
      <c r="BK172" s="1837"/>
      <c r="BL172" s="1832"/>
      <c r="BM172" s="1833"/>
      <c r="BN172" s="1833"/>
      <c r="BO172" s="1837"/>
      <c r="BP172" s="1832"/>
      <c r="BQ172" s="1833"/>
      <c r="BR172" s="1833"/>
      <c r="BS172" s="1837"/>
      <c r="BT172" s="1832"/>
      <c r="BU172" s="1833"/>
      <c r="BV172" s="1833"/>
      <c r="BW172" s="1837"/>
      <c r="BX172" s="1832"/>
      <c r="BY172" s="1833"/>
      <c r="BZ172" s="1833"/>
      <c r="CA172" s="1837"/>
      <c r="CB172" s="1832"/>
      <c r="CC172" s="1833"/>
      <c r="CD172" s="1833"/>
      <c r="CE172" s="1837"/>
      <c r="CF172" s="1832"/>
      <c r="CG172" s="1833"/>
      <c r="CH172" s="1833"/>
      <c r="CI172" s="1837"/>
      <c r="CJ172" s="1832"/>
      <c r="CK172" s="1833"/>
      <c r="CL172" s="1833"/>
      <c r="CM172" s="1837"/>
      <c r="CN172" s="1832"/>
      <c r="CO172" s="1833"/>
      <c r="CP172" s="1833"/>
      <c r="CQ172" s="1837"/>
      <c r="CR172" s="1832"/>
      <c r="CS172" s="1833"/>
      <c r="CT172" s="1833"/>
      <c r="CU172" s="1837"/>
      <c r="CV172" s="1832"/>
      <c r="CW172" s="1833"/>
      <c r="CX172" s="1833"/>
      <c r="CY172" s="1837"/>
      <c r="CZ172" s="1832"/>
      <c r="DA172" s="1833"/>
      <c r="DB172" s="1833"/>
      <c r="DC172" s="1837"/>
      <c r="DD172" s="1832"/>
      <c r="DE172" s="1833"/>
      <c r="DF172" s="1833"/>
      <c r="DG172" s="1837"/>
      <c r="DH172" s="1832"/>
      <c r="DI172" s="1833"/>
      <c r="DJ172" s="1833"/>
      <c r="DK172" s="1837"/>
      <c r="DL172" s="1832"/>
      <c r="DM172" s="1833"/>
      <c r="DN172" s="1833"/>
      <c r="DO172" s="1837"/>
      <c r="DP172" s="1832"/>
      <c r="DQ172" s="1833"/>
      <c r="DR172" s="1833"/>
      <c r="DS172" s="1837"/>
      <c r="DT172" s="1832"/>
      <c r="DU172" s="1833"/>
      <c r="DV172" s="1833"/>
      <c r="DW172" s="1837"/>
      <c r="DX172" s="1832"/>
      <c r="DY172" s="1833"/>
      <c r="DZ172" s="1833"/>
      <c r="EA172" s="1833"/>
      <c r="EB172" s="2033">
        <f>SUM(H172:EA172)</f>
        <v>0</v>
      </c>
      <c r="EC172" s="2034"/>
      <c r="ED172" s="2034"/>
      <c r="EE172" s="2035"/>
      <c r="EG172"/>
      <c r="EH172"/>
      <c r="EI172"/>
      <c r="EJ172"/>
      <c r="EK172"/>
      <c r="EL172" s="160"/>
      <c r="EM172" s="160"/>
      <c r="EW172" s="853"/>
      <c r="EX172" s="853"/>
      <c r="EY172" s="853"/>
      <c r="EZ172" s="853"/>
      <c r="FA172" s="853"/>
      <c r="FB172" s="853"/>
      <c r="FC172" s="853"/>
      <c r="FD172" s="853"/>
      <c r="FE172" s="853"/>
      <c r="FF172" s="853"/>
      <c r="FG172" s="853"/>
      <c r="FH172" s="853"/>
      <c r="FI172" s="853"/>
      <c r="FJ172" s="853"/>
      <c r="FK172" s="853"/>
      <c r="FL172" s="853"/>
      <c r="FM172" s="853"/>
      <c r="FN172" s="853"/>
      <c r="FO172" s="853"/>
      <c r="FP172" s="853"/>
      <c r="FQ172" s="853"/>
      <c r="FR172" s="853"/>
      <c r="FS172" s="853"/>
      <c r="FT172" s="853"/>
      <c r="FU172" s="853"/>
      <c r="FV172" s="853"/>
    </row>
    <row r="173" spans="1:178" ht="20.100000000000001" customHeight="1" thickBot="1">
      <c r="A173" s="909">
        <f>A172+1</f>
        <v>122</v>
      </c>
      <c r="B173" s="404" t="s">
        <v>1347</v>
      </c>
      <c r="C173" s="975" t="s">
        <v>1348</v>
      </c>
      <c r="D173" s="975"/>
      <c r="E173" s="975"/>
      <c r="F173" s="975"/>
      <c r="G173" s="975"/>
      <c r="H173" s="2072"/>
      <c r="I173" s="2073"/>
      <c r="J173" s="2073"/>
      <c r="K173" s="2074"/>
      <c r="L173" s="1844"/>
      <c r="M173" s="1833"/>
      <c r="N173" s="1833"/>
      <c r="O173" s="1833"/>
      <c r="P173" s="1832"/>
      <c r="Q173" s="1833"/>
      <c r="R173" s="1833"/>
      <c r="S173" s="1837"/>
      <c r="T173" s="1832"/>
      <c r="U173" s="1833"/>
      <c r="V173" s="1833"/>
      <c r="W173" s="1837"/>
      <c r="X173" s="1832"/>
      <c r="Y173" s="1833"/>
      <c r="Z173" s="1833"/>
      <c r="AA173" s="1837"/>
      <c r="AB173" s="1832"/>
      <c r="AC173" s="1833"/>
      <c r="AD173" s="1833"/>
      <c r="AE173" s="1837"/>
      <c r="AF173" s="1832"/>
      <c r="AG173" s="1833"/>
      <c r="AH173" s="1833"/>
      <c r="AI173" s="1837"/>
      <c r="AJ173" s="1832"/>
      <c r="AK173" s="1833"/>
      <c r="AL173" s="1833"/>
      <c r="AM173" s="1837"/>
      <c r="AN173" s="1832"/>
      <c r="AO173" s="1833"/>
      <c r="AP173" s="1833"/>
      <c r="AQ173" s="1837"/>
      <c r="AR173" s="1832"/>
      <c r="AS173" s="1833"/>
      <c r="AT173" s="1833"/>
      <c r="AU173" s="1837"/>
      <c r="AV173" s="1832"/>
      <c r="AW173" s="1833"/>
      <c r="AX173" s="1833"/>
      <c r="AY173" s="1837"/>
      <c r="AZ173" s="1832"/>
      <c r="BA173" s="1833"/>
      <c r="BB173" s="1833"/>
      <c r="BC173" s="1837"/>
      <c r="BD173" s="1832"/>
      <c r="BE173" s="1833"/>
      <c r="BF173" s="1833"/>
      <c r="BG173" s="1837"/>
      <c r="BH173" s="1832"/>
      <c r="BI173" s="1833"/>
      <c r="BJ173" s="1833"/>
      <c r="BK173" s="1837"/>
      <c r="BL173" s="1832"/>
      <c r="BM173" s="1833"/>
      <c r="BN173" s="1833"/>
      <c r="BO173" s="1837"/>
      <c r="BP173" s="1832"/>
      <c r="BQ173" s="1833"/>
      <c r="BR173" s="1833"/>
      <c r="BS173" s="1837"/>
      <c r="BT173" s="1832"/>
      <c r="BU173" s="1833"/>
      <c r="BV173" s="1833"/>
      <c r="BW173" s="1837"/>
      <c r="BX173" s="1832"/>
      <c r="BY173" s="1833"/>
      <c r="BZ173" s="1833"/>
      <c r="CA173" s="1837"/>
      <c r="CB173" s="1832"/>
      <c r="CC173" s="1833"/>
      <c r="CD173" s="1833"/>
      <c r="CE173" s="1837"/>
      <c r="CF173" s="1832"/>
      <c r="CG173" s="1833"/>
      <c r="CH173" s="1833"/>
      <c r="CI173" s="1837"/>
      <c r="CJ173" s="1832"/>
      <c r="CK173" s="1833"/>
      <c r="CL173" s="1833"/>
      <c r="CM173" s="1837"/>
      <c r="CN173" s="1832"/>
      <c r="CO173" s="1833"/>
      <c r="CP173" s="1833"/>
      <c r="CQ173" s="1837"/>
      <c r="CR173" s="1832"/>
      <c r="CS173" s="1833"/>
      <c r="CT173" s="1833"/>
      <c r="CU173" s="1837"/>
      <c r="CV173" s="1832"/>
      <c r="CW173" s="1833"/>
      <c r="CX173" s="1833"/>
      <c r="CY173" s="1837"/>
      <c r="CZ173" s="1832"/>
      <c r="DA173" s="1833"/>
      <c r="DB173" s="1833"/>
      <c r="DC173" s="1837"/>
      <c r="DD173" s="1832"/>
      <c r="DE173" s="1833"/>
      <c r="DF173" s="1833"/>
      <c r="DG173" s="1837"/>
      <c r="DH173" s="1832"/>
      <c r="DI173" s="1833"/>
      <c r="DJ173" s="1833"/>
      <c r="DK173" s="1837"/>
      <c r="DL173" s="1832"/>
      <c r="DM173" s="1833"/>
      <c r="DN173" s="1833"/>
      <c r="DO173" s="1837"/>
      <c r="DP173" s="1832"/>
      <c r="DQ173" s="1833"/>
      <c r="DR173" s="1833"/>
      <c r="DS173" s="1837"/>
      <c r="DT173" s="1832"/>
      <c r="DU173" s="1833"/>
      <c r="DV173" s="1833"/>
      <c r="DW173" s="1837"/>
      <c r="DX173" s="1832"/>
      <c r="DY173" s="1833"/>
      <c r="DZ173" s="1833"/>
      <c r="EA173" s="1833"/>
      <c r="EB173" s="2039">
        <f>SUM(H173:EA173)</f>
        <v>0</v>
      </c>
      <c r="EC173" s="2040"/>
      <c r="ED173" s="2040"/>
      <c r="EE173" s="2041"/>
      <c r="EG173"/>
      <c r="EH173"/>
      <c r="EI173"/>
      <c r="EJ173"/>
      <c r="EK173"/>
      <c r="EL173" s="160"/>
      <c r="EM173" s="160"/>
      <c r="EW173" s="853"/>
      <c r="EX173" s="853"/>
      <c r="EY173" s="853"/>
      <c r="EZ173" s="853"/>
      <c r="FA173" s="853"/>
      <c r="FB173" s="853"/>
      <c r="FC173" s="853"/>
      <c r="FD173" s="853"/>
      <c r="FE173" s="853"/>
      <c r="FF173" s="853"/>
      <c r="FG173" s="853"/>
      <c r="FH173" s="853"/>
      <c r="FI173" s="853"/>
      <c r="FJ173" s="853"/>
      <c r="FK173" s="853"/>
      <c r="FL173" s="853"/>
      <c r="FM173" s="853"/>
      <c r="FN173" s="853"/>
      <c r="FO173" s="853"/>
      <c r="FP173" s="853"/>
      <c r="FQ173" s="853"/>
      <c r="FR173" s="853"/>
      <c r="FS173" s="853"/>
      <c r="FT173" s="853"/>
      <c r="FU173" s="853"/>
      <c r="FV173" s="853"/>
    </row>
    <row r="174" spans="1:178" ht="20.100000000000001" customHeight="1" thickBot="1">
      <c r="A174" s="912"/>
      <c r="B174" s="419"/>
      <c r="C174" s="420"/>
      <c r="D174" s="419"/>
      <c r="E174" s="419"/>
      <c r="F174" s="419"/>
      <c r="G174" s="419"/>
      <c r="H174" s="162"/>
      <c r="I174" s="59"/>
      <c r="J174" s="59"/>
      <c r="K174" s="60"/>
      <c r="L174" s="162"/>
      <c r="M174" s="59"/>
      <c r="N174" s="59"/>
      <c r="O174" s="60"/>
      <c r="P174" s="162"/>
      <c r="Q174" s="59"/>
      <c r="R174" s="59"/>
      <c r="S174" s="60"/>
      <c r="T174" s="162"/>
      <c r="U174" s="59"/>
      <c r="V174" s="59"/>
      <c r="W174" s="60"/>
      <c r="X174" s="162"/>
      <c r="Y174" s="59"/>
      <c r="Z174" s="59"/>
      <c r="AA174" s="60"/>
      <c r="AB174" s="162"/>
      <c r="AC174" s="59"/>
      <c r="AD174" s="59"/>
      <c r="AE174" s="60"/>
      <c r="AF174" s="162"/>
      <c r="AG174" s="59"/>
      <c r="AH174" s="59"/>
      <c r="AI174" s="60"/>
      <c r="AJ174" s="162"/>
      <c r="AK174" s="59"/>
      <c r="AL174" s="59"/>
      <c r="AM174" s="60"/>
      <c r="AN174" s="162"/>
      <c r="AO174" s="59"/>
      <c r="AP174" s="59"/>
      <c r="AQ174" s="60"/>
      <c r="AR174" s="162"/>
      <c r="AS174" s="59"/>
      <c r="AT174" s="59"/>
      <c r="AU174" s="60"/>
      <c r="AV174" s="162"/>
      <c r="AW174" s="59"/>
      <c r="AX174" s="59"/>
      <c r="AY174" s="60"/>
      <c r="AZ174" s="162"/>
      <c r="BA174" s="59"/>
      <c r="BB174" s="59"/>
      <c r="BC174" s="60"/>
      <c r="BD174" s="162"/>
      <c r="BE174" s="59"/>
      <c r="BF174" s="59"/>
      <c r="BG174" s="60"/>
      <c r="BH174" s="162"/>
      <c r="BI174" s="59"/>
      <c r="BJ174" s="59"/>
      <c r="BK174" s="60"/>
      <c r="BL174" s="162"/>
      <c r="BM174" s="59"/>
      <c r="BN174" s="59"/>
      <c r="BO174" s="60"/>
      <c r="BP174" s="162"/>
      <c r="BQ174" s="59"/>
      <c r="BR174" s="59"/>
      <c r="BS174" s="60"/>
      <c r="BT174" s="162"/>
      <c r="BU174" s="59"/>
      <c r="BV174" s="59"/>
      <c r="BW174" s="60"/>
      <c r="BX174" s="162"/>
      <c r="BY174" s="59"/>
      <c r="BZ174" s="59"/>
      <c r="CA174" s="60"/>
      <c r="CB174" s="162"/>
      <c r="CC174" s="59"/>
      <c r="CD174" s="59"/>
      <c r="CE174" s="60"/>
      <c r="CF174" s="162"/>
      <c r="CG174" s="59"/>
      <c r="CH174" s="59"/>
      <c r="CI174" s="60"/>
      <c r="CJ174" s="162"/>
      <c r="CK174" s="59"/>
      <c r="CL174" s="59"/>
      <c r="CM174" s="60"/>
      <c r="CN174" s="162"/>
      <c r="CO174" s="59"/>
      <c r="CP174" s="59"/>
      <c r="CQ174" s="60"/>
      <c r="CR174" s="162"/>
      <c r="CS174" s="59"/>
      <c r="CT174" s="59"/>
      <c r="CU174" s="60"/>
      <c r="CV174" s="162"/>
      <c r="CW174" s="59"/>
      <c r="CX174" s="59"/>
      <c r="CY174" s="60"/>
      <c r="CZ174" s="162"/>
      <c r="DA174" s="59"/>
      <c r="DB174" s="59"/>
      <c r="DC174" s="60"/>
      <c r="DD174" s="162"/>
      <c r="DE174" s="59"/>
      <c r="DF174" s="59"/>
      <c r="DG174" s="60"/>
      <c r="DH174" s="162"/>
      <c r="DI174" s="59"/>
      <c r="DJ174" s="59"/>
      <c r="DK174" s="60"/>
      <c r="DL174" s="162"/>
      <c r="DM174" s="59"/>
      <c r="DN174" s="59"/>
      <c r="DO174" s="60"/>
      <c r="DP174" s="162"/>
      <c r="DQ174" s="59"/>
      <c r="DR174" s="59"/>
      <c r="DS174" s="60"/>
      <c r="DT174" s="162"/>
      <c r="DU174" s="59"/>
      <c r="DV174" s="59"/>
      <c r="DW174" s="60"/>
      <c r="DX174" s="162"/>
      <c r="DY174" s="59"/>
      <c r="DZ174" s="59"/>
      <c r="EA174" s="60"/>
      <c r="EB174" s="162"/>
      <c r="EC174" s="59"/>
      <c r="ED174" s="59"/>
      <c r="EE174" s="60"/>
      <c r="EG174"/>
      <c r="EH174"/>
      <c r="EI174"/>
      <c r="EJ174"/>
      <c r="EK174"/>
      <c r="EL174" s="160"/>
      <c r="EM174" s="160"/>
      <c r="EW174" s="853"/>
      <c r="EX174" s="853"/>
      <c r="EY174" s="853"/>
      <c r="EZ174" s="853"/>
      <c r="FA174" s="853"/>
      <c r="FB174" s="853"/>
      <c r="FC174" s="853"/>
      <c r="FD174" s="853"/>
      <c r="FE174" s="853"/>
      <c r="FF174" s="853"/>
      <c r="FG174" s="853"/>
      <c r="FH174" s="853"/>
      <c r="FI174" s="853"/>
      <c r="FJ174" s="853"/>
      <c r="FK174" s="853"/>
      <c r="FL174" s="853"/>
      <c r="FM174" s="853"/>
      <c r="FN174" s="853"/>
      <c r="FO174" s="853"/>
      <c r="FP174" s="853"/>
      <c r="FQ174" s="853"/>
      <c r="FR174" s="853"/>
      <c r="FS174" s="853"/>
      <c r="FT174" s="853"/>
      <c r="FU174" s="853"/>
      <c r="FV174" s="853"/>
    </row>
    <row r="175" spans="1:178" ht="20.100000000000001" customHeight="1" thickTop="1">
      <c r="A175" s="909">
        <f>A173+1</f>
        <v>123</v>
      </c>
      <c r="B175" s="1915" t="str">
        <f>" ⑪　" &amp;L15&amp;"の数"</f>
        <v xml:space="preserve"> ⑪　2次下請負業者の数</v>
      </c>
      <c r="C175" s="1888"/>
      <c r="D175" s="1888"/>
      <c r="E175" s="1888"/>
      <c r="F175" s="1888"/>
      <c r="G175" s="1916"/>
      <c r="H175" s="2077"/>
      <c r="I175" s="2078"/>
      <c r="J175" s="2078"/>
      <c r="K175" s="2079"/>
      <c r="L175" s="1900"/>
      <c r="M175" s="1904"/>
      <c r="N175" s="1904"/>
      <c r="O175" s="1904"/>
      <c r="P175" s="1904"/>
      <c r="Q175" s="1904"/>
      <c r="R175" s="1904"/>
      <c r="S175" s="1904"/>
      <c r="T175" s="1904"/>
      <c r="U175" s="1904"/>
      <c r="V175" s="1904"/>
      <c r="W175" s="1904"/>
      <c r="X175" s="1904"/>
      <c r="Y175" s="1904"/>
      <c r="Z175" s="1904"/>
      <c r="AA175" s="1904"/>
      <c r="AB175" s="1904"/>
      <c r="AC175" s="1904"/>
      <c r="AD175" s="1904"/>
      <c r="AE175" s="1904"/>
      <c r="AF175" s="1904"/>
      <c r="AG175" s="1904"/>
      <c r="AH175" s="1904"/>
      <c r="AI175" s="1904"/>
      <c r="AJ175" s="1904"/>
      <c r="AK175" s="1904"/>
      <c r="AL175" s="1904"/>
      <c r="AM175" s="1904"/>
      <c r="AN175" s="1904"/>
      <c r="AO175" s="1904"/>
      <c r="AP175" s="1904"/>
      <c r="AQ175" s="1904"/>
      <c r="AR175" s="1904"/>
      <c r="AS175" s="1904"/>
      <c r="AT175" s="1904"/>
      <c r="AU175" s="1904"/>
      <c r="AV175" s="1904"/>
      <c r="AW175" s="1904"/>
      <c r="AX175" s="1904"/>
      <c r="AY175" s="1904"/>
      <c r="AZ175" s="1904"/>
      <c r="BA175" s="1904"/>
      <c r="BB175" s="1904"/>
      <c r="BC175" s="1904"/>
      <c r="BD175" s="1904"/>
      <c r="BE175" s="1904"/>
      <c r="BF175" s="1904"/>
      <c r="BG175" s="1904"/>
      <c r="BH175" s="1904"/>
      <c r="BI175" s="1904"/>
      <c r="BJ175" s="1904"/>
      <c r="BK175" s="1904"/>
      <c r="BL175" s="1904"/>
      <c r="BM175" s="1904"/>
      <c r="BN175" s="1904"/>
      <c r="BO175" s="1904"/>
      <c r="BP175" s="1904"/>
      <c r="BQ175" s="1904"/>
      <c r="BR175" s="1904"/>
      <c r="BS175" s="1904"/>
      <c r="BT175" s="1904"/>
      <c r="BU175" s="1904"/>
      <c r="BV175" s="1904"/>
      <c r="BW175" s="1904"/>
      <c r="BX175" s="1904"/>
      <c r="BY175" s="1904"/>
      <c r="BZ175" s="1904"/>
      <c r="CA175" s="1904"/>
      <c r="CB175" s="1904"/>
      <c r="CC175" s="1904"/>
      <c r="CD175" s="1904"/>
      <c r="CE175" s="1904"/>
      <c r="CF175" s="1904"/>
      <c r="CG175" s="1904"/>
      <c r="CH175" s="1904"/>
      <c r="CI175" s="1904"/>
      <c r="CJ175" s="1904"/>
      <c r="CK175" s="1904"/>
      <c r="CL175" s="1904"/>
      <c r="CM175" s="1904"/>
      <c r="CN175" s="1904"/>
      <c r="CO175" s="1904"/>
      <c r="CP175" s="1904"/>
      <c r="CQ175" s="1904"/>
      <c r="CR175" s="1904"/>
      <c r="CS175" s="1904"/>
      <c r="CT175" s="1904"/>
      <c r="CU175" s="1904"/>
      <c r="CV175" s="1904"/>
      <c r="CW175" s="1904"/>
      <c r="CX175" s="1904"/>
      <c r="CY175" s="1904"/>
      <c r="CZ175" s="1904"/>
      <c r="DA175" s="1904"/>
      <c r="DB175" s="1904"/>
      <c r="DC175" s="1904"/>
      <c r="DD175" s="1904"/>
      <c r="DE175" s="1904"/>
      <c r="DF175" s="1904"/>
      <c r="DG175" s="1904"/>
      <c r="DH175" s="1904"/>
      <c r="DI175" s="1904"/>
      <c r="DJ175" s="1904"/>
      <c r="DK175" s="1904"/>
      <c r="DL175" s="1904"/>
      <c r="DM175" s="1904"/>
      <c r="DN175" s="1904"/>
      <c r="DO175" s="1904"/>
      <c r="DP175" s="1904"/>
      <c r="DQ175" s="1904"/>
      <c r="DR175" s="1904"/>
      <c r="DS175" s="1904"/>
      <c r="DT175" s="1904"/>
      <c r="DU175" s="1904"/>
      <c r="DV175" s="1904"/>
      <c r="DW175" s="1904"/>
      <c r="DX175" s="1904"/>
      <c r="DY175" s="1904"/>
      <c r="DZ175" s="1904"/>
      <c r="EA175" s="1898"/>
      <c r="EB175" s="2042"/>
      <c r="EC175" s="2043"/>
      <c r="ED175" s="2043"/>
      <c r="EE175" s="2044"/>
      <c r="EF175" s="390" t="s">
        <v>664</v>
      </c>
      <c r="EG175"/>
      <c r="EH175"/>
      <c r="EI175"/>
      <c r="EW175" s="853"/>
      <c r="EX175" s="853"/>
      <c r="EY175" s="853"/>
      <c r="EZ175" s="853"/>
      <c r="FA175" s="853"/>
      <c r="FB175" s="853"/>
      <c r="FC175" s="853"/>
      <c r="FD175" s="853"/>
      <c r="FE175" s="853"/>
      <c r="FF175" s="853"/>
      <c r="FG175" s="853"/>
      <c r="FH175" s="853"/>
      <c r="FI175" s="853"/>
      <c r="FJ175" s="853"/>
      <c r="FK175" s="853"/>
      <c r="FL175" s="853"/>
      <c r="FM175" s="853"/>
      <c r="FN175" s="853"/>
      <c r="FO175" s="853"/>
      <c r="FP175" s="853"/>
      <c r="FQ175" s="853"/>
      <c r="FR175" s="853"/>
      <c r="FS175" s="853"/>
      <c r="FT175" s="853"/>
      <c r="FU175" s="853"/>
      <c r="FV175" s="853"/>
    </row>
    <row r="176" spans="1:178" ht="20.100000000000001" customHeight="1">
      <c r="A176" s="909">
        <f t="shared" ref="A176:A177" si="32">A174+1</f>
        <v>1</v>
      </c>
      <c r="B176" s="1915" t="str">
        <f>" ⑫　"&amp;L15&amp;"の外注経費(外注一般管理費等)の合計"</f>
        <v xml:space="preserve"> ⑫　2次下請負業者の外注経費(外注一般管理費等)の合計</v>
      </c>
      <c r="C176" s="1888"/>
      <c r="D176" s="1888"/>
      <c r="E176" s="1888"/>
      <c r="F176" s="1888"/>
      <c r="G176" s="1916"/>
      <c r="H176" s="2069"/>
      <c r="I176" s="1833"/>
      <c r="J176" s="1833"/>
      <c r="K176" s="2012"/>
      <c r="L176" s="1899"/>
      <c r="M176" s="1899"/>
      <c r="N176" s="1899"/>
      <c r="O176" s="1899"/>
      <c r="P176" s="1898"/>
      <c r="Q176" s="1899"/>
      <c r="R176" s="1899"/>
      <c r="S176" s="1900"/>
      <c r="T176" s="1898"/>
      <c r="U176" s="1899"/>
      <c r="V176" s="1899"/>
      <c r="W176" s="1900"/>
      <c r="X176" s="1898"/>
      <c r="Y176" s="1899"/>
      <c r="Z176" s="1899"/>
      <c r="AA176" s="1900"/>
      <c r="AB176" s="1898"/>
      <c r="AC176" s="1899"/>
      <c r="AD176" s="1899"/>
      <c r="AE176" s="1900"/>
      <c r="AF176" s="1898"/>
      <c r="AG176" s="1899"/>
      <c r="AH176" s="1899"/>
      <c r="AI176" s="1900"/>
      <c r="AJ176" s="1898"/>
      <c r="AK176" s="1899"/>
      <c r="AL176" s="1899"/>
      <c r="AM176" s="1900"/>
      <c r="AN176" s="1898"/>
      <c r="AO176" s="1899"/>
      <c r="AP176" s="1899"/>
      <c r="AQ176" s="1900"/>
      <c r="AR176" s="1898"/>
      <c r="AS176" s="1899"/>
      <c r="AT176" s="1899"/>
      <c r="AU176" s="1900"/>
      <c r="AV176" s="1898"/>
      <c r="AW176" s="1899"/>
      <c r="AX176" s="1899"/>
      <c r="AY176" s="1900"/>
      <c r="AZ176" s="1898"/>
      <c r="BA176" s="1899"/>
      <c r="BB176" s="1899"/>
      <c r="BC176" s="1900"/>
      <c r="BD176" s="1898"/>
      <c r="BE176" s="1899"/>
      <c r="BF176" s="1899"/>
      <c r="BG176" s="1900"/>
      <c r="BH176" s="1898"/>
      <c r="BI176" s="1899"/>
      <c r="BJ176" s="1899"/>
      <c r="BK176" s="1900"/>
      <c r="BL176" s="1898"/>
      <c r="BM176" s="1899"/>
      <c r="BN176" s="1899"/>
      <c r="BO176" s="1900"/>
      <c r="BP176" s="1898"/>
      <c r="BQ176" s="1899"/>
      <c r="BR176" s="1899"/>
      <c r="BS176" s="1900"/>
      <c r="BT176" s="1898"/>
      <c r="BU176" s="1899"/>
      <c r="BV176" s="1899"/>
      <c r="BW176" s="1900"/>
      <c r="BX176" s="1898"/>
      <c r="BY176" s="1899"/>
      <c r="BZ176" s="1899"/>
      <c r="CA176" s="1900"/>
      <c r="CB176" s="1898"/>
      <c r="CC176" s="1899"/>
      <c r="CD176" s="1899"/>
      <c r="CE176" s="1900"/>
      <c r="CF176" s="1898"/>
      <c r="CG176" s="1899"/>
      <c r="CH176" s="1899"/>
      <c r="CI176" s="1900"/>
      <c r="CJ176" s="1898"/>
      <c r="CK176" s="1899"/>
      <c r="CL176" s="1899"/>
      <c r="CM176" s="1900"/>
      <c r="CN176" s="1898"/>
      <c r="CO176" s="1899"/>
      <c r="CP176" s="1899"/>
      <c r="CQ176" s="1900"/>
      <c r="CR176" s="1898"/>
      <c r="CS176" s="1899"/>
      <c r="CT176" s="1899"/>
      <c r="CU176" s="1900"/>
      <c r="CV176" s="1898"/>
      <c r="CW176" s="1899"/>
      <c r="CX176" s="1899"/>
      <c r="CY176" s="1900"/>
      <c r="CZ176" s="1898"/>
      <c r="DA176" s="1899"/>
      <c r="DB176" s="1899"/>
      <c r="DC176" s="1900"/>
      <c r="DD176" s="1898"/>
      <c r="DE176" s="1899"/>
      <c r="DF176" s="1899"/>
      <c r="DG176" s="1900"/>
      <c r="DH176" s="1898"/>
      <c r="DI176" s="1899"/>
      <c r="DJ176" s="1899"/>
      <c r="DK176" s="1900"/>
      <c r="DL176" s="1898"/>
      <c r="DM176" s="1899"/>
      <c r="DN176" s="1899"/>
      <c r="DO176" s="1900"/>
      <c r="DP176" s="1898"/>
      <c r="DQ176" s="1899"/>
      <c r="DR176" s="1899"/>
      <c r="DS176" s="1900"/>
      <c r="DT176" s="1898"/>
      <c r="DU176" s="1899"/>
      <c r="DV176" s="1899"/>
      <c r="DW176" s="1900"/>
      <c r="DX176" s="1898"/>
      <c r="DY176" s="1899"/>
      <c r="DZ176" s="1899"/>
      <c r="EA176" s="1899"/>
      <c r="EB176" s="2036"/>
      <c r="EC176" s="2037"/>
      <c r="ED176" s="2037"/>
      <c r="EE176" s="2038"/>
      <c r="EF176" s="390" t="s">
        <v>62</v>
      </c>
      <c r="EG176"/>
      <c r="EH176"/>
      <c r="EI176"/>
      <c r="EW176" s="853"/>
      <c r="EX176" s="853"/>
      <c r="EY176" s="853"/>
      <c r="EZ176" s="853"/>
      <c r="FA176" s="853"/>
      <c r="FB176" s="853"/>
      <c r="FC176" s="853"/>
      <c r="FD176" s="853"/>
      <c r="FE176" s="853"/>
      <c r="FF176" s="853"/>
      <c r="FG176" s="853"/>
      <c r="FH176" s="853"/>
      <c r="FI176" s="853"/>
      <c r="FJ176" s="853"/>
      <c r="FK176" s="853"/>
      <c r="FL176" s="853"/>
      <c r="FM176" s="853"/>
      <c r="FN176" s="853"/>
      <c r="FO176" s="853"/>
      <c r="FP176" s="853"/>
      <c r="FQ176" s="853"/>
      <c r="FR176" s="853"/>
      <c r="FS176" s="853"/>
      <c r="FT176" s="853"/>
      <c r="FU176" s="853"/>
      <c r="FV176" s="853"/>
    </row>
    <row r="177" spans="1:178" ht="20.100000000000001" customHeight="1" thickBot="1">
      <c r="A177" s="909">
        <f t="shared" si="32"/>
        <v>124</v>
      </c>
      <c r="B177" s="1915" t="str">
        <f>" ⑬　"&amp;L15&amp;"への発注工事価格の合計"</f>
        <v xml:space="preserve"> ⑬　2次下請負業者への発注工事価格の合計</v>
      </c>
      <c r="C177" s="1888"/>
      <c r="D177" s="1888"/>
      <c r="E177" s="1888"/>
      <c r="F177" s="1888"/>
      <c r="G177" s="1916"/>
      <c r="H177" s="2066"/>
      <c r="I177" s="2067"/>
      <c r="J177" s="2067"/>
      <c r="K177" s="2068"/>
      <c r="L177" s="1899"/>
      <c r="M177" s="1899"/>
      <c r="N177" s="1899"/>
      <c r="O177" s="1899"/>
      <c r="P177" s="1898"/>
      <c r="Q177" s="1899"/>
      <c r="R177" s="1899"/>
      <c r="S177" s="1900"/>
      <c r="T177" s="1898"/>
      <c r="U177" s="1899"/>
      <c r="V177" s="1899"/>
      <c r="W177" s="1900"/>
      <c r="X177" s="1898"/>
      <c r="Y177" s="1899"/>
      <c r="Z177" s="1899"/>
      <c r="AA177" s="1900"/>
      <c r="AB177" s="1898"/>
      <c r="AC177" s="1899"/>
      <c r="AD177" s="1899"/>
      <c r="AE177" s="1900"/>
      <c r="AF177" s="1898"/>
      <c r="AG177" s="1899"/>
      <c r="AH177" s="1899"/>
      <c r="AI177" s="1900"/>
      <c r="AJ177" s="1898"/>
      <c r="AK177" s="1899"/>
      <c r="AL177" s="1899"/>
      <c r="AM177" s="1900"/>
      <c r="AN177" s="1898"/>
      <c r="AO177" s="1899"/>
      <c r="AP177" s="1899"/>
      <c r="AQ177" s="1900"/>
      <c r="AR177" s="1898"/>
      <c r="AS177" s="1899"/>
      <c r="AT177" s="1899"/>
      <c r="AU177" s="1900"/>
      <c r="AV177" s="1898"/>
      <c r="AW177" s="1899"/>
      <c r="AX177" s="1899"/>
      <c r="AY177" s="1900"/>
      <c r="AZ177" s="1898"/>
      <c r="BA177" s="1899"/>
      <c r="BB177" s="1899"/>
      <c r="BC177" s="1900"/>
      <c r="BD177" s="1898"/>
      <c r="BE177" s="1899"/>
      <c r="BF177" s="1899"/>
      <c r="BG177" s="1900"/>
      <c r="BH177" s="1898"/>
      <c r="BI177" s="1899"/>
      <c r="BJ177" s="1899"/>
      <c r="BK177" s="1900"/>
      <c r="BL177" s="1898"/>
      <c r="BM177" s="1899"/>
      <c r="BN177" s="1899"/>
      <c r="BO177" s="1900"/>
      <c r="BP177" s="1898"/>
      <c r="BQ177" s="1899"/>
      <c r="BR177" s="1899"/>
      <c r="BS177" s="1900"/>
      <c r="BT177" s="1898"/>
      <c r="BU177" s="1899"/>
      <c r="BV177" s="1899"/>
      <c r="BW177" s="1900"/>
      <c r="BX177" s="1898"/>
      <c r="BY177" s="1899"/>
      <c r="BZ177" s="1899"/>
      <c r="CA177" s="1900"/>
      <c r="CB177" s="1898"/>
      <c r="CC177" s="1899"/>
      <c r="CD177" s="1899"/>
      <c r="CE177" s="1900"/>
      <c r="CF177" s="1898"/>
      <c r="CG177" s="1899"/>
      <c r="CH177" s="1899"/>
      <c r="CI177" s="1900"/>
      <c r="CJ177" s="1898"/>
      <c r="CK177" s="1899"/>
      <c r="CL177" s="1899"/>
      <c r="CM177" s="1900"/>
      <c r="CN177" s="1898"/>
      <c r="CO177" s="1899"/>
      <c r="CP177" s="1899"/>
      <c r="CQ177" s="1900"/>
      <c r="CR177" s="1898"/>
      <c r="CS177" s="1899"/>
      <c r="CT177" s="1899"/>
      <c r="CU177" s="1900"/>
      <c r="CV177" s="1898"/>
      <c r="CW177" s="1899"/>
      <c r="CX177" s="1899"/>
      <c r="CY177" s="1900"/>
      <c r="CZ177" s="1898"/>
      <c r="DA177" s="1899"/>
      <c r="DB177" s="1899"/>
      <c r="DC177" s="1900"/>
      <c r="DD177" s="1898"/>
      <c r="DE177" s="1899"/>
      <c r="DF177" s="1899"/>
      <c r="DG177" s="1900"/>
      <c r="DH177" s="1898"/>
      <c r="DI177" s="1899"/>
      <c r="DJ177" s="1899"/>
      <c r="DK177" s="1900"/>
      <c r="DL177" s="1898"/>
      <c r="DM177" s="1899"/>
      <c r="DN177" s="1899"/>
      <c r="DO177" s="1900"/>
      <c r="DP177" s="1898"/>
      <c r="DQ177" s="1899"/>
      <c r="DR177" s="1899"/>
      <c r="DS177" s="1900"/>
      <c r="DT177" s="1898"/>
      <c r="DU177" s="1899"/>
      <c r="DV177" s="1899"/>
      <c r="DW177" s="1900"/>
      <c r="DX177" s="1898"/>
      <c r="DY177" s="1899"/>
      <c r="DZ177" s="1899"/>
      <c r="EA177" s="1899"/>
      <c r="EB177" s="2045"/>
      <c r="EC177" s="2046"/>
      <c r="ED177" s="2046"/>
      <c r="EE177" s="2047"/>
      <c r="EF177" s="390" t="s">
        <v>598</v>
      </c>
      <c r="EG177"/>
      <c r="EH177"/>
      <c r="EI177"/>
      <c r="EW177" s="853"/>
      <c r="EX177" s="853"/>
      <c r="EY177" s="853"/>
      <c r="EZ177" s="853"/>
      <c r="FA177" s="853"/>
      <c r="FB177" s="853"/>
      <c r="FC177" s="853"/>
      <c r="FD177" s="853"/>
      <c r="FE177" s="853"/>
      <c r="FF177" s="853"/>
      <c r="FG177" s="853"/>
      <c r="FH177" s="853"/>
      <c r="FI177" s="853"/>
      <c r="FJ177" s="853"/>
      <c r="FK177" s="853"/>
      <c r="FL177" s="853"/>
      <c r="FM177" s="853"/>
      <c r="FN177" s="853"/>
      <c r="FO177" s="853"/>
      <c r="FP177" s="853"/>
      <c r="FQ177" s="853"/>
      <c r="FR177" s="853"/>
      <c r="FS177" s="853"/>
      <c r="FT177" s="853"/>
      <c r="FU177" s="853"/>
      <c r="FV177" s="853"/>
    </row>
    <row r="178" spans="1:178" ht="20.100000000000001" customHeight="1" thickTop="1">
      <c r="B178" s="433"/>
      <c r="C178" s="434"/>
      <c r="D178" s="433"/>
      <c r="E178" s="433"/>
      <c r="F178" s="433"/>
      <c r="G178" s="433"/>
      <c r="H178" s="162"/>
      <c r="I178" s="59"/>
      <c r="J178" s="59"/>
      <c r="K178" s="60"/>
      <c r="L178" s="162"/>
      <c r="M178" s="59"/>
      <c r="N178" s="59"/>
      <c r="O178" s="60"/>
      <c r="P178" s="162"/>
      <c r="Q178" s="59"/>
      <c r="R178" s="59"/>
      <c r="S178" s="60"/>
      <c r="T178" s="162"/>
      <c r="U178" s="59"/>
      <c r="V178" s="59"/>
      <c r="W178" s="60"/>
      <c r="X178" s="162"/>
      <c r="Y178" s="59"/>
      <c r="Z178" s="59"/>
      <c r="AA178" s="60"/>
      <c r="AB178" s="162"/>
      <c r="AC178" s="59"/>
      <c r="AD178" s="59"/>
      <c r="AE178" s="60"/>
      <c r="AF178" s="162"/>
      <c r="AG178" s="59"/>
      <c r="AH178" s="59"/>
      <c r="AI178" s="60"/>
      <c r="AJ178" s="162"/>
      <c r="AK178" s="59"/>
      <c r="AL178" s="59"/>
      <c r="AM178" s="60"/>
      <c r="AN178" s="162"/>
      <c r="AO178" s="59"/>
      <c r="AP178" s="59"/>
      <c r="AQ178" s="60"/>
      <c r="AR178" s="162"/>
      <c r="AS178" s="59"/>
      <c r="AT178" s="59"/>
      <c r="AU178" s="60"/>
      <c r="AV178" s="162"/>
      <c r="AW178" s="59"/>
      <c r="AX178" s="59"/>
      <c r="AY178" s="60"/>
      <c r="AZ178" s="162"/>
      <c r="BA178" s="59"/>
      <c r="BB178" s="59"/>
      <c r="BC178" s="60"/>
      <c r="BD178" s="162"/>
      <c r="BE178" s="59"/>
      <c r="BF178" s="59"/>
      <c r="BG178" s="60"/>
      <c r="BH178" s="162"/>
      <c r="BI178" s="59"/>
      <c r="BJ178" s="59"/>
      <c r="BK178" s="60"/>
      <c r="BL178" s="162"/>
      <c r="BM178" s="59"/>
      <c r="BN178" s="59"/>
      <c r="BO178" s="60"/>
      <c r="BP178" s="162"/>
      <c r="BQ178" s="59"/>
      <c r="BR178" s="59"/>
      <c r="BS178" s="60"/>
      <c r="BT178" s="162"/>
      <c r="BU178" s="59"/>
      <c r="BV178" s="59"/>
      <c r="BW178" s="60"/>
      <c r="BX178" s="162"/>
      <c r="BY178" s="59"/>
      <c r="BZ178" s="59"/>
      <c r="CA178" s="60"/>
      <c r="CB178" s="162"/>
      <c r="CC178" s="59"/>
      <c r="CD178" s="59"/>
      <c r="CE178" s="60"/>
      <c r="CF178" s="162"/>
      <c r="CG178" s="59"/>
      <c r="CH178" s="59"/>
      <c r="CI178" s="60"/>
      <c r="CJ178" s="162"/>
      <c r="CK178" s="59"/>
      <c r="CL178" s="59"/>
      <c r="CM178" s="60"/>
      <c r="CN178" s="162"/>
      <c r="CO178" s="59"/>
      <c r="CP178" s="59"/>
      <c r="CQ178" s="60"/>
      <c r="CR178" s="162"/>
      <c r="CS178" s="59"/>
      <c r="CT178" s="59"/>
      <c r="CU178" s="60"/>
      <c r="CV178" s="162"/>
      <c r="CW178" s="59"/>
      <c r="CX178" s="59"/>
      <c r="CY178" s="60"/>
      <c r="CZ178" s="162"/>
      <c r="DA178" s="59"/>
      <c r="DB178" s="59"/>
      <c r="DC178" s="60"/>
      <c r="DD178" s="162"/>
      <c r="DE178" s="59"/>
      <c r="DF178" s="59"/>
      <c r="DG178" s="60"/>
      <c r="DH178" s="162"/>
      <c r="DI178" s="59"/>
      <c r="DJ178" s="59"/>
      <c r="DK178" s="60"/>
      <c r="DL178" s="162"/>
      <c r="DM178" s="59"/>
      <c r="DN178" s="59"/>
      <c r="DO178" s="60"/>
      <c r="DP178" s="162"/>
      <c r="DQ178" s="59"/>
      <c r="DR178" s="59"/>
      <c r="DS178" s="60"/>
      <c r="DT178" s="162"/>
      <c r="DU178" s="59"/>
      <c r="DV178" s="59"/>
      <c r="DW178" s="60"/>
      <c r="DX178" s="162"/>
      <c r="DY178" s="59"/>
      <c r="DZ178" s="59"/>
      <c r="EA178" s="60"/>
      <c r="EB178" s="162"/>
      <c r="EC178" s="59"/>
      <c r="ED178" s="59"/>
      <c r="EE178" s="60"/>
      <c r="EG178"/>
      <c r="EH178"/>
      <c r="EI178"/>
      <c r="EW178" s="853"/>
      <c r="EX178" s="853"/>
      <c r="EY178" s="853"/>
      <c r="EZ178" s="853"/>
      <c r="FA178" s="853"/>
      <c r="FB178" s="853"/>
      <c r="FC178" s="853"/>
      <c r="FD178" s="853"/>
      <c r="FE178" s="853"/>
      <c r="FF178" s="853"/>
      <c r="FG178" s="853"/>
      <c r="FH178" s="853"/>
      <c r="FI178" s="853"/>
      <c r="FJ178" s="853"/>
      <c r="FK178" s="853"/>
      <c r="FL178" s="853"/>
      <c r="FM178" s="853"/>
      <c r="FN178" s="853"/>
      <c r="FO178" s="853"/>
      <c r="FP178" s="853"/>
      <c r="FQ178" s="853"/>
      <c r="FR178" s="853"/>
      <c r="FS178" s="853"/>
      <c r="FT178" s="853"/>
      <c r="FU178" s="853"/>
      <c r="FV178" s="853"/>
    </row>
    <row r="179" spans="1:178" ht="20.100000000000001" customHeight="1">
      <c r="A179" s="909">
        <f>A177+1</f>
        <v>125</v>
      </c>
      <c r="B179" s="1912" t="s">
        <v>1349</v>
      </c>
      <c r="C179" s="1913"/>
      <c r="D179" s="1913"/>
      <c r="E179" s="1913"/>
      <c r="F179" s="1913"/>
      <c r="G179" s="1914"/>
      <c r="H179" s="162"/>
      <c r="I179" s="59"/>
      <c r="J179" s="59"/>
      <c r="K179" s="60"/>
      <c r="L179" s="162"/>
      <c r="M179" s="59"/>
      <c r="N179" s="59"/>
      <c r="O179" s="60"/>
      <c r="P179" s="162"/>
      <c r="Q179" s="59"/>
      <c r="R179" s="59"/>
      <c r="S179" s="60"/>
      <c r="T179" s="162"/>
      <c r="U179" s="59"/>
      <c r="V179" s="59"/>
      <c r="W179" s="60"/>
      <c r="X179" s="162"/>
      <c r="Y179" s="59"/>
      <c r="Z179" s="59"/>
      <c r="AA179" s="60"/>
      <c r="AB179" s="162"/>
      <c r="AC179" s="59"/>
      <c r="AD179" s="59"/>
      <c r="AE179" s="60"/>
      <c r="AF179" s="162"/>
      <c r="AG179" s="59"/>
      <c r="AH179" s="59"/>
      <c r="AI179" s="60"/>
      <c r="AJ179" s="162"/>
      <c r="AK179" s="59"/>
      <c r="AL179" s="59"/>
      <c r="AM179" s="60"/>
      <c r="AN179" s="162"/>
      <c r="AO179" s="59"/>
      <c r="AP179" s="59"/>
      <c r="AQ179" s="60"/>
      <c r="AR179" s="162"/>
      <c r="AS179" s="59"/>
      <c r="AT179" s="59"/>
      <c r="AU179" s="60"/>
      <c r="AV179" s="162"/>
      <c r="AW179" s="59"/>
      <c r="AX179" s="59"/>
      <c r="AY179" s="60"/>
      <c r="AZ179" s="162"/>
      <c r="BA179" s="59"/>
      <c r="BB179" s="59"/>
      <c r="BC179" s="60"/>
      <c r="BD179" s="162"/>
      <c r="BE179" s="59"/>
      <c r="BF179" s="59"/>
      <c r="BG179" s="60"/>
      <c r="BH179" s="162"/>
      <c r="BI179" s="59"/>
      <c r="BJ179" s="59"/>
      <c r="BK179" s="60"/>
      <c r="BL179" s="162"/>
      <c r="BM179" s="59"/>
      <c r="BN179" s="59"/>
      <c r="BO179" s="60"/>
      <c r="BP179" s="162"/>
      <c r="BQ179" s="59"/>
      <c r="BR179" s="59"/>
      <c r="BS179" s="60"/>
      <c r="BT179" s="162"/>
      <c r="BU179" s="59"/>
      <c r="BV179" s="59"/>
      <c r="BW179" s="60"/>
      <c r="BX179" s="162"/>
      <c r="BY179" s="59"/>
      <c r="BZ179" s="59"/>
      <c r="CA179" s="60"/>
      <c r="CB179" s="162"/>
      <c r="CC179" s="59"/>
      <c r="CD179" s="59"/>
      <c r="CE179" s="60"/>
      <c r="CF179" s="162"/>
      <c r="CG179" s="59"/>
      <c r="CH179" s="59"/>
      <c r="CI179" s="60"/>
      <c r="CJ179" s="162"/>
      <c r="CK179" s="59"/>
      <c r="CL179" s="59"/>
      <c r="CM179" s="60"/>
      <c r="CN179" s="162"/>
      <c r="CO179" s="59"/>
      <c r="CP179" s="59"/>
      <c r="CQ179" s="60"/>
      <c r="CR179" s="162"/>
      <c r="CS179" s="59"/>
      <c r="CT179" s="59"/>
      <c r="CU179" s="60"/>
      <c r="CV179" s="162"/>
      <c r="CW179" s="59"/>
      <c r="CX179" s="59"/>
      <c r="CY179" s="60"/>
      <c r="CZ179" s="162"/>
      <c r="DA179" s="59"/>
      <c r="DB179" s="59"/>
      <c r="DC179" s="60"/>
      <c r="DD179" s="162"/>
      <c r="DE179" s="59"/>
      <c r="DF179" s="59"/>
      <c r="DG179" s="60"/>
      <c r="DH179" s="162"/>
      <c r="DI179" s="59"/>
      <c r="DJ179" s="59"/>
      <c r="DK179" s="60"/>
      <c r="DL179" s="162"/>
      <c r="DM179" s="59"/>
      <c r="DN179" s="59"/>
      <c r="DO179" s="60"/>
      <c r="DP179" s="162"/>
      <c r="DQ179" s="59"/>
      <c r="DR179" s="59"/>
      <c r="DS179" s="60"/>
      <c r="DT179" s="162"/>
      <c r="DU179" s="59"/>
      <c r="DV179" s="59"/>
      <c r="DW179" s="60"/>
      <c r="DX179" s="162"/>
      <c r="DY179" s="59"/>
      <c r="DZ179" s="59"/>
      <c r="EA179" s="60"/>
      <c r="EB179" s="162"/>
      <c r="EC179" s="59"/>
      <c r="ED179" s="66" t="s">
        <v>173</v>
      </c>
      <c r="EE179" s="60"/>
      <c r="EG179"/>
      <c r="EH179"/>
      <c r="EI179"/>
      <c r="EW179" s="853"/>
      <c r="EX179" s="853"/>
      <c r="EY179" s="853"/>
      <c r="EZ179" s="853"/>
      <c r="FA179" s="853"/>
      <c r="FB179" s="853"/>
      <c r="FC179" s="853"/>
      <c r="FD179" s="853"/>
      <c r="FE179" s="853"/>
      <c r="FF179" s="853"/>
      <c r="FG179" s="853"/>
      <c r="FH179" s="853"/>
      <c r="FI179" s="853"/>
      <c r="FJ179" s="853"/>
      <c r="FK179" s="853"/>
      <c r="FL179" s="853"/>
      <c r="FM179" s="853"/>
      <c r="FN179" s="853"/>
      <c r="FO179" s="853"/>
      <c r="FP179" s="853"/>
      <c r="FQ179" s="853"/>
      <c r="FR179" s="853"/>
      <c r="FS179" s="853"/>
      <c r="FT179" s="853"/>
      <c r="FU179" s="853"/>
      <c r="FV179" s="853"/>
    </row>
    <row r="180" spans="1:178" ht="20.100000000000001" customHeight="1" thickBot="1">
      <c r="B180" s="433"/>
      <c r="C180" s="434"/>
      <c r="D180" s="433"/>
      <c r="E180" s="433"/>
      <c r="F180" s="433"/>
      <c r="G180" s="433"/>
      <c r="H180" s="162"/>
      <c r="I180" s="59"/>
      <c r="J180" s="59"/>
      <c r="K180" s="60"/>
      <c r="L180" s="162"/>
      <c r="M180" s="59"/>
      <c r="N180" s="59"/>
      <c r="O180" s="60"/>
      <c r="P180" s="162"/>
      <c r="Q180" s="59"/>
      <c r="R180" s="59"/>
      <c r="S180" s="60"/>
      <c r="T180" s="162"/>
      <c r="U180" s="59"/>
      <c r="V180" s="59"/>
      <c r="W180" s="60"/>
      <c r="X180" s="162"/>
      <c r="Y180" s="59"/>
      <c r="Z180" s="59"/>
      <c r="AA180" s="60"/>
      <c r="AB180" s="162"/>
      <c r="AC180" s="59"/>
      <c r="AD180" s="59"/>
      <c r="AE180" s="60"/>
      <c r="AF180" s="162"/>
      <c r="AG180" s="59"/>
      <c r="AH180" s="59"/>
      <c r="AI180" s="60"/>
      <c r="AJ180" s="162"/>
      <c r="AK180" s="59"/>
      <c r="AL180" s="59"/>
      <c r="AM180" s="60"/>
      <c r="AN180" s="162"/>
      <c r="AO180" s="59"/>
      <c r="AP180" s="59"/>
      <c r="AQ180" s="60"/>
      <c r="AR180" s="162"/>
      <c r="AS180" s="59"/>
      <c r="AT180" s="59"/>
      <c r="AU180" s="60"/>
      <c r="AV180" s="162"/>
      <c r="AW180" s="59"/>
      <c r="AX180" s="59"/>
      <c r="AY180" s="60"/>
      <c r="AZ180" s="162"/>
      <c r="BA180" s="59"/>
      <c r="BB180" s="59"/>
      <c r="BC180" s="60"/>
      <c r="BD180" s="162"/>
      <c r="BE180" s="59"/>
      <c r="BF180" s="59"/>
      <c r="BG180" s="60"/>
      <c r="BH180" s="162"/>
      <c r="BI180" s="59"/>
      <c r="BJ180" s="59"/>
      <c r="BK180" s="60"/>
      <c r="BL180" s="162"/>
      <c r="BM180" s="59"/>
      <c r="BN180" s="59"/>
      <c r="BO180" s="60"/>
      <c r="BP180" s="162"/>
      <c r="BQ180" s="59"/>
      <c r="BR180" s="59"/>
      <c r="BS180" s="60"/>
      <c r="BT180" s="162"/>
      <c r="BU180" s="59"/>
      <c r="BV180" s="59"/>
      <c r="BW180" s="60"/>
      <c r="BX180" s="162"/>
      <c r="BY180" s="59"/>
      <c r="BZ180" s="59"/>
      <c r="CA180" s="60"/>
      <c r="CB180" s="162"/>
      <c r="CC180" s="59"/>
      <c r="CD180" s="59"/>
      <c r="CE180" s="60"/>
      <c r="CF180" s="162"/>
      <c r="CG180" s="59"/>
      <c r="CH180" s="59"/>
      <c r="CI180" s="60"/>
      <c r="CJ180" s="162"/>
      <c r="CK180" s="59"/>
      <c r="CL180" s="59"/>
      <c r="CM180" s="60"/>
      <c r="CN180" s="162"/>
      <c r="CO180" s="59"/>
      <c r="CP180" s="59"/>
      <c r="CQ180" s="60"/>
      <c r="CR180" s="162"/>
      <c r="CS180" s="59"/>
      <c r="CT180" s="59"/>
      <c r="CU180" s="60"/>
      <c r="CV180" s="162"/>
      <c r="CW180" s="59"/>
      <c r="CX180" s="59"/>
      <c r="CY180" s="60"/>
      <c r="CZ180" s="162"/>
      <c r="DA180" s="59"/>
      <c r="DB180" s="59"/>
      <c r="DC180" s="60"/>
      <c r="DD180" s="162"/>
      <c r="DE180" s="59"/>
      <c r="DF180" s="59"/>
      <c r="DG180" s="60"/>
      <c r="DH180" s="162"/>
      <c r="DI180" s="59"/>
      <c r="DJ180" s="59"/>
      <c r="DK180" s="60"/>
      <c r="DL180" s="162"/>
      <c r="DM180" s="59"/>
      <c r="DN180" s="59"/>
      <c r="DO180" s="60"/>
      <c r="DP180" s="162"/>
      <c r="DQ180" s="59"/>
      <c r="DR180" s="59"/>
      <c r="DS180" s="60"/>
      <c r="DT180" s="162"/>
      <c r="DU180" s="59"/>
      <c r="DV180" s="59"/>
      <c r="DW180" s="60"/>
      <c r="DX180" s="162"/>
      <c r="DY180" s="59"/>
      <c r="DZ180" s="59"/>
      <c r="EA180" s="60"/>
      <c r="EB180" s="162"/>
      <c r="EC180" s="59"/>
      <c r="ED180" s="59"/>
      <c r="EE180" s="60"/>
      <c r="EG180"/>
      <c r="EH180"/>
      <c r="EI180"/>
      <c r="EJ180"/>
      <c r="EK180"/>
      <c r="EW180" s="853"/>
      <c r="EX180" s="853"/>
      <c r="EY180" s="853"/>
      <c r="EZ180" s="853"/>
      <c r="FA180" s="853"/>
      <c r="FB180" s="853"/>
      <c r="FC180" s="853"/>
      <c r="FD180" s="853"/>
      <c r="FE180" s="853"/>
      <c r="FF180" s="853"/>
      <c r="FG180" s="853"/>
      <c r="FH180" s="853"/>
      <c r="FI180" s="853"/>
      <c r="FJ180" s="853"/>
      <c r="FK180" s="853"/>
      <c r="FL180" s="853"/>
      <c r="FM180" s="853"/>
      <c r="FN180" s="853"/>
      <c r="FO180" s="853"/>
      <c r="FP180" s="853"/>
      <c r="FQ180" s="853"/>
      <c r="FR180" s="853"/>
      <c r="FS180" s="853"/>
      <c r="FT180" s="853"/>
      <c r="FU180" s="853"/>
      <c r="FV180" s="853"/>
    </row>
    <row r="181" spans="1:178" ht="20.100000000000001" customHeight="1" thickTop="1">
      <c r="A181" s="909">
        <f>A179+1</f>
        <v>126</v>
      </c>
      <c r="B181" s="438" t="s">
        <v>468</v>
      </c>
      <c r="C181" s="1888" t="s">
        <v>469</v>
      </c>
      <c r="D181" s="1888"/>
      <c r="E181" s="1888"/>
      <c r="F181" s="1888"/>
      <c r="G181" s="1888"/>
      <c r="H181" s="2063"/>
      <c r="I181" s="2064"/>
      <c r="J181" s="2064"/>
      <c r="K181" s="2065"/>
      <c r="L181" s="1844"/>
      <c r="M181" s="1833"/>
      <c r="N181" s="1833"/>
      <c r="O181" s="1833"/>
      <c r="P181" s="1832"/>
      <c r="Q181" s="1833"/>
      <c r="R181" s="1833"/>
      <c r="S181" s="1837"/>
      <c r="T181" s="1832"/>
      <c r="U181" s="1833"/>
      <c r="V181" s="1833"/>
      <c r="W181" s="1837"/>
      <c r="X181" s="1832"/>
      <c r="Y181" s="1833"/>
      <c r="Z181" s="1833"/>
      <c r="AA181" s="1837"/>
      <c r="AB181" s="1832"/>
      <c r="AC181" s="1833"/>
      <c r="AD181" s="1833"/>
      <c r="AE181" s="1837"/>
      <c r="AF181" s="1832"/>
      <c r="AG181" s="1833"/>
      <c r="AH181" s="1833"/>
      <c r="AI181" s="1837"/>
      <c r="AJ181" s="1832"/>
      <c r="AK181" s="1833"/>
      <c r="AL181" s="1833"/>
      <c r="AM181" s="1837"/>
      <c r="AN181" s="1832"/>
      <c r="AO181" s="1833"/>
      <c r="AP181" s="1833"/>
      <c r="AQ181" s="1837"/>
      <c r="AR181" s="1832"/>
      <c r="AS181" s="1833"/>
      <c r="AT181" s="1833"/>
      <c r="AU181" s="1837"/>
      <c r="AV181" s="1832"/>
      <c r="AW181" s="1833"/>
      <c r="AX181" s="1833"/>
      <c r="AY181" s="1837"/>
      <c r="AZ181" s="1832"/>
      <c r="BA181" s="1833"/>
      <c r="BB181" s="1833"/>
      <c r="BC181" s="1837"/>
      <c r="BD181" s="1832"/>
      <c r="BE181" s="1833"/>
      <c r="BF181" s="1833"/>
      <c r="BG181" s="1837"/>
      <c r="BH181" s="1832"/>
      <c r="BI181" s="1833"/>
      <c r="BJ181" s="1833"/>
      <c r="BK181" s="1837"/>
      <c r="BL181" s="1832"/>
      <c r="BM181" s="1833"/>
      <c r="BN181" s="1833"/>
      <c r="BO181" s="1837"/>
      <c r="BP181" s="1832"/>
      <c r="BQ181" s="1833"/>
      <c r="BR181" s="1833"/>
      <c r="BS181" s="1837"/>
      <c r="BT181" s="1832"/>
      <c r="BU181" s="1833"/>
      <c r="BV181" s="1833"/>
      <c r="BW181" s="1837"/>
      <c r="BX181" s="1832"/>
      <c r="BY181" s="1833"/>
      <c r="BZ181" s="1833"/>
      <c r="CA181" s="1837"/>
      <c r="CB181" s="1832"/>
      <c r="CC181" s="1833"/>
      <c r="CD181" s="1833"/>
      <c r="CE181" s="1837"/>
      <c r="CF181" s="1832"/>
      <c r="CG181" s="1833"/>
      <c r="CH181" s="1833"/>
      <c r="CI181" s="1837"/>
      <c r="CJ181" s="1832"/>
      <c r="CK181" s="1833"/>
      <c r="CL181" s="1833"/>
      <c r="CM181" s="1837"/>
      <c r="CN181" s="1832"/>
      <c r="CO181" s="1833"/>
      <c r="CP181" s="1833"/>
      <c r="CQ181" s="1837"/>
      <c r="CR181" s="1832"/>
      <c r="CS181" s="1833"/>
      <c r="CT181" s="1833"/>
      <c r="CU181" s="1837"/>
      <c r="CV181" s="1832"/>
      <c r="CW181" s="1833"/>
      <c r="CX181" s="1833"/>
      <c r="CY181" s="1837"/>
      <c r="CZ181" s="1832"/>
      <c r="DA181" s="1833"/>
      <c r="DB181" s="1833"/>
      <c r="DC181" s="1837"/>
      <c r="DD181" s="1832"/>
      <c r="DE181" s="1833"/>
      <c r="DF181" s="1833"/>
      <c r="DG181" s="1837"/>
      <c r="DH181" s="1832"/>
      <c r="DI181" s="1833"/>
      <c r="DJ181" s="1833"/>
      <c r="DK181" s="1837"/>
      <c r="DL181" s="1832"/>
      <c r="DM181" s="1833"/>
      <c r="DN181" s="1833"/>
      <c r="DO181" s="1837"/>
      <c r="DP181" s="1832"/>
      <c r="DQ181" s="1833"/>
      <c r="DR181" s="1833"/>
      <c r="DS181" s="1837"/>
      <c r="DT181" s="1832"/>
      <c r="DU181" s="1833"/>
      <c r="DV181" s="1833"/>
      <c r="DW181" s="1837"/>
      <c r="DX181" s="1832"/>
      <c r="DY181" s="1833"/>
      <c r="DZ181" s="1833"/>
      <c r="EA181" s="1833"/>
      <c r="EB181" s="2048">
        <f t="shared" ref="EB181:EB189" si="33">SUM(H181:EA181)</f>
        <v>0</v>
      </c>
      <c r="EC181" s="2049"/>
      <c r="ED181" s="2049"/>
      <c r="EE181" s="2050"/>
      <c r="EG181"/>
      <c r="EH181"/>
      <c r="EI181"/>
      <c r="EJ181"/>
      <c r="EK181"/>
      <c r="EW181" s="853"/>
      <c r="EX181" s="853"/>
      <c r="EY181" s="853"/>
      <c r="EZ181" s="853"/>
      <c r="FA181" s="853"/>
      <c r="FB181" s="853"/>
      <c r="FC181" s="853"/>
      <c r="FD181" s="853"/>
      <c r="FE181" s="853"/>
      <c r="FF181" s="853"/>
      <c r="FG181" s="853"/>
      <c r="FH181" s="853"/>
      <c r="FI181" s="853"/>
      <c r="FJ181" s="853"/>
      <c r="FK181" s="853"/>
      <c r="FL181" s="853"/>
      <c r="FM181" s="853"/>
      <c r="FN181" s="853"/>
      <c r="FO181" s="853"/>
      <c r="FP181" s="853"/>
      <c r="FQ181" s="853"/>
      <c r="FR181" s="853"/>
      <c r="FS181" s="853"/>
      <c r="FT181" s="853"/>
      <c r="FU181" s="853"/>
      <c r="FV181" s="853" t="s">
        <v>1122</v>
      </c>
    </row>
    <row r="182" spans="1:178" ht="20.100000000000001" customHeight="1">
      <c r="A182" s="909">
        <f t="shared" ref="A182:A189" si="34">A180+1</f>
        <v>1</v>
      </c>
      <c r="B182" s="438" t="s">
        <v>592</v>
      </c>
      <c r="C182" s="1888" t="s">
        <v>470</v>
      </c>
      <c r="D182" s="1888"/>
      <c r="E182" s="1888"/>
      <c r="F182" s="1888"/>
      <c r="G182" s="1888"/>
      <c r="H182" s="1844"/>
      <c r="I182" s="1833"/>
      <c r="J182" s="1833"/>
      <c r="K182" s="1845"/>
      <c r="L182" s="1844"/>
      <c r="M182" s="1833"/>
      <c r="N182" s="1833"/>
      <c r="O182" s="1833"/>
      <c r="P182" s="1832"/>
      <c r="Q182" s="1833"/>
      <c r="R182" s="1833"/>
      <c r="S182" s="1837"/>
      <c r="T182" s="1832"/>
      <c r="U182" s="1833"/>
      <c r="V182" s="1833"/>
      <c r="W182" s="1837"/>
      <c r="X182" s="1832"/>
      <c r="Y182" s="1833"/>
      <c r="Z182" s="1833"/>
      <c r="AA182" s="1837"/>
      <c r="AB182" s="1832"/>
      <c r="AC182" s="1833"/>
      <c r="AD182" s="1833"/>
      <c r="AE182" s="1837"/>
      <c r="AF182" s="1832"/>
      <c r="AG182" s="1833"/>
      <c r="AH182" s="1833"/>
      <c r="AI182" s="1837"/>
      <c r="AJ182" s="1832"/>
      <c r="AK182" s="1833"/>
      <c r="AL182" s="1833"/>
      <c r="AM182" s="1837"/>
      <c r="AN182" s="1832"/>
      <c r="AO182" s="1833"/>
      <c r="AP182" s="1833"/>
      <c r="AQ182" s="1837"/>
      <c r="AR182" s="1832"/>
      <c r="AS182" s="1833"/>
      <c r="AT182" s="1833"/>
      <c r="AU182" s="1837"/>
      <c r="AV182" s="1832"/>
      <c r="AW182" s="1833"/>
      <c r="AX182" s="1833"/>
      <c r="AY182" s="1837"/>
      <c r="AZ182" s="1832"/>
      <c r="BA182" s="1833"/>
      <c r="BB182" s="1833"/>
      <c r="BC182" s="1837"/>
      <c r="BD182" s="1832"/>
      <c r="BE182" s="1833"/>
      <c r="BF182" s="1833"/>
      <c r="BG182" s="1837"/>
      <c r="BH182" s="1832"/>
      <c r="BI182" s="1833"/>
      <c r="BJ182" s="1833"/>
      <c r="BK182" s="1837"/>
      <c r="BL182" s="1832"/>
      <c r="BM182" s="1833"/>
      <c r="BN182" s="1833"/>
      <c r="BO182" s="1837"/>
      <c r="BP182" s="1832"/>
      <c r="BQ182" s="1833"/>
      <c r="BR182" s="1833"/>
      <c r="BS182" s="1837"/>
      <c r="BT182" s="1832"/>
      <c r="BU182" s="1833"/>
      <c r="BV182" s="1833"/>
      <c r="BW182" s="1837"/>
      <c r="BX182" s="1832"/>
      <c r="BY182" s="1833"/>
      <c r="BZ182" s="1833"/>
      <c r="CA182" s="1837"/>
      <c r="CB182" s="1832"/>
      <c r="CC182" s="1833"/>
      <c r="CD182" s="1833"/>
      <c r="CE182" s="1837"/>
      <c r="CF182" s="1832"/>
      <c r="CG182" s="1833"/>
      <c r="CH182" s="1833"/>
      <c r="CI182" s="1837"/>
      <c r="CJ182" s="1832"/>
      <c r="CK182" s="1833"/>
      <c r="CL182" s="1833"/>
      <c r="CM182" s="1837"/>
      <c r="CN182" s="1832"/>
      <c r="CO182" s="1833"/>
      <c r="CP182" s="1833"/>
      <c r="CQ182" s="1837"/>
      <c r="CR182" s="1832"/>
      <c r="CS182" s="1833"/>
      <c r="CT182" s="1833"/>
      <c r="CU182" s="1837"/>
      <c r="CV182" s="1832"/>
      <c r="CW182" s="1833"/>
      <c r="CX182" s="1833"/>
      <c r="CY182" s="1837"/>
      <c r="CZ182" s="1832"/>
      <c r="DA182" s="1833"/>
      <c r="DB182" s="1833"/>
      <c r="DC182" s="1837"/>
      <c r="DD182" s="1832"/>
      <c r="DE182" s="1833"/>
      <c r="DF182" s="1833"/>
      <c r="DG182" s="1837"/>
      <c r="DH182" s="1832"/>
      <c r="DI182" s="1833"/>
      <c r="DJ182" s="1833"/>
      <c r="DK182" s="1837"/>
      <c r="DL182" s="1832"/>
      <c r="DM182" s="1833"/>
      <c r="DN182" s="1833"/>
      <c r="DO182" s="1837"/>
      <c r="DP182" s="1832"/>
      <c r="DQ182" s="1833"/>
      <c r="DR182" s="1833"/>
      <c r="DS182" s="1837"/>
      <c r="DT182" s="1832"/>
      <c r="DU182" s="1833"/>
      <c r="DV182" s="1833"/>
      <c r="DW182" s="1837"/>
      <c r="DX182" s="1832"/>
      <c r="DY182" s="1833"/>
      <c r="DZ182" s="1833"/>
      <c r="EA182" s="1833"/>
      <c r="EB182" s="1846">
        <f t="shared" si="33"/>
        <v>0</v>
      </c>
      <c r="EC182" s="1828"/>
      <c r="ED182" s="1828"/>
      <c r="EE182" s="1847"/>
      <c r="EG182"/>
      <c r="EH182"/>
      <c r="EI182"/>
      <c r="EJ182"/>
      <c r="EK182"/>
      <c r="EW182" s="853"/>
      <c r="EX182" s="853"/>
      <c r="EY182" s="853"/>
      <c r="EZ182" s="853"/>
      <c r="FA182" s="853"/>
      <c r="FB182" s="853"/>
      <c r="FC182" s="853"/>
      <c r="FD182" s="853"/>
      <c r="FE182" s="853"/>
      <c r="FF182" s="853"/>
      <c r="FG182" s="853"/>
      <c r="FH182" s="853"/>
      <c r="FI182" s="853"/>
      <c r="FJ182" s="853"/>
      <c r="FK182" s="853"/>
      <c r="FL182" s="853"/>
      <c r="FM182" s="853"/>
      <c r="FN182" s="853"/>
      <c r="FO182" s="853"/>
      <c r="FP182" s="853"/>
      <c r="FQ182" s="853"/>
      <c r="FR182" s="853"/>
      <c r="FS182" s="853"/>
      <c r="FT182" s="853"/>
      <c r="FU182" s="853"/>
      <c r="FV182" s="853"/>
    </row>
    <row r="183" spans="1:178" ht="20.100000000000001" customHeight="1">
      <c r="A183" s="909">
        <f t="shared" si="34"/>
        <v>127</v>
      </c>
      <c r="B183" s="438" t="s">
        <v>593</v>
      </c>
      <c r="C183" s="418" t="s">
        <v>1353</v>
      </c>
      <c r="D183" s="418"/>
      <c r="E183" s="418"/>
      <c r="F183" s="418"/>
      <c r="G183" s="418"/>
      <c r="H183" s="1844"/>
      <c r="I183" s="1833"/>
      <c r="J183" s="1833"/>
      <c r="K183" s="1845"/>
      <c r="L183" s="1844"/>
      <c r="M183" s="1833"/>
      <c r="N183" s="1833"/>
      <c r="O183" s="1837"/>
      <c r="P183" s="1832"/>
      <c r="Q183" s="1833"/>
      <c r="R183" s="1833"/>
      <c r="S183" s="1837"/>
      <c r="T183" s="1832"/>
      <c r="U183" s="1833"/>
      <c r="V183" s="1833"/>
      <c r="W183" s="1837"/>
      <c r="X183" s="1832"/>
      <c r="Y183" s="1833"/>
      <c r="Z183" s="1833"/>
      <c r="AA183" s="1837"/>
      <c r="AB183" s="1832"/>
      <c r="AC183" s="1833"/>
      <c r="AD183" s="1833"/>
      <c r="AE183" s="1837"/>
      <c r="AF183" s="1832"/>
      <c r="AG183" s="1833"/>
      <c r="AH183" s="1833"/>
      <c r="AI183" s="1837"/>
      <c r="AJ183" s="1832"/>
      <c r="AK183" s="1833"/>
      <c r="AL183" s="1833"/>
      <c r="AM183" s="1837"/>
      <c r="AN183" s="1832"/>
      <c r="AO183" s="1833"/>
      <c r="AP183" s="1833"/>
      <c r="AQ183" s="1837"/>
      <c r="AR183" s="1832"/>
      <c r="AS183" s="1833"/>
      <c r="AT183" s="1833"/>
      <c r="AU183" s="1837"/>
      <c r="AV183" s="1832"/>
      <c r="AW183" s="1833"/>
      <c r="AX183" s="1833"/>
      <c r="AY183" s="1837"/>
      <c r="AZ183" s="1832"/>
      <c r="BA183" s="1833"/>
      <c r="BB183" s="1833"/>
      <c r="BC183" s="1837"/>
      <c r="BD183" s="1832"/>
      <c r="BE183" s="1833"/>
      <c r="BF183" s="1833"/>
      <c r="BG183" s="1837"/>
      <c r="BH183" s="1832"/>
      <c r="BI183" s="1833"/>
      <c r="BJ183" s="1833"/>
      <c r="BK183" s="1837"/>
      <c r="BL183" s="1832"/>
      <c r="BM183" s="1833"/>
      <c r="BN183" s="1833"/>
      <c r="BO183" s="1837"/>
      <c r="BP183" s="1832"/>
      <c r="BQ183" s="1833"/>
      <c r="BR183" s="1833"/>
      <c r="BS183" s="1837"/>
      <c r="BT183" s="1832"/>
      <c r="BU183" s="1833"/>
      <c r="BV183" s="1833"/>
      <c r="BW183" s="1837"/>
      <c r="BX183" s="1832"/>
      <c r="BY183" s="1833"/>
      <c r="BZ183" s="1833"/>
      <c r="CA183" s="1837"/>
      <c r="CB183" s="1832"/>
      <c r="CC183" s="1833"/>
      <c r="CD183" s="1833"/>
      <c r="CE183" s="1837"/>
      <c r="CF183" s="1832"/>
      <c r="CG183" s="1833"/>
      <c r="CH183" s="1833"/>
      <c r="CI183" s="1837"/>
      <c r="CJ183" s="1832"/>
      <c r="CK183" s="1833"/>
      <c r="CL183" s="1833"/>
      <c r="CM183" s="1837"/>
      <c r="CN183" s="1832"/>
      <c r="CO183" s="1833"/>
      <c r="CP183" s="1833"/>
      <c r="CQ183" s="1837"/>
      <c r="CR183" s="1832"/>
      <c r="CS183" s="1833"/>
      <c r="CT183" s="1833"/>
      <c r="CU183" s="1837"/>
      <c r="CV183" s="1832"/>
      <c r="CW183" s="1833"/>
      <c r="CX183" s="1833"/>
      <c r="CY183" s="1837"/>
      <c r="CZ183" s="1832"/>
      <c r="DA183" s="1833"/>
      <c r="DB183" s="1833"/>
      <c r="DC183" s="1837"/>
      <c r="DD183" s="1832"/>
      <c r="DE183" s="1833"/>
      <c r="DF183" s="1833"/>
      <c r="DG183" s="1837"/>
      <c r="DH183" s="1832"/>
      <c r="DI183" s="1833"/>
      <c r="DJ183" s="1833"/>
      <c r="DK183" s="1837"/>
      <c r="DL183" s="1832"/>
      <c r="DM183" s="1833"/>
      <c r="DN183" s="1833"/>
      <c r="DO183" s="1837"/>
      <c r="DP183" s="1832"/>
      <c r="DQ183" s="1833"/>
      <c r="DR183" s="1833"/>
      <c r="DS183" s="1837"/>
      <c r="DT183" s="1832"/>
      <c r="DU183" s="1833"/>
      <c r="DV183" s="1833"/>
      <c r="DW183" s="1837"/>
      <c r="DX183" s="1832"/>
      <c r="DY183" s="1833"/>
      <c r="DZ183" s="1833"/>
      <c r="EA183" s="2012"/>
      <c r="EB183" s="1846">
        <f t="shared" si="33"/>
        <v>0</v>
      </c>
      <c r="EC183" s="1828"/>
      <c r="ED183" s="1828"/>
      <c r="EE183" s="1847"/>
      <c r="EG183"/>
      <c r="EH183"/>
      <c r="EI183"/>
      <c r="EJ183"/>
      <c r="EK183"/>
      <c r="EW183" s="853"/>
      <c r="EX183" s="853"/>
      <c r="EY183" s="853"/>
      <c r="EZ183" s="853"/>
      <c r="FA183" s="853"/>
      <c r="FB183" s="853"/>
      <c r="FC183" s="853"/>
      <c r="FD183" s="853"/>
      <c r="FE183" s="853"/>
      <c r="FF183" s="853"/>
      <c r="FG183" s="853"/>
      <c r="FH183" s="853"/>
      <c r="FI183" s="853"/>
      <c r="FJ183" s="853"/>
      <c r="FK183" s="853"/>
      <c r="FL183" s="853"/>
      <c r="FM183" s="853"/>
      <c r="FN183" s="853"/>
      <c r="FO183" s="853"/>
      <c r="FP183" s="853"/>
      <c r="FQ183" s="853"/>
      <c r="FR183" s="853"/>
      <c r="FS183" s="853"/>
      <c r="FT183" s="853"/>
      <c r="FU183" s="853"/>
      <c r="FV183" s="853" t="s">
        <v>1122</v>
      </c>
    </row>
    <row r="184" spans="1:178" ht="20.100000000000001" customHeight="1">
      <c r="A184" s="909">
        <f t="shared" si="34"/>
        <v>2</v>
      </c>
      <c r="B184" s="438" t="s">
        <v>471</v>
      </c>
      <c r="C184" s="418" t="s">
        <v>1354</v>
      </c>
      <c r="D184" s="418"/>
      <c r="E184" s="418"/>
      <c r="F184" s="418"/>
      <c r="G184" s="418"/>
      <c r="H184" s="1844"/>
      <c r="I184" s="1833"/>
      <c r="J184" s="1833"/>
      <c r="K184" s="1845"/>
      <c r="L184" s="1844"/>
      <c r="M184" s="1833"/>
      <c r="N184" s="1833"/>
      <c r="O184" s="1837"/>
      <c r="P184" s="1832"/>
      <c r="Q184" s="1833"/>
      <c r="R184" s="1833"/>
      <c r="S184" s="1837"/>
      <c r="T184" s="1832"/>
      <c r="U184" s="1833"/>
      <c r="V184" s="1833"/>
      <c r="W184" s="1837"/>
      <c r="X184" s="1832"/>
      <c r="Y184" s="1833"/>
      <c r="Z184" s="1833"/>
      <c r="AA184" s="1837"/>
      <c r="AB184" s="1832"/>
      <c r="AC184" s="1833"/>
      <c r="AD184" s="1833"/>
      <c r="AE184" s="1837"/>
      <c r="AF184" s="1832"/>
      <c r="AG184" s="1833"/>
      <c r="AH184" s="1833"/>
      <c r="AI184" s="1837"/>
      <c r="AJ184" s="1832"/>
      <c r="AK184" s="1833"/>
      <c r="AL184" s="1833"/>
      <c r="AM184" s="1837"/>
      <c r="AN184" s="1832"/>
      <c r="AO184" s="1833"/>
      <c r="AP184" s="1833"/>
      <c r="AQ184" s="1837"/>
      <c r="AR184" s="1832"/>
      <c r="AS184" s="1833"/>
      <c r="AT184" s="1833"/>
      <c r="AU184" s="1837"/>
      <c r="AV184" s="1832"/>
      <c r="AW184" s="1833"/>
      <c r="AX184" s="1833"/>
      <c r="AY184" s="1837"/>
      <c r="AZ184" s="1832"/>
      <c r="BA184" s="1833"/>
      <c r="BB184" s="1833"/>
      <c r="BC184" s="1837"/>
      <c r="BD184" s="1832"/>
      <c r="BE184" s="1833"/>
      <c r="BF184" s="1833"/>
      <c r="BG184" s="1837"/>
      <c r="BH184" s="1832"/>
      <c r="BI184" s="1833"/>
      <c r="BJ184" s="1833"/>
      <c r="BK184" s="1837"/>
      <c r="BL184" s="1832"/>
      <c r="BM184" s="1833"/>
      <c r="BN184" s="1833"/>
      <c r="BO184" s="1837"/>
      <c r="BP184" s="1832"/>
      <c r="BQ184" s="1833"/>
      <c r="BR184" s="1833"/>
      <c r="BS184" s="1837"/>
      <c r="BT184" s="1832"/>
      <c r="BU184" s="1833"/>
      <c r="BV184" s="1833"/>
      <c r="BW184" s="1837"/>
      <c r="BX184" s="1832"/>
      <c r="BY184" s="1833"/>
      <c r="BZ184" s="1833"/>
      <c r="CA184" s="1837"/>
      <c r="CB184" s="1832"/>
      <c r="CC184" s="1833"/>
      <c r="CD184" s="1833"/>
      <c r="CE184" s="1837"/>
      <c r="CF184" s="1832"/>
      <c r="CG184" s="1833"/>
      <c r="CH184" s="1833"/>
      <c r="CI184" s="1837"/>
      <c r="CJ184" s="1832"/>
      <c r="CK184" s="1833"/>
      <c r="CL184" s="1833"/>
      <c r="CM184" s="1837"/>
      <c r="CN184" s="1832"/>
      <c r="CO184" s="1833"/>
      <c r="CP184" s="1833"/>
      <c r="CQ184" s="1837"/>
      <c r="CR184" s="1832"/>
      <c r="CS184" s="1833"/>
      <c r="CT184" s="1833"/>
      <c r="CU184" s="1837"/>
      <c r="CV184" s="1832"/>
      <c r="CW184" s="1833"/>
      <c r="CX184" s="1833"/>
      <c r="CY184" s="1837"/>
      <c r="CZ184" s="1832"/>
      <c r="DA184" s="1833"/>
      <c r="DB184" s="1833"/>
      <c r="DC184" s="1837"/>
      <c r="DD184" s="1832"/>
      <c r="DE184" s="1833"/>
      <c r="DF184" s="1833"/>
      <c r="DG184" s="1837"/>
      <c r="DH184" s="1832"/>
      <c r="DI184" s="1833"/>
      <c r="DJ184" s="1833"/>
      <c r="DK184" s="1837"/>
      <c r="DL184" s="1832"/>
      <c r="DM184" s="1833"/>
      <c r="DN184" s="1833"/>
      <c r="DO184" s="1837"/>
      <c r="DP184" s="1832"/>
      <c r="DQ184" s="1833"/>
      <c r="DR184" s="1833"/>
      <c r="DS184" s="1837"/>
      <c r="DT184" s="1832"/>
      <c r="DU184" s="1833"/>
      <c r="DV184" s="1833"/>
      <c r="DW184" s="1837"/>
      <c r="DX184" s="1832"/>
      <c r="DY184" s="1833"/>
      <c r="DZ184" s="1833"/>
      <c r="EA184" s="1837"/>
      <c r="EB184" s="1846">
        <f t="shared" si="33"/>
        <v>0</v>
      </c>
      <c r="EC184" s="1828"/>
      <c r="ED184" s="1828"/>
      <c r="EE184" s="1847"/>
      <c r="EG184"/>
      <c r="EH184"/>
      <c r="EI184"/>
      <c r="EJ184"/>
      <c r="EK184"/>
      <c r="EW184" s="853"/>
      <c r="EX184" s="853"/>
      <c r="EY184" s="853"/>
      <c r="EZ184" s="853"/>
      <c r="FA184" s="853"/>
      <c r="FB184" s="853"/>
      <c r="FC184" s="853"/>
      <c r="FD184" s="853"/>
      <c r="FE184" s="853"/>
      <c r="FF184" s="853"/>
      <c r="FG184" s="853"/>
      <c r="FH184" s="853"/>
      <c r="FI184" s="853"/>
      <c r="FJ184" s="853"/>
      <c r="FK184" s="853"/>
      <c r="FL184" s="853"/>
      <c r="FM184" s="853"/>
      <c r="FN184" s="853"/>
      <c r="FO184" s="853"/>
      <c r="FP184" s="853"/>
      <c r="FQ184" s="853"/>
      <c r="FR184" s="853"/>
      <c r="FS184" s="853"/>
      <c r="FT184" s="853"/>
      <c r="FU184" s="853"/>
      <c r="FV184" s="853" t="s">
        <v>1122</v>
      </c>
    </row>
    <row r="185" spans="1:178" ht="20.100000000000001" customHeight="1">
      <c r="A185" s="909">
        <f t="shared" si="34"/>
        <v>128</v>
      </c>
      <c r="B185" s="438" t="s">
        <v>594</v>
      </c>
      <c r="C185" s="1888" t="s">
        <v>368</v>
      </c>
      <c r="D185" s="1888"/>
      <c r="E185" s="1888"/>
      <c r="F185" s="1888"/>
      <c r="G185" s="1888"/>
      <c r="H185" s="1844"/>
      <c r="I185" s="1833"/>
      <c r="J185" s="1833"/>
      <c r="K185" s="1845"/>
      <c r="L185" s="1844"/>
      <c r="M185" s="1833"/>
      <c r="N185" s="1833"/>
      <c r="O185" s="1833"/>
      <c r="P185" s="1832"/>
      <c r="Q185" s="1833"/>
      <c r="R185" s="1833"/>
      <c r="S185" s="1837"/>
      <c r="T185" s="1832"/>
      <c r="U185" s="1833"/>
      <c r="V185" s="1833"/>
      <c r="W185" s="1837"/>
      <c r="X185" s="1832"/>
      <c r="Y185" s="1833"/>
      <c r="Z185" s="1833"/>
      <c r="AA185" s="1837"/>
      <c r="AB185" s="1832"/>
      <c r="AC185" s="1833"/>
      <c r="AD185" s="1833"/>
      <c r="AE185" s="1837"/>
      <c r="AF185" s="1832"/>
      <c r="AG185" s="1833"/>
      <c r="AH185" s="1833"/>
      <c r="AI185" s="1837"/>
      <c r="AJ185" s="1832"/>
      <c r="AK185" s="1833"/>
      <c r="AL185" s="1833"/>
      <c r="AM185" s="1837"/>
      <c r="AN185" s="1832"/>
      <c r="AO185" s="1833"/>
      <c r="AP185" s="1833"/>
      <c r="AQ185" s="1837"/>
      <c r="AR185" s="1832"/>
      <c r="AS185" s="1833"/>
      <c r="AT185" s="1833"/>
      <c r="AU185" s="1837"/>
      <c r="AV185" s="1832"/>
      <c r="AW185" s="1833"/>
      <c r="AX185" s="1833"/>
      <c r="AY185" s="1837"/>
      <c r="AZ185" s="1832"/>
      <c r="BA185" s="1833"/>
      <c r="BB185" s="1833"/>
      <c r="BC185" s="1837"/>
      <c r="BD185" s="1832"/>
      <c r="BE185" s="1833"/>
      <c r="BF185" s="1833"/>
      <c r="BG185" s="1837"/>
      <c r="BH185" s="1832"/>
      <c r="BI185" s="1833"/>
      <c r="BJ185" s="1833"/>
      <c r="BK185" s="1837"/>
      <c r="BL185" s="1832"/>
      <c r="BM185" s="1833"/>
      <c r="BN185" s="1833"/>
      <c r="BO185" s="1837"/>
      <c r="BP185" s="1832"/>
      <c r="BQ185" s="1833"/>
      <c r="BR185" s="1833"/>
      <c r="BS185" s="1837"/>
      <c r="BT185" s="1832"/>
      <c r="BU185" s="1833"/>
      <c r="BV185" s="1833"/>
      <c r="BW185" s="1837"/>
      <c r="BX185" s="1832"/>
      <c r="BY185" s="1833"/>
      <c r="BZ185" s="1833"/>
      <c r="CA185" s="1837"/>
      <c r="CB185" s="1832"/>
      <c r="CC185" s="1833"/>
      <c r="CD185" s="1833"/>
      <c r="CE185" s="1837"/>
      <c r="CF185" s="1832"/>
      <c r="CG185" s="1833"/>
      <c r="CH185" s="1833"/>
      <c r="CI185" s="1837"/>
      <c r="CJ185" s="1832"/>
      <c r="CK185" s="1833"/>
      <c r="CL185" s="1833"/>
      <c r="CM185" s="1837"/>
      <c r="CN185" s="1832"/>
      <c r="CO185" s="1833"/>
      <c r="CP185" s="1833"/>
      <c r="CQ185" s="1837"/>
      <c r="CR185" s="1832"/>
      <c r="CS185" s="1833"/>
      <c r="CT185" s="1833"/>
      <c r="CU185" s="1837"/>
      <c r="CV185" s="1832"/>
      <c r="CW185" s="1833"/>
      <c r="CX185" s="1833"/>
      <c r="CY185" s="1837"/>
      <c r="CZ185" s="1832"/>
      <c r="DA185" s="1833"/>
      <c r="DB185" s="1833"/>
      <c r="DC185" s="1837"/>
      <c r="DD185" s="1832"/>
      <c r="DE185" s="1833"/>
      <c r="DF185" s="1833"/>
      <c r="DG185" s="1837"/>
      <c r="DH185" s="1832"/>
      <c r="DI185" s="1833"/>
      <c r="DJ185" s="1833"/>
      <c r="DK185" s="1837"/>
      <c r="DL185" s="1832"/>
      <c r="DM185" s="1833"/>
      <c r="DN185" s="1833"/>
      <c r="DO185" s="1837"/>
      <c r="DP185" s="1832"/>
      <c r="DQ185" s="1833"/>
      <c r="DR185" s="1833"/>
      <c r="DS185" s="1837"/>
      <c r="DT185" s="1832"/>
      <c r="DU185" s="1833"/>
      <c r="DV185" s="1833"/>
      <c r="DW185" s="1837"/>
      <c r="DX185" s="1832"/>
      <c r="DY185" s="1833"/>
      <c r="DZ185" s="1833"/>
      <c r="EA185" s="1833"/>
      <c r="EB185" s="1846">
        <f t="shared" si="33"/>
        <v>0</v>
      </c>
      <c r="EC185" s="1828"/>
      <c r="ED185" s="1828"/>
      <c r="EE185" s="1847"/>
      <c r="EG185"/>
      <c r="EH185"/>
      <c r="EI185"/>
      <c r="EJ185"/>
      <c r="EK185"/>
      <c r="EW185" s="853"/>
      <c r="EX185" s="853"/>
      <c r="EY185" s="853"/>
      <c r="EZ185" s="853"/>
      <c r="FA185" s="853"/>
      <c r="FB185" s="853"/>
      <c r="FC185" s="853"/>
      <c r="FD185" s="853"/>
      <c r="FE185" s="853"/>
      <c r="FF185" s="853"/>
      <c r="FG185" s="853"/>
      <c r="FH185" s="853"/>
      <c r="FI185" s="853"/>
      <c r="FJ185" s="853"/>
      <c r="FK185" s="853"/>
      <c r="FL185" s="853"/>
      <c r="FM185" s="853"/>
      <c r="FN185" s="853"/>
      <c r="FO185" s="853"/>
      <c r="FP185" s="853"/>
      <c r="FQ185" s="853"/>
      <c r="FR185" s="853"/>
      <c r="FS185" s="853"/>
      <c r="FT185" s="853"/>
      <c r="FU185" s="853"/>
      <c r="FV185" s="853" t="s">
        <v>1122</v>
      </c>
    </row>
    <row r="186" spans="1:178" ht="20.100000000000001" customHeight="1">
      <c r="A186" s="909">
        <f t="shared" si="34"/>
        <v>3</v>
      </c>
      <c r="B186" s="438" t="s">
        <v>472</v>
      </c>
      <c r="C186" s="1888" t="s">
        <v>473</v>
      </c>
      <c r="D186" s="1888"/>
      <c r="E186" s="1888"/>
      <c r="F186" s="1888"/>
      <c r="G186" s="1888"/>
      <c r="H186" s="1844"/>
      <c r="I186" s="1833"/>
      <c r="J186" s="1833"/>
      <c r="K186" s="1845"/>
      <c r="L186" s="1844"/>
      <c r="M186" s="1833"/>
      <c r="N186" s="1833"/>
      <c r="O186" s="1833"/>
      <c r="P186" s="1832"/>
      <c r="Q186" s="1833"/>
      <c r="R186" s="1833"/>
      <c r="S186" s="1837"/>
      <c r="T186" s="1832"/>
      <c r="U186" s="1833"/>
      <c r="V186" s="1833"/>
      <c r="W186" s="1837"/>
      <c r="X186" s="1832"/>
      <c r="Y186" s="1833"/>
      <c r="Z186" s="1833"/>
      <c r="AA186" s="1837"/>
      <c r="AB186" s="1832"/>
      <c r="AC186" s="1833"/>
      <c r="AD186" s="1833"/>
      <c r="AE186" s="1837"/>
      <c r="AF186" s="1832"/>
      <c r="AG186" s="1833"/>
      <c r="AH186" s="1833"/>
      <c r="AI186" s="1837"/>
      <c r="AJ186" s="1832"/>
      <c r="AK186" s="1833"/>
      <c r="AL186" s="1833"/>
      <c r="AM186" s="1837"/>
      <c r="AN186" s="1832"/>
      <c r="AO186" s="1833"/>
      <c r="AP186" s="1833"/>
      <c r="AQ186" s="1837"/>
      <c r="AR186" s="1832"/>
      <c r="AS186" s="1833"/>
      <c r="AT186" s="1833"/>
      <c r="AU186" s="1837"/>
      <c r="AV186" s="1832"/>
      <c r="AW186" s="1833"/>
      <c r="AX186" s="1833"/>
      <c r="AY186" s="1837"/>
      <c r="AZ186" s="1832"/>
      <c r="BA186" s="1833"/>
      <c r="BB186" s="1833"/>
      <c r="BC186" s="1837"/>
      <c r="BD186" s="1832"/>
      <c r="BE186" s="1833"/>
      <c r="BF186" s="1833"/>
      <c r="BG186" s="1837"/>
      <c r="BH186" s="1832"/>
      <c r="BI186" s="1833"/>
      <c r="BJ186" s="1833"/>
      <c r="BK186" s="1837"/>
      <c r="BL186" s="1832"/>
      <c r="BM186" s="1833"/>
      <c r="BN186" s="1833"/>
      <c r="BO186" s="1837"/>
      <c r="BP186" s="1832"/>
      <c r="BQ186" s="1833"/>
      <c r="BR186" s="1833"/>
      <c r="BS186" s="1837"/>
      <c r="BT186" s="1832"/>
      <c r="BU186" s="1833"/>
      <c r="BV186" s="1833"/>
      <c r="BW186" s="1837"/>
      <c r="BX186" s="1832"/>
      <c r="BY186" s="1833"/>
      <c r="BZ186" s="1833"/>
      <c r="CA186" s="1837"/>
      <c r="CB186" s="1832"/>
      <c r="CC186" s="1833"/>
      <c r="CD186" s="1833"/>
      <c r="CE186" s="1837"/>
      <c r="CF186" s="1832"/>
      <c r="CG186" s="1833"/>
      <c r="CH186" s="1833"/>
      <c r="CI186" s="1837"/>
      <c r="CJ186" s="1832"/>
      <c r="CK186" s="1833"/>
      <c r="CL186" s="1833"/>
      <c r="CM186" s="1837"/>
      <c r="CN186" s="1832"/>
      <c r="CO186" s="1833"/>
      <c r="CP186" s="1833"/>
      <c r="CQ186" s="1837"/>
      <c r="CR186" s="1832"/>
      <c r="CS186" s="1833"/>
      <c r="CT186" s="1833"/>
      <c r="CU186" s="1837"/>
      <c r="CV186" s="1832"/>
      <c r="CW186" s="1833"/>
      <c r="CX186" s="1833"/>
      <c r="CY186" s="1837"/>
      <c r="CZ186" s="1832"/>
      <c r="DA186" s="1833"/>
      <c r="DB186" s="1833"/>
      <c r="DC186" s="1837"/>
      <c r="DD186" s="1832"/>
      <c r="DE186" s="1833"/>
      <c r="DF186" s="1833"/>
      <c r="DG186" s="1837"/>
      <c r="DH186" s="1832"/>
      <c r="DI186" s="1833"/>
      <c r="DJ186" s="1833"/>
      <c r="DK186" s="1837"/>
      <c r="DL186" s="1832"/>
      <c r="DM186" s="1833"/>
      <c r="DN186" s="1833"/>
      <c r="DO186" s="1837"/>
      <c r="DP186" s="1832"/>
      <c r="DQ186" s="1833"/>
      <c r="DR186" s="1833"/>
      <c r="DS186" s="1837"/>
      <c r="DT186" s="1832"/>
      <c r="DU186" s="1833"/>
      <c r="DV186" s="1833"/>
      <c r="DW186" s="1837"/>
      <c r="DX186" s="1832"/>
      <c r="DY186" s="1833"/>
      <c r="DZ186" s="1833"/>
      <c r="EA186" s="1833"/>
      <c r="EB186" s="1846">
        <f t="shared" si="33"/>
        <v>0</v>
      </c>
      <c r="EC186" s="1828"/>
      <c r="ED186" s="1828"/>
      <c r="EE186" s="1847"/>
      <c r="EG186"/>
      <c r="EH186"/>
      <c r="EI186"/>
      <c r="EJ186"/>
      <c r="EK186"/>
      <c r="EW186" s="853"/>
      <c r="EX186" s="853"/>
      <c r="EY186" s="853"/>
      <c r="EZ186" s="853"/>
      <c r="FA186" s="853"/>
      <c r="FB186" s="853"/>
      <c r="FC186" s="853"/>
      <c r="FD186" s="853"/>
      <c r="FE186" s="853"/>
      <c r="FF186" s="853"/>
      <c r="FG186" s="853"/>
      <c r="FH186" s="853"/>
      <c r="FI186" s="853"/>
      <c r="FJ186" s="853"/>
      <c r="FK186" s="853"/>
      <c r="FL186" s="853"/>
      <c r="FM186" s="853"/>
      <c r="FN186" s="853"/>
      <c r="FO186" s="853"/>
      <c r="FP186" s="853"/>
      <c r="FQ186" s="853"/>
      <c r="FR186" s="853"/>
      <c r="FS186" s="853"/>
      <c r="FT186" s="853"/>
      <c r="FU186" s="853"/>
      <c r="FV186" s="853" t="s">
        <v>1122</v>
      </c>
    </row>
    <row r="187" spans="1:178" s="164" customFormat="1" ht="22.5" customHeight="1">
      <c r="A187" s="909">
        <f t="shared" si="34"/>
        <v>129</v>
      </c>
      <c r="B187" s="438" t="s">
        <v>474</v>
      </c>
      <c r="C187" s="1888" t="s">
        <v>653</v>
      </c>
      <c r="D187" s="1888"/>
      <c r="E187" s="1888"/>
      <c r="F187" s="1888"/>
      <c r="G187" s="1888"/>
      <c r="H187" s="1844"/>
      <c r="I187" s="1833"/>
      <c r="J187" s="1833"/>
      <c r="K187" s="1845"/>
      <c r="L187" s="1844"/>
      <c r="M187" s="1833"/>
      <c r="N187" s="1833"/>
      <c r="O187" s="1833"/>
      <c r="P187" s="1832"/>
      <c r="Q187" s="1833"/>
      <c r="R187" s="1833"/>
      <c r="S187" s="1837"/>
      <c r="T187" s="1832"/>
      <c r="U187" s="1833"/>
      <c r="V187" s="1833"/>
      <c r="W187" s="1837"/>
      <c r="X187" s="1832"/>
      <c r="Y187" s="1833"/>
      <c r="Z187" s="1833"/>
      <c r="AA187" s="1837"/>
      <c r="AB187" s="1832"/>
      <c r="AC187" s="1833"/>
      <c r="AD187" s="1833"/>
      <c r="AE187" s="1837"/>
      <c r="AF187" s="1832"/>
      <c r="AG187" s="1833"/>
      <c r="AH187" s="1833"/>
      <c r="AI187" s="1837"/>
      <c r="AJ187" s="1832"/>
      <c r="AK187" s="1833"/>
      <c r="AL187" s="1833"/>
      <c r="AM187" s="1837"/>
      <c r="AN187" s="1832"/>
      <c r="AO187" s="1833"/>
      <c r="AP187" s="1833"/>
      <c r="AQ187" s="1837"/>
      <c r="AR187" s="1832"/>
      <c r="AS187" s="1833"/>
      <c r="AT187" s="1833"/>
      <c r="AU187" s="1837"/>
      <c r="AV187" s="1832"/>
      <c r="AW187" s="1833"/>
      <c r="AX187" s="1833"/>
      <c r="AY187" s="1837"/>
      <c r="AZ187" s="1832"/>
      <c r="BA187" s="1833"/>
      <c r="BB187" s="1833"/>
      <c r="BC187" s="1837"/>
      <c r="BD187" s="1832"/>
      <c r="BE187" s="1833"/>
      <c r="BF187" s="1833"/>
      <c r="BG187" s="1837"/>
      <c r="BH187" s="1832"/>
      <c r="BI187" s="1833"/>
      <c r="BJ187" s="1833"/>
      <c r="BK187" s="1837"/>
      <c r="BL187" s="1832"/>
      <c r="BM187" s="1833"/>
      <c r="BN187" s="1833"/>
      <c r="BO187" s="1837"/>
      <c r="BP187" s="1832"/>
      <c r="BQ187" s="1833"/>
      <c r="BR187" s="1833"/>
      <c r="BS187" s="1837"/>
      <c r="BT187" s="1832"/>
      <c r="BU187" s="1833"/>
      <c r="BV187" s="1833"/>
      <c r="BW187" s="1837"/>
      <c r="BX187" s="1832"/>
      <c r="BY187" s="1833"/>
      <c r="BZ187" s="1833"/>
      <c r="CA187" s="1837"/>
      <c r="CB187" s="1832"/>
      <c r="CC187" s="1833"/>
      <c r="CD187" s="1833"/>
      <c r="CE187" s="1837"/>
      <c r="CF187" s="1832"/>
      <c r="CG187" s="1833"/>
      <c r="CH187" s="1833"/>
      <c r="CI187" s="1837"/>
      <c r="CJ187" s="1832"/>
      <c r="CK187" s="1833"/>
      <c r="CL187" s="1833"/>
      <c r="CM187" s="1837"/>
      <c r="CN187" s="1832"/>
      <c r="CO187" s="1833"/>
      <c r="CP187" s="1833"/>
      <c r="CQ187" s="1837"/>
      <c r="CR187" s="1832"/>
      <c r="CS187" s="1833"/>
      <c r="CT187" s="1833"/>
      <c r="CU187" s="1837"/>
      <c r="CV187" s="1832"/>
      <c r="CW187" s="1833"/>
      <c r="CX187" s="1833"/>
      <c r="CY187" s="1837"/>
      <c r="CZ187" s="1832"/>
      <c r="DA187" s="1833"/>
      <c r="DB187" s="1833"/>
      <c r="DC187" s="1837"/>
      <c r="DD187" s="1832"/>
      <c r="DE187" s="1833"/>
      <c r="DF187" s="1833"/>
      <c r="DG187" s="1837"/>
      <c r="DH187" s="1832"/>
      <c r="DI187" s="1833"/>
      <c r="DJ187" s="1833"/>
      <c r="DK187" s="1837"/>
      <c r="DL187" s="1832"/>
      <c r="DM187" s="1833"/>
      <c r="DN187" s="1833"/>
      <c r="DO187" s="1837"/>
      <c r="DP187" s="1832"/>
      <c r="DQ187" s="1833"/>
      <c r="DR187" s="1833"/>
      <c r="DS187" s="1837"/>
      <c r="DT187" s="1832"/>
      <c r="DU187" s="1833"/>
      <c r="DV187" s="1833"/>
      <c r="DW187" s="1837"/>
      <c r="DX187" s="1832"/>
      <c r="DY187" s="1833"/>
      <c r="DZ187" s="1833"/>
      <c r="EA187" s="1833"/>
      <c r="EB187" s="1846">
        <f t="shared" si="33"/>
        <v>0</v>
      </c>
      <c r="EC187" s="1828"/>
      <c r="ED187" s="1828"/>
      <c r="EE187" s="1847"/>
      <c r="EF187" s="73"/>
      <c r="EG187"/>
      <c r="EH187"/>
      <c r="EI187"/>
      <c r="EJ187"/>
      <c r="EK187"/>
      <c r="EL187" s="71"/>
      <c r="EM187" s="71"/>
      <c r="EO187" s="73"/>
      <c r="EP187" s="73"/>
      <c r="EW187" s="854"/>
      <c r="EX187" s="854"/>
      <c r="EY187" s="854"/>
      <c r="EZ187" s="854"/>
      <c r="FA187" s="854"/>
      <c r="FB187" s="854"/>
      <c r="FC187" s="854"/>
      <c r="FD187" s="854"/>
      <c r="FE187" s="854"/>
      <c r="FF187" s="854"/>
      <c r="FG187" s="854"/>
      <c r="FH187" s="854"/>
      <c r="FI187" s="854"/>
      <c r="FJ187" s="854"/>
      <c r="FK187" s="854"/>
      <c r="FL187" s="854"/>
      <c r="FM187" s="854"/>
      <c r="FN187" s="854"/>
      <c r="FO187" s="854"/>
      <c r="FP187" s="854"/>
      <c r="FQ187" s="854"/>
      <c r="FR187" s="854"/>
      <c r="FS187" s="854"/>
      <c r="FT187" s="854"/>
      <c r="FU187" s="854"/>
      <c r="FV187" s="854"/>
    </row>
    <row r="188" spans="1:178" s="164" customFormat="1" ht="22.5" customHeight="1">
      <c r="A188" s="909">
        <f t="shared" si="34"/>
        <v>4</v>
      </c>
      <c r="B188" s="438" t="s">
        <v>661</v>
      </c>
      <c r="C188" s="1888" t="s">
        <v>662</v>
      </c>
      <c r="D188" s="1888"/>
      <c r="E188" s="1888"/>
      <c r="F188" s="1888"/>
      <c r="G188" s="1888"/>
      <c r="H188" s="2099">
        <f>SUMIF($FV$21:$FV$189,"○",H$21:H$189)</f>
        <v>0</v>
      </c>
      <c r="I188" s="2034"/>
      <c r="J188" s="2034"/>
      <c r="K188" s="2100"/>
      <c r="L188" s="1848">
        <f>SUMIF($FV$21:$FV$189,"○",L$21:L$189)</f>
        <v>0</v>
      </c>
      <c r="M188" s="1828"/>
      <c r="N188" s="1828"/>
      <c r="O188" s="1828"/>
      <c r="P188" s="1827">
        <f>SUMIF($FV$21:$FV$189,"○",P$21:P$189)</f>
        <v>0</v>
      </c>
      <c r="Q188" s="1828"/>
      <c r="R188" s="1828"/>
      <c r="S188" s="1829"/>
      <c r="T188" s="1827">
        <f>SUMIF($FV$21:$FV$189,"○",T$21:T$189)</f>
        <v>0</v>
      </c>
      <c r="U188" s="1828"/>
      <c r="V188" s="1828"/>
      <c r="W188" s="1829"/>
      <c r="X188" s="1827">
        <f>SUMIF($FV$21:$FV$189,"○",X$21:X$189)</f>
        <v>0</v>
      </c>
      <c r="Y188" s="1828"/>
      <c r="Z188" s="1828"/>
      <c r="AA188" s="1829"/>
      <c r="AB188" s="1827">
        <f>SUMIF($FV$21:$FV$189,"○",AB$21:AB$189)</f>
        <v>0</v>
      </c>
      <c r="AC188" s="1828"/>
      <c r="AD188" s="1828"/>
      <c r="AE188" s="1829"/>
      <c r="AF188" s="1827">
        <f>SUMIF($FV$21:$FV$189,"○",AF$21:AF$189)</f>
        <v>0</v>
      </c>
      <c r="AG188" s="1828"/>
      <c r="AH188" s="1828"/>
      <c r="AI188" s="1829"/>
      <c r="AJ188" s="1827">
        <f>SUMIF($FV$21:$FV$189,"○",AJ$21:AJ$189)</f>
        <v>0</v>
      </c>
      <c r="AK188" s="1828"/>
      <c r="AL188" s="1828"/>
      <c r="AM188" s="1829"/>
      <c r="AN188" s="1827">
        <f>SUMIF($FV$21:$FV$189,"○",AN$21:AN$189)</f>
        <v>0</v>
      </c>
      <c r="AO188" s="1828"/>
      <c r="AP188" s="1828"/>
      <c r="AQ188" s="1829"/>
      <c r="AR188" s="1827">
        <f>SUMIF($FV$21:$FV$189,"○",AR$21:AR$189)</f>
        <v>0</v>
      </c>
      <c r="AS188" s="1828"/>
      <c r="AT188" s="1828"/>
      <c r="AU188" s="1829"/>
      <c r="AV188" s="1827">
        <f>SUMIF($FV$21:$FV$189,"○",AV$21:AV$189)</f>
        <v>0</v>
      </c>
      <c r="AW188" s="1828"/>
      <c r="AX188" s="1828"/>
      <c r="AY188" s="1829"/>
      <c r="AZ188" s="1827">
        <f>SUMIF($FV$21:$FV$189,"○",AZ$21:AZ$189)</f>
        <v>0</v>
      </c>
      <c r="BA188" s="1828"/>
      <c r="BB188" s="1828"/>
      <c r="BC188" s="1829"/>
      <c r="BD188" s="1827">
        <f>SUMIF($FV$21:$FV$189,"○",BD$21:BD$189)</f>
        <v>0</v>
      </c>
      <c r="BE188" s="1828"/>
      <c r="BF188" s="1828"/>
      <c r="BG188" s="1829"/>
      <c r="BH188" s="1827">
        <f>SUMIF($FV$21:$FV$189,"○",BH$21:BH$189)</f>
        <v>0</v>
      </c>
      <c r="BI188" s="1828"/>
      <c r="BJ188" s="1828"/>
      <c r="BK188" s="1829"/>
      <c r="BL188" s="1827">
        <f>SUMIF($FV$21:$FV$189,"○",BL$21:BL$189)</f>
        <v>0</v>
      </c>
      <c r="BM188" s="1828"/>
      <c r="BN188" s="1828"/>
      <c r="BO188" s="1829"/>
      <c r="BP188" s="1827">
        <f>SUMIF($FV$21:$FV$189,"○",BP$21:BP$189)</f>
        <v>0</v>
      </c>
      <c r="BQ188" s="1828"/>
      <c r="BR188" s="1828"/>
      <c r="BS188" s="1829"/>
      <c r="BT188" s="1827">
        <f>SUMIF($FV$21:$FV$189,"○",BT$21:BT$189)</f>
        <v>0</v>
      </c>
      <c r="BU188" s="1828"/>
      <c r="BV188" s="1828"/>
      <c r="BW188" s="1829"/>
      <c r="BX188" s="1827">
        <f>SUMIF($FV$21:$FV$189,"○",BX$21:BX$189)</f>
        <v>0</v>
      </c>
      <c r="BY188" s="1828"/>
      <c r="BZ188" s="1828"/>
      <c r="CA188" s="1829"/>
      <c r="CB188" s="1827">
        <f>SUMIF($FV$21:$FV$189,"○",CB$21:CB$189)</f>
        <v>0</v>
      </c>
      <c r="CC188" s="1828"/>
      <c r="CD188" s="1828"/>
      <c r="CE188" s="1829"/>
      <c r="CF188" s="1827">
        <f>SUMIF($FV$21:$FV$189,"○",CF$21:CF$189)</f>
        <v>0</v>
      </c>
      <c r="CG188" s="1828"/>
      <c r="CH188" s="1828"/>
      <c r="CI188" s="1829"/>
      <c r="CJ188" s="1827">
        <f>SUMIF($FV$21:$FV$189,"○",CJ$21:CJ$189)</f>
        <v>0</v>
      </c>
      <c r="CK188" s="1828"/>
      <c r="CL188" s="1828"/>
      <c r="CM188" s="1829"/>
      <c r="CN188" s="1827">
        <f>SUMIF($FV$21:$FV$189,"○",CN$21:CN$189)</f>
        <v>0</v>
      </c>
      <c r="CO188" s="1828"/>
      <c r="CP188" s="1828"/>
      <c r="CQ188" s="1829"/>
      <c r="CR188" s="1827">
        <f>SUMIF($FV$21:$FV$189,"○",CR$21:CR$189)</f>
        <v>0</v>
      </c>
      <c r="CS188" s="1828"/>
      <c r="CT188" s="1828"/>
      <c r="CU188" s="1829"/>
      <c r="CV188" s="1827">
        <f>SUMIF($FV$21:$FV$189,"○",CV$21:CV$189)</f>
        <v>0</v>
      </c>
      <c r="CW188" s="1828"/>
      <c r="CX188" s="1828"/>
      <c r="CY188" s="1829"/>
      <c r="CZ188" s="1827">
        <f>SUMIF($FV$21:$FV$189,"○",CZ$21:CZ$189)</f>
        <v>0</v>
      </c>
      <c r="DA188" s="1828"/>
      <c r="DB188" s="1828"/>
      <c r="DC188" s="1829"/>
      <c r="DD188" s="1827">
        <f>SUMIF($FV$21:$FV$189,"○",DD$21:DD$189)</f>
        <v>0</v>
      </c>
      <c r="DE188" s="1828"/>
      <c r="DF188" s="1828"/>
      <c r="DG188" s="1829"/>
      <c r="DH188" s="1827">
        <f>SUMIF($FV$21:$FV$189,"○",DH$21:DH$189)</f>
        <v>0</v>
      </c>
      <c r="DI188" s="1828"/>
      <c r="DJ188" s="1828"/>
      <c r="DK188" s="1829"/>
      <c r="DL188" s="1827">
        <f>SUMIF($FV$21:$FV$189,"○",DL$21:DL$189)</f>
        <v>0</v>
      </c>
      <c r="DM188" s="1828"/>
      <c r="DN188" s="1828"/>
      <c r="DO188" s="1829"/>
      <c r="DP188" s="1827">
        <f>SUMIF($FV$21:$FV$189,"○",DP$21:DP$189)</f>
        <v>0</v>
      </c>
      <c r="DQ188" s="1828"/>
      <c r="DR188" s="1828"/>
      <c r="DS188" s="1829"/>
      <c r="DT188" s="1827">
        <f>SUMIF($FV$21:$FV$189,"○",DT$21:DT$189)</f>
        <v>0</v>
      </c>
      <c r="DU188" s="1828"/>
      <c r="DV188" s="1828"/>
      <c r="DW188" s="1829"/>
      <c r="DX188" s="1827">
        <f>SUMIF($FV$21:$FV$189,"○",DX$21:DX$189)</f>
        <v>0</v>
      </c>
      <c r="DY188" s="1828"/>
      <c r="DZ188" s="1828"/>
      <c r="EA188" s="1829"/>
      <c r="EB188" s="2033">
        <f t="shared" si="33"/>
        <v>0</v>
      </c>
      <c r="EC188" s="2034"/>
      <c r="ED188" s="2034"/>
      <c r="EE188" s="2035"/>
      <c r="EF188" s="73"/>
      <c r="EG188"/>
      <c r="EH188"/>
      <c r="EI188"/>
      <c r="EJ188"/>
      <c r="EK188"/>
      <c r="EL188" s="71"/>
      <c r="EM188" s="71"/>
      <c r="EO188" s="73"/>
      <c r="EP188" s="73"/>
      <c r="EW188" s="854"/>
      <c r="EX188" s="854"/>
      <c r="EY188" s="854"/>
      <c r="EZ188" s="854"/>
      <c r="FA188" s="854"/>
      <c r="FB188" s="854"/>
      <c r="FC188" s="854"/>
      <c r="FD188" s="854"/>
      <c r="FE188" s="854"/>
      <c r="FF188" s="854"/>
      <c r="FG188" s="854"/>
      <c r="FH188" s="854"/>
      <c r="FI188" s="854"/>
      <c r="FJ188" s="854"/>
      <c r="FK188" s="854"/>
      <c r="FL188" s="854"/>
      <c r="FM188" s="854"/>
      <c r="FN188" s="854"/>
      <c r="FO188" s="854"/>
      <c r="FP188" s="854"/>
      <c r="FQ188" s="854"/>
      <c r="FR188" s="854"/>
      <c r="FS188" s="854"/>
      <c r="FT188" s="854"/>
      <c r="FU188" s="854"/>
      <c r="FV188" s="854"/>
    </row>
    <row r="189" spans="1:178" s="164" customFormat="1" ht="22.5" customHeight="1" thickBot="1">
      <c r="A189" s="909">
        <f t="shared" si="34"/>
        <v>130</v>
      </c>
      <c r="B189" s="438" t="s">
        <v>663</v>
      </c>
      <c r="C189" s="1888" t="s">
        <v>1350</v>
      </c>
      <c r="D189" s="1888"/>
      <c r="E189" s="1888"/>
      <c r="F189" s="1888"/>
      <c r="G189" s="1888"/>
      <c r="H189" s="2060">
        <f>'3_法定福利費'!F11</f>
        <v>0</v>
      </c>
      <c r="I189" s="2061"/>
      <c r="J189" s="2061"/>
      <c r="K189" s="2062"/>
      <c r="L189" s="2101">
        <f>'3_法定福利費'!H11</f>
        <v>0</v>
      </c>
      <c r="M189" s="2022"/>
      <c r="N189" s="2022"/>
      <c r="O189" s="2022"/>
      <c r="P189" s="2102">
        <f>'3_法定福利費'!J11</f>
        <v>0</v>
      </c>
      <c r="Q189" s="2022"/>
      <c r="R189" s="2022"/>
      <c r="S189" s="2103"/>
      <c r="T189" s="2102">
        <f>'3_法定福利費'!L11</f>
        <v>0</v>
      </c>
      <c r="U189" s="2022"/>
      <c r="V189" s="2022"/>
      <c r="W189" s="2103"/>
      <c r="X189" s="1827">
        <f>'3_法定福利費'!N11</f>
        <v>0</v>
      </c>
      <c r="Y189" s="1828"/>
      <c r="Z189" s="1828"/>
      <c r="AA189" s="1829"/>
      <c r="AB189" s="1827">
        <f>'3_法定福利費'!P11</f>
        <v>0</v>
      </c>
      <c r="AC189" s="1828"/>
      <c r="AD189" s="1828"/>
      <c r="AE189" s="1829"/>
      <c r="AF189" s="1827">
        <f>'3_法定福利費'!R11</f>
        <v>0</v>
      </c>
      <c r="AG189" s="1828"/>
      <c r="AH189" s="1828"/>
      <c r="AI189" s="1829"/>
      <c r="AJ189" s="1827">
        <f>'3_法定福利費'!T11</f>
        <v>0</v>
      </c>
      <c r="AK189" s="1828"/>
      <c r="AL189" s="1828"/>
      <c r="AM189" s="1829"/>
      <c r="AN189" s="1827">
        <f>'3_法定福利費'!V11</f>
        <v>0</v>
      </c>
      <c r="AO189" s="1828"/>
      <c r="AP189" s="1828"/>
      <c r="AQ189" s="1829"/>
      <c r="AR189" s="1827">
        <f>'3_法定福利費'!X11</f>
        <v>0</v>
      </c>
      <c r="AS189" s="1828"/>
      <c r="AT189" s="1828"/>
      <c r="AU189" s="1829"/>
      <c r="AV189" s="1827">
        <f>'3_法定福利費'!Z11</f>
        <v>0</v>
      </c>
      <c r="AW189" s="1828"/>
      <c r="AX189" s="1828"/>
      <c r="AY189" s="1829"/>
      <c r="AZ189" s="1827">
        <f>'3_法定福利費'!AB11</f>
        <v>0</v>
      </c>
      <c r="BA189" s="1828"/>
      <c r="BB189" s="1828"/>
      <c r="BC189" s="1829"/>
      <c r="BD189" s="1827">
        <f>'3_法定福利費'!AD11</f>
        <v>0</v>
      </c>
      <c r="BE189" s="1828"/>
      <c r="BF189" s="1828"/>
      <c r="BG189" s="1829"/>
      <c r="BH189" s="1827">
        <f>'3_法定福利費'!AF11</f>
        <v>0</v>
      </c>
      <c r="BI189" s="1828"/>
      <c r="BJ189" s="1828"/>
      <c r="BK189" s="1829"/>
      <c r="BL189" s="1827">
        <f>'3_法定福利費'!AH11</f>
        <v>0</v>
      </c>
      <c r="BM189" s="1828"/>
      <c r="BN189" s="1828"/>
      <c r="BO189" s="1829"/>
      <c r="BP189" s="1827">
        <f>'3_法定福利費'!AJ11</f>
        <v>0</v>
      </c>
      <c r="BQ189" s="1828"/>
      <c r="BR189" s="1828"/>
      <c r="BS189" s="1829"/>
      <c r="BT189" s="1827">
        <f>'3_法定福利費'!AL11</f>
        <v>0</v>
      </c>
      <c r="BU189" s="1828"/>
      <c r="BV189" s="1828"/>
      <c r="BW189" s="1829"/>
      <c r="BX189" s="1827">
        <f>'3_法定福利費'!AN11</f>
        <v>0</v>
      </c>
      <c r="BY189" s="1828"/>
      <c r="BZ189" s="1828"/>
      <c r="CA189" s="1829"/>
      <c r="CB189" s="1827">
        <f>'3_法定福利費'!AP11</f>
        <v>0</v>
      </c>
      <c r="CC189" s="1828"/>
      <c r="CD189" s="1828"/>
      <c r="CE189" s="1829"/>
      <c r="CF189" s="1827">
        <f>'3_法定福利費'!AR11</f>
        <v>0</v>
      </c>
      <c r="CG189" s="1828"/>
      <c r="CH189" s="1828"/>
      <c r="CI189" s="1829"/>
      <c r="CJ189" s="1827">
        <f>'3_法定福利費'!AT11</f>
        <v>0</v>
      </c>
      <c r="CK189" s="1828"/>
      <c r="CL189" s="1828"/>
      <c r="CM189" s="1829"/>
      <c r="CN189" s="1827">
        <f>'3_法定福利費'!AV11</f>
        <v>0</v>
      </c>
      <c r="CO189" s="1828"/>
      <c r="CP189" s="1828"/>
      <c r="CQ189" s="1829"/>
      <c r="CR189" s="1827">
        <f>'3_法定福利費'!AX11</f>
        <v>0</v>
      </c>
      <c r="CS189" s="1828"/>
      <c r="CT189" s="1828"/>
      <c r="CU189" s="1829"/>
      <c r="CV189" s="1827">
        <f>'3_法定福利費'!AZ11</f>
        <v>0</v>
      </c>
      <c r="CW189" s="1828"/>
      <c r="CX189" s="1828"/>
      <c r="CY189" s="1829"/>
      <c r="CZ189" s="1827">
        <f>'3_法定福利費'!BB11</f>
        <v>0</v>
      </c>
      <c r="DA189" s="1828"/>
      <c r="DB189" s="1828"/>
      <c r="DC189" s="1829"/>
      <c r="DD189" s="1827">
        <f>'3_法定福利費'!BD11</f>
        <v>0</v>
      </c>
      <c r="DE189" s="1828"/>
      <c r="DF189" s="1828"/>
      <c r="DG189" s="1829"/>
      <c r="DH189" s="1827">
        <f>'3_法定福利費'!BF11</f>
        <v>0</v>
      </c>
      <c r="DI189" s="1828"/>
      <c r="DJ189" s="1828"/>
      <c r="DK189" s="1829"/>
      <c r="DL189" s="1827">
        <f>'3_法定福利費'!BH11</f>
        <v>0</v>
      </c>
      <c r="DM189" s="1828"/>
      <c r="DN189" s="1828"/>
      <c r="DO189" s="1829"/>
      <c r="DP189" s="1827">
        <f>'3_法定福利費'!BJ11</f>
        <v>0</v>
      </c>
      <c r="DQ189" s="1828"/>
      <c r="DR189" s="1828"/>
      <c r="DS189" s="1829"/>
      <c r="DT189" s="1827">
        <f>'3_法定福利費'!BL11</f>
        <v>0</v>
      </c>
      <c r="DU189" s="1828"/>
      <c r="DV189" s="1828"/>
      <c r="DW189" s="1829"/>
      <c r="DX189" s="1827">
        <f>'3_法定福利費'!BN11</f>
        <v>0</v>
      </c>
      <c r="DY189" s="1828"/>
      <c r="DZ189" s="1828"/>
      <c r="EA189" s="1828"/>
      <c r="EB189" s="2039">
        <f t="shared" si="33"/>
        <v>0</v>
      </c>
      <c r="EC189" s="2040"/>
      <c r="ED189" s="2040"/>
      <c r="EE189" s="2041"/>
      <c r="EF189" s="73"/>
      <c r="EG189"/>
      <c r="EH189"/>
      <c r="EI189"/>
      <c r="EJ189"/>
      <c r="EK189"/>
      <c r="EL189" s="71"/>
      <c r="EM189" s="71"/>
      <c r="EO189" s="73"/>
      <c r="EP189" s="73"/>
      <c r="EW189" s="854"/>
      <c r="EX189" s="854"/>
      <c r="EY189" s="854"/>
      <c r="EZ189" s="854"/>
      <c r="FA189" s="854"/>
      <c r="FB189" s="854"/>
      <c r="FC189" s="854"/>
      <c r="FD189" s="854"/>
      <c r="FE189" s="854"/>
      <c r="FF189" s="854"/>
      <c r="FG189" s="854"/>
      <c r="FH189" s="854"/>
      <c r="FI189" s="854"/>
      <c r="FJ189" s="854"/>
      <c r="FK189" s="854"/>
      <c r="FL189" s="854"/>
      <c r="FM189" s="854"/>
      <c r="FN189" s="854"/>
      <c r="FO189" s="854"/>
      <c r="FP189" s="854"/>
      <c r="FQ189" s="854"/>
      <c r="FR189" s="854"/>
      <c r="FS189" s="854"/>
      <c r="FT189" s="854"/>
      <c r="FU189" s="854"/>
      <c r="FV189" s="854"/>
    </row>
    <row r="190" spans="1:178" s="164" customFormat="1" ht="46.5" customHeight="1">
      <c r="A190" s="912"/>
      <c r="C190" s="6"/>
      <c r="D190" s="165"/>
      <c r="E190" s="165"/>
      <c r="F190" s="165"/>
      <c r="G190" s="165"/>
      <c r="H190" s="1897" t="str">
        <f>IF(H189="-","",IF(H188&lt;&gt;H189,"上記(8)と(9)の延べ人員が不一致です",""))</f>
        <v/>
      </c>
      <c r="I190" s="1897"/>
      <c r="J190" s="1897"/>
      <c r="K190" s="1897"/>
      <c r="L190" s="1897" t="str">
        <f t="shared" ref="L190" si="35">IF(L189="-","",IF(L188&lt;&gt;L189,"上記(8)と(9)の延べ人員が不一致です",""))</f>
        <v/>
      </c>
      <c r="M190" s="1897"/>
      <c r="N190" s="1897"/>
      <c r="O190" s="1897"/>
      <c r="P190" s="1897" t="str">
        <f t="shared" ref="P190" si="36">IF(P189="-","",IF(P188&lt;&gt;P189,"上記(8)と(9)の延べ人員が不一致です",""))</f>
        <v/>
      </c>
      <c r="Q190" s="1897"/>
      <c r="R190" s="1897"/>
      <c r="S190" s="1897"/>
      <c r="T190" s="1897" t="str">
        <f t="shared" ref="T190" si="37">IF(T189="-","",IF(T188&lt;&gt;T189,"上記(8)と(9)の延べ人員が不一致です",""))</f>
        <v/>
      </c>
      <c r="U190" s="1897"/>
      <c r="V190" s="1897"/>
      <c r="W190" s="1897"/>
      <c r="X190" s="1897" t="str">
        <f t="shared" ref="X190" si="38">IF(X189="-","",IF(X188&lt;&gt;X189,"上記(8)と(9)の延べ人員が不一致です",""))</f>
        <v/>
      </c>
      <c r="Y190" s="1897"/>
      <c r="Z190" s="1897"/>
      <c r="AA190" s="1897"/>
      <c r="AB190" s="1897" t="str">
        <f t="shared" ref="AB190" si="39">IF(AB189="-","",IF(AB188&lt;&gt;AB189,"上記(8)と(9)の延べ人員が不一致です",""))</f>
        <v/>
      </c>
      <c r="AC190" s="1897"/>
      <c r="AD190" s="1897"/>
      <c r="AE190" s="1897"/>
      <c r="AF190" s="1897" t="str">
        <f t="shared" ref="AF190" si="40">IF(AF189="-","",IF(AF188&lt;&gt;AF189,"上記(8)と(9)の延べ人員が不一致です",""))</f>
        <v/>
      </c>
      <c r="AG190" s="1897"/>
      <c r="AH190" s="1897"/>
      <c r="AI190" s="1897"/>
      <c r="AJ190" s="1897" t="str">
        <f t="shared" ref="AJ190" si="41">IF(AJ189="-","",IF(AJ188&lt;&gt;AJ189,"上記(8)と(9)の延べ人員が不一致です",""))</f>
        <v/>
      </c>
      <c r="AK190" s="1897"/>
      <c r="AL190" s="1897"/>
      <c r="AM190" s="1897"/>
      <c r="AN190" s="1897" t="str">
        <f t="shared" ref="AN190" si="42">IF(AN189="-","",IF(AN188&lt;&gt;AN189,"上記(8)と(9)の延べ人員が不一致です",""))</f>
        <v/>
      </c>
      <c r="AO190" s="1897"/>
      <c r="AP190" s="1897"/>
      <c r="AQ190" s="1897"/>
      <c r="AR190" s="1897" t="str">
        <f t="shared" ref="AR190" si="43">IF(AR189="-","",IF(AR188&lt;&gt;AR189,"上記(8)と(9)の延べ人員が不一致です",""))</f>
        <v/>
      </c>
      <c r="AS190" s="1897"/>
      <c r="AT190" s="1897"/>
      <c r="AU190" s="1897"/>
      <c r="AV190" s="1897" t="str">
        <f t="shared" ref="AV190" si="44">IF(AV189="-","",IF(AV188&lt;&gt;AV189,"上記(8)と(9)の延べ人員が不一致です",""))</f>
        <v/>
      </c>
      <c r="AW190" s="1897"/>
      <c r="AX190" s="1897"/>
      <c r="AY190" s="1897"/>
      <c r="AZ190" s="1897" t="str">
        <f t="shared" ref="AZ190" si="45">IF(AZ189="-","",IF(AZ188&lt;&gt;AZ189,"上記(8)と(9)の延べ人員が不一致です",""))</f>
        <v/>
      </c>
      <c r="BA190" s="1897"/>
      <c r="BB190" s="1897"/>
      <c r="BC190" s="1897"/>
      <c r="BD190" s="1897" t="str">
        <f t="shared" ref="BD190" si="46">IF(BD189="-","",IF(BD188&lt;&gt;BD189,"上記(8)と(9)の延べ人員が不一致です",""))</f>
        <v/>
      </c>
      <c r="BE190" s="1897"/>
      <c r="BF190" s="1897"/>
      <c r="BG190" s="1897"/>
      <c r="BH190" s="1897" t="str">
        <f t="shared" ref="BH190" si="47">IF(BH189="-","",IF(BH188&lt;&gt;BH189,"上記(8)と(9)の延べ人員が不一致です",""))</f>
        <v/>
      </c>
      <c r="BI190" s="1897"/>
      <c r="BJ190" s="1897"/>
      <c r="BK190" s="1897"/>
      <c r="BL190" s="1897" t="str">
        <f t="shared" ref="BL190" si="48">IF(BL189="-","",IF(BL188&lt;&gt;BL189,"上記(8)と(9)の延べ人員が不一致です",""))</f>
        <v/>
      </c>
      <c r="BM190" s="1897"/>
      <c r="BN190" s="1897"/>
      <c r="BO190" s="1897"/>
      <c r="BP190" s="1897" t="str">
        <f t="shared" ref="BP190" si="49">IF(BP189="-","",IF(BP188&lt;&gt;BP189,"上記(8)と(9)の延べ人員が不一致です",""))</f>
        <v/>
      </c>
      <c r="BQ190" s="1897"/>
      <c r="BR190" s="1897"/>
      <c r="BS190" s="1897"/>
      <c r="BT190" s="1897" t="str">
        <f t="shared" ref="BT190" si="50">IF(BT189="-","",IF(BT188&lt;&gt;BT189,"上記(8)と(9)の延べ人員が不一致です",""))</f>
        <v/>
      </c>
      <c r="BU190" s="1897"/>
      <c r="BV190" s="1897"/>
      <c r="BW190" s="1897"/>
      <c r="BX190" s="1897" t="str">
        <f t="shared" ref="BX190" si="51">IF(BX189="-","",IF(BX188&lt;&gt;BX189,"上記(8)と(9)の延べ人員が不一致です",""))</f>
        <v/>
      </c>
      <c r="BY190" s="1897"/>
      <c r="BZ190" s="1897"/>
      <c r="CA190" s="1897"/>
      <c r="CB190" s="1897" t="str">
        <f t="shared" ref="CB190" si="52">IF(CB189="-","",IF(CB188&lt;&gt;CB189,"上記(8)と(9)の延べ人員が不一致です",""))</f>
        <v/>
      </c>
      <c r="CC190" s="1897"/>
      <c r="CD190" s="1897"/>
      <c r="CE190" s="1897"/>
      <c r="CF190" s="1897" t="str">
        <f t="shared" ref="CF190" si="53">IF(CF189="-","",IF(CF188&lt;&gt;CF189,"上記(8)と(9)の延べ人員が不一致です",""))</f>
        <v/>
      </c>
      <c r="CG190" s="1897"/>
      <c r="CH190" s="1897"/>
      <c r="CI190" s="1897"/>
      <c r="CJ190" s="1897" t="str">
        <f t="shared" ref="CJ190" si="54">IF(CJ189="-","",IF(CJ188&lt;&gt;CJ189,"上記(8)と(9)の延べ人員が不一致です",""))</f>
        <v/>
      </c>
      <c r="CK190" s="1897"/>
      <c r="CL190" s="1897"/>
      <c r="CM190" s="1897"/>
      <c r="CN190" s="1897" t="str">
        <f t="shared" ref="CN190" si="55">IF(CN189="-","",IF(CN188&lt;&gt;CN189,"上記(8)と(9)の延べ人員が不一致です",""))</f>
        <v/>
      </c>
      <c r="CO190" s="1897"/>
      <c r="CP190" s="1897"/>
      <c r="CQ190" s="1897"/>
      <c r="CR190" s="1897" t="str">
        <f t="shared" ref="CR190" si="56">IF(CR189="-","",IF(CR188&lt;&gt;CR189,"上記(8)と(9)の延べ人員が不一致です",""))</f>
        <v/>
      </c>
      <c r="CS190" s="1897"/>
      <c r="CT190" s="1897"/>
      <c r="CU190" s="1897"/>
      <c r="CV190" s="1897" t="str">
        <f t="shared" ref="CV190" si="57">IF(CV189="-","",IF(CV188&lt;&gt;CV189,"上記(8)と(9)の延べ人員が不一致です",""))</f>
        <v/>
      </c>
      <c r="CW190" s="1897"/>
      <c r="CX190" s="1897"/>
      <c r="CY190" s="1897"/>
      <c r="CZ190" s="1897" t="str">
        <f t="shared" ref="CZ190" si="58">IF(CZ189="-","",IF(CZ188&lt;&gt;CZ189,"上記(8)と(9)の延べ人員が不一致です",""))</f>
        <v/>
      </c>
      <c r="DA190" s="1897"/>
      <c r="DB190" s="1897"/>
      <c r="DC190" s="1897"/>
      <c r="DD190" s="1897" t="str">
        <f t="shared" ref="DD190" si="59">IF(DD189="-","",IF(DD188&lt;&gt;DD189,"上記(8)と(9)の延べ人員が不一致です",""))</f>
        <v/>
      </c>
      <c r="DE190" s="1897"/>
      <c r="DF190" s="1897"/>
      <c r="DG190" s="1897"/>
      <c r="DH190" s="1897" t="str">
        <f t="shared" ref="DH190" si="60">IF(DH189="-","",IF(DH188&lt;&gt;DH189,"上記(8)と(9)の延べ人員が不一致です",""))</f>
        <v/>
      </c>
      <c r="DI190" s="1897"/>
      <c r="DJ190" s="1897"/>
      <c r="DK190" s="1897"/>
      <c r="DL190" s="1897" t="str">
        <f t="shared" ref="DL190" si="61">IF(DL189="-","",IF(DL188&lt;&gt;DL189,"上記(8)と(9)の延べ人員が不一致です",""))</f>
        <v/>
      </c>
      <c r="DM190" s="1897"/>
      <c r="DN190" s="1897"/>
      <c r="DO190" s="1897"/>
      <c r="DP190" s="1897" t="str">
        <f t="shared" ref="DP190" si="62">IF(DP189="-","",IF(DP188&lt;&gt;DP189,"上記(8)と(9)の延べ人員が不一致です",""))</f>
        <v/>
      </c>
      <c r="DQ190" s="1897"/>
      <c r="DR190" s="1897"/>
      <c r="DS190" s="1897"/>
      <c r="DT190" s="1897" t="str">
        <f t="shared" ref="DT190" si="63">IF(DT189="-","",IF(DT188&lt;&gt;DT189,"上記(8)と(9)の延べ人員が不一致です",""))</f>
        <v/>
      </c>
      <c r="DU190" s="1897"/>
      <c r="DV190" s="1897"/>
      <c r="DW190" s="1897"/>
      <c r="DX190" s="1897" t="str">
        <f t="shared" ref="DX190" si="64">IF(DX189="-","",IF(DX188&lt;&gt;DX189,"上記(8)と(9)の延べ人員が不一致です",""))</f>
        <v/>
      </c>
      <c r="DY190" s="1897"/>
      <c r="DZ190" s="1897"/>
      <c r="EA190" s="1897"/>
      <c r="EB190" s="166"/>
      <c r="EC190" s="166"/>
      <c r="ED190" s="166"/>
      <c r="EE190" s="166"/>
      <c r="EO190" s="73"/>
      <c r="EP190" s="73"/>
    </row>
    <row r="191" spans="1:178" s="349" customFormat="1" ht="17.25">
      <c r="B191" s="350" t="str">
        <f>"（注１）「左列」に自社分（" &amp;H15 &amp; "次下請業者）を記入し、「右列」に" &amp; H15+1 &amp; "次下請業者が作成した「6_工事費」シートの「総合計」を記入してください。"</f>
        <v>（注１）「左列」に自社分（1次下請業者）を記入し、「右列」に2次下請業者が作成した「6_工事費」シートの「総合計」を記入してください。</v>
      </c>
      <c r="D191" s="351"/>
      <c r="E191" s="351"/>
      <c r="F191" s="14"/>
      <c r="G191" s="14"/>
      <c r="H191" s="352"/>
    </row>
    <row r="192" spans="1:178" s="349" customFormat="1" ht="17.25">
      <c r="B192" s="349" t="str">
        <f>"（注２）"&amp;H15+2&amp;"次下請がある場合には、右列に"&amp;H15+1&amp;"次と"&amp;H15+2&amp;"次の合計費用を記入してください。"&amp;H15+2&amp;"次下請以降がある場合も同様です。"</f>
        <v>（注２）3次下請がある場合には、右列に2次と3次の合計費用を記入してください。3次下請以降がある場合も同様です。</v>
      </c>
      <c r="F192" s="14"/>
      <c r="G192" s="14"/>
      <c r="H192" s="352"/>
    </row>
    <row r="193" spans="1:8" s="349" customFormat="1" ht="17.25">
      <c r="A193" s="913"/>
      <c r="F193" s="14"/>
      <c r="G193" s="14"/>
      <c r="H193" s="352"/>
    </row>
    <row r="194" spans="1:8" s="349" customFormat="1" ht="17.25">
      <c r="A194" s="913"/>
      <c r="F194" s="14"/>
      <c r="G194" s="14"/>
      <c r="H194" s="352"/>
    </row>
    <row r="195" spans="1:8" s="349" customFormat="1" ht="17.25">
      <c r="A195" s="913"/>
      <c r="B195" s="351" t="s">
        <v>689</v>
      </c>
      <c r="D195" s="14"/>
      <c r="F195" s="14"/>
      <c r="G195" s="14"/>
      <c r="H195" s="352"/>
    </row>
    <row r="196" spans="1:8" s="349" customFormat="1" ht="18.75" customHeight="1">
      <c r="A196" s="913"/>
      <c r="B196" s="349" t="s">
        <v>1156</v>
      </c>
      <c r="D196" s="14"/>
      <c r="E196" s="14"/>
      <c r="F196" s="14"/>
      <c r="G196" s="14"/>
      <c r="H196" s="352"/>
    </row>
    <row r="197" spans="1:8" s="349" customFormat="1" ht="17.25">
      <c r="A197" s="913"/>
      <c r="B197" s="349" t="s">
        <v>140</v>
      </c>
      <c r="D197" s="14"/>
      <c r="E197" s="14"/>
      <c r="F197" s="14"/>
      <c r="G197" s="14"/>
      <c r="H197" s="352"/>
    </row>
    <row r="198" spans="1:8" s="349" customFormat="1" ht="17.25">
      <c r="A198" s="913"/>
      <c r="B198" s="349" t="s">
        <v>43</v>
      </c>
      <c r="D198" s="14"/>
      <c r="E198" s="14"/>
      <c r="F198" s="14"/>
      <c r="G198" s="14"/>
      <c r="H198" s="352"/>
    </row>
    <row r="199" spans="1:8" s="349" customFormat="1" ht="17.25">
      <c r="A199" s="913" t="s">
        <v>1029</v>
      </c>
      <c r="D199" s="14"/>
      <c r="E199" s="14"/>
      <c r="F199" s="14"/>
      <c r="G199" s="14"/>
      <c r="H199" s="352"/>
    </row>
    <row r="200" spans="1:8" s="349" customFormat="1" ht="17.25">
      <c r="A200" s="913" t="s">
        <v>1029</v>
      </c>
      <c r="D200" s="14"/>
      <c r="E200" s="14"/>
      <c r="F200" s="14"/>
      <c r="G200" s="14"/>
      <c r="H200" s="352"/>
    </row>
    <row r="201" spans="1:8" s="349" customFormat="1" ht="17.25">
      <c r="A201" s="913"/>
      <c r="D201" s="14"/>
      <c r="E201" s="14"/>
      <c r="F201" s="14"/>
      <c r="G201" s="14"/>
      <c r="H201" s="352"/>
    </row>
  </sheetData>
  <sheetProtection algorithmName="SHA-512" hashValue="y+hQBeaFhuqmq9E3D4TzHLRViZphd+v1GtoYWMiZ76ArkQgZv90exBd/GmYgGzAZ73J9J+WpLoN7VQU3ZeoTFA==" saltValue="9OWn8AR2zV9DOCbzeFYSag==" spinCount="100000" sheet="1" objects="1" scenarios="1"/>
  <mergeCells count="5490">
    <mergeCell ref="AB95:AE95"/>
    <mergeCell ref="AR95:AU95"/>
    <mergeCell ref="AR109:AU109"/>
    <mergeCell ref="AZ111:BC111"/>
    <mergeCell ref="AN111:AQ111"/>
    <mergeCell ref="AF102:AI102"/>
    <mergeCell ref="BD102:BG102"/>
    <mergeCell ref="AF109:AI109"/>
    <mergeCell ref="AF107:AI107"/>
    <mergeCell ref="AN108:AQ108"/>
    <mergeCell ref="AN106:AQ106"/>
    <mergeCell ref="BD97:BG97"/>
    <mergeCell ref="AJ98:AM98"/>
    <mergeCell ref="BD103:BG103"/>
    <mergeCell ref="BD111:BG111"/>
    <mergeCell ref="AF110:AI110"/>
    <mergeCell ref="AV111:AY111"/>
    <mergeCell ref="AF94:AI94"/>
    <mergeCell ref="BD112:BG112"/>
    <mergeCell ref="BD113:BG113"/>
    <mergeCell ref="CJ122:CM122"/>
    <mergeCell ref="BD121:BG121"/>
    <mergeCell ref="BD122:BG122"/>
    <mergeCell ref="AN121:AQ121"/>
    <mergeCell ref="AZ122:BC122"/>
    <mergeCell ref="AR119:AU119"/>
    <mergeCell ref="AV119:AY119"/>
    <mergeCell ref="AZ119:BC119"/>
    <mergeCell ref="AV120:AY120"/>
    <mergeCell ref="AZ117:BC117"/>
    <mergeCell ref="AZ120:BC120"/>
    <mergeCell ref="AJ115:AM115"/>
    <mergeCell ref="AJ119:AM119"/>
    <mergeCell ref="AJ121:AM121"/>
    <mergeCell ref="AN117:AQ117"/>
    <mergeCell ref="BP128:BS128"/>
    <mergeCell ref="CJ115:CM115"/>
    <mergeCell ref="CN115:CQ115"/>
    <mergeCell ref="CR115:CU115"/>
    <mergeCell ref="CN116:CQ116"/>
    <mergeCell ref="CR116:CU116"/>
    <mergeCell ref="CR123:CU123"/>
    <mergeCell ref="BH117:BK117"/>
    <mergeCell ref="BT118:BW118"/>
    <mergeCell ref="BX118:CA118"/>
    <mergeCell ref="CF116:CI116"/>
    <mergeCell ref="CN114:CQ114"/>
    <mergeCell ref="AJ131:AM131"/>
    <mergeCell ref="AN131:AQ131"/>
    <mergeCell ref="AR131:AU131"/>
    <mergeCell ref="AV131:AY131"/>
    <mergeCell ref="AZ131:BC131"/>
    <mergeCell ref="BD131:BG131"/>
    <mergeCell ref="BH131:BK131"/>
    <mergeCell ref="BL131:BO131"/>
    <mergeCell ref="BP131:BS131"/>
    <mergeCell ref="BT131:BW131"/>
    <mergeCell ref="BX131:CA131"/>
    <mergeCell ref="CB131:CE131"/>
    <mergeCell ref="CF131:CI131"/>
    <mergeCell ref="CJ131:CM131"/>
    <mergeCell ref="AR130:AU130"/>
    <mergeCell ref="H109:K109"/>
    <mergeCell ref="H108:K108"/>
    <mergeCell ref="H99:K99"/>
    <mergeCell ref="X88:AA88"/>
    <mergeCell ref="X85:AA85"/>
    <mergeCell ref="T83:W83"/>
    <mergeCell ref="P113:S113"/>
    <mergeCell ref="L83:O83"/>
    <mergeCell ref="P81:S81"/>
    <mergeCell ref="T108:W108"/>
    <mergeCell ref="BP88:BS88"/>
    <mergeCell ref="BP108:BS108"/>
    <mergeCell ref="BL96:BO96"/>
    <mergeCell ref="P107:S107"/>
    <mergeCell ref="CZ113:DC113"/>
    <mergeCell ref="CV112:CY112"/>
    <mergeCell ref="CV113:CY113"/>
    <mergeCell ref="AN109:AQ109"/>
    <mergeCell ref="BL111:BO111"/>
    <mergeCell ref="AF96:AI96"/>
    <mergeCell ref="AN107:AQ107"/>
    <mergeCell ref="AV103:AY103"/>
    <mergeCell ref="AJ96:AM96"/>
    <mergeCell ref="AV90:AY90"/>
    <mergeCell ref="AN96:AQ96"/>
    <mergeCell ref="AJ95:AM95"/>
    <mergeCell ref="AN103:AQ103"/>
    <mergeCell ref="X97:AA97"/>
    <mergeCell ref="X111:AA111"/>
    <mergeCell ref="AJ108:AM108"/>
    <mergeCell ref="H96:K96"/>
    <mergeCell ref="AJ111:AM111"/>
    <mergeCell ref="AF112:AI112"/>
    <mergeCell ref="AF113:AI113"/>
    <mergeCell ref="AJ112:AM112"/>
    <mergeCell ref="AJ113:AM113"/>
    <mergeCell ref="AN112:AQ112"/>
    <mergeCell ref="AN113:AQ113"/>
    <mergeCell ref="AR112:AU112"/>
    <mergeCell ref="AR113:AU113"/>
    <mergeCell ref="AV112:AY112"/>
    <mergeCell ref="AV113:AY113"/>
    <mergeCell ref="AZ112:BC112"/>
    <mergeCell ref="AZ113:BC113"/>
    <mergeCell ref="H106:K106"/>
    <mergeCell ref="L110:O110"/>
    <mergeCell ref="X107:AA107"/>
    <mergeCell ref="X109:AA109"/>
    <mergeCell ref="P97:S97"/>
    <mergeCell ref="AJ110:AM110"/>
    <mergeCell ref="AV108:AY108"/>
    <mergeCell ref="AR106:AU106"/>
    <mergeCell ref="AJ102:AM102"/>
    <mergeCell ref="AV109:AY109"/>
    <mergeCell ref="AZ110:BC110"/>
    <mergeCell ref="AZ109:BC109"/>
    <mergeCell ref="AF108:AI108"/>
    <mergeCell ref="H107:K107"/>
    <mergeCell ref="AB113:AE113"/>
    <mergeCell ref="AZ103:BC103"/>
    <mergeCell ref="AF99:AI99"/>
    <mergeCell ref="X105:AA105"/>
    <mergeCell ref="AB105:AE105"/>
    <mergeCell ref="AF105:AI105"/>
    <mergeCell ref="H88:K88"/>
    <mergeCell ref="P106:S106"/>
    <mergeCell ref="EB62:EE62"/>
    <mergeCell ref="H63:K63"/>
    <mergeCell ref="L63:O63"/>
    <mergeCell ref="P63:S63"/>
    <mergeCell ref="T63:W63"/>
    <mergeCell ref="X63:AA63"/>
    <mergeCell ref="AB63:AE63"/>
    <mergeCell ref="AF63:AI63"/>
    <mergeCell ref="AJ63:AM63"/>
    <mergeCell ref="AN63:AQ63"/>
    <mergeCell ref="AR63:AU63"/>
    <mergeCell ref="AV63:AY63"/>
    <mergeCell ref="AZ63:BC63"/>
    <mergeCell ref="BD63:BG63"/>
    <mergeCell ref="BH63:BK63"/>
    <mergeCell ref="BL63:BO63"/>
    <mergeCell ref="BP63:BS63"/>
    <mergeCell ref="BT63:BW63"/>
    <mergeCell ref="BX63:CA63"/>
    <mergeCell ref="CB63:CE63"/>
    <mergeCell ref="CF63:CI63"/>
    <mergeCell ref="DT63:DW63"/>
    <mergeCell ref="DX63:EA63"/>
    <mergeCell ref="BT62:BW62"/>
    <mergeCell ref="AF62:AI62"/>
    <mergeCell ref="H97:K97"/>
    <mergeCell ref="H95:K95"/>
    <mergeCell ref="DP62:DS62"/>
    <mergeCell ref="DL63:DO63"/>
    <mergeCell ref="AB88:AE88"/>
    <mergeCell ref="DP63:DS63"/>
    <mergeCell ref="CF62:CI62"/>
    <mergeCell ref="BP62:BS62"/>
    <mergeCell ref="CB62:CE62"/>
    <mergeCell ref="BD62:BG62"/>
    <mergeCell ref="EH22:EK25"/>
    <mergeCell ref="H25:K25"/>
    <mergeCell ref="L25:O25"/>
    <mergeCell ref="P25:S25"/>
    <mergeCell ref="T25:W25"/>
    <mergeCell ref="X25:AA25"/>
    <mergeCell ref="AB25:AE25"/>
    <mergeCell ref="AF25:AI25"/>
    <mergeCell ref="AJ25:AM25"/>
    <mergeCell ref="AN25:AQ25"/>
    <mergeCell ref="AR25:AU25"/>
    <mergeCell ref="AV25:AY25"/>
    <mergeCell ref="AZ25:BC25"/>
    <mergeCell ref="BD25:BG25"/>
    <mergeCell ref="BH25:BK25"/>
    <mergeCell ref="BL25:BO25"/>
    <mergeCell ref="BP25:BS25"/>
    <mergeCell ref="DX25:EA25"/>
    <mergeCell ref="DD25:DG25"/>
    <mergeCell ref="H24:K24"/>
    <mergeCell ref="L24:O24"/>
    <mergeCell ref="P24:S24"/>
    <mergeCell ref="AN24:AQ24"/>
    <mergeCell ref="AR24:AU24"/>
    <mergeCell ref="AV24:AY24"/>
    <mergeCell ref="AZ24:BC24"/>
    <mergeCell ref="EB22:EE22"/>
    <mergeCell ref="AZ22:BC22"/>
    <mergeCell ref="CZ23:DC23"/>
    <mergeCell ref="CJ24:CM24"/>
    <mergeCell ref="CJ23:CM23"/>
    <mergeCell ref="BD147:BG147"/>
    <mergeCell ref="BD150:BG150"/>
    <mergeCell ref="AF28:AI28"/>
    <mergeCell ref="BT29:BW29"/>
    <mergeCell ref="BL28:BO28"/>
    <mergeCell ref="BD29:BG29"/>
    <mergeCell ref="BP32:BS32"/>
    <mergeCell ref="BT32:BW32"/>
    <mergeCell ref="AF29:AI29"/>
    <mergeCell ref="AB31:AE31"/>
    <mergeCell ref="AF32:AI32"/>
    <mergeCell ref="BD30:BG30"/>
    <mergeCell ref="BH30:BK30"/>
    <mergeCell ref="AR31:AU31"/>
    <mergeCell ref="BH29:BK29"/>
    <mergeCell ref="AJ31:AM31"/>
    <mergeCell ref="AN28:AQ28"/>
    <mergeCell ref="AJ28:AM28"/>
    <mergeCell ref="BD28:BG28"/>
    <mergeCell ref="BD31:BG31"/>
    <mergeCell ref="AR29:AU29"/>
    <mergeCell ref="AJ29:AM29"/>
    <mergeCell ref="AZ29:BC29"/>
    <mergeCell ref="AV29:AY29"/>
    <mergeCell ref="AJ32:AM32"/>
    <mergeCell ref="AZ28:BC28"/>
    <mergeCell ref="BH28:BK28"/>
    <mergeCell ref="BP154:BS154"/>
    <mergeCell ref="CB164:CE164"/>
    <mergeCell ref="CB154:CE154"/>
    <mergeCell ref="AZ139:BC139"/>
    <mergeCell ref="BH142:BK142"/>
    <mergeCell ref="BL133:BO133"/>
    <mergeCell ref="BD133:BG133"/>
    <mergeCell ref="BT140:BW140"/>
    <mergeCell ref="AZ145:BC145"/>
    <mergeCell ref="BT163:BW163"/>
    <mergeCell ref="BT162:BW162"/>
    <mergeCell ref="BT152:BW152"/>
    <mergeCell ref="CV122:CY122"/>
    <mergeCell ref="CV121:CY121"/>
    <mergeCell ref="CB74:CE74"/>
    <mergeCell ref="BP76:BS76"/>
    <mergeCell ref="BP82:BS82"/>
    <mergeCell ref="BP77:BS77"/>
    <mergeCell ref="BL112:BO112"/>
    <mergeCell ref="CR114:CU114"/>
    <mergeCell ref="AZ114:BC114"/>
    <mergeCell ref="BH112:BK112"/>
    <mergeCell ref="BH113:BK113"/>
    <mergeCell ref="CB112:CE112"/>
    <mergeCell ref="CB113:CE113"/>
    <mergeCell ref="CF112:CI112"/>
    <mergeCell ref="CF113:CI113"/>
    <mergeCell ref="CJ112:CM112"/>
    <mergeCell ref="CJ113:CM113"/>
    <mergeCell ref="CN112:CQ112"/>
    <mergeCell ref="CB108:CE108"/>
    <mergeCell ref="CV106:CY106"/>
    <mergeCell ref="AZ164:BC164"/>
    <mergeCell ref="AZ144:BC144"/>
    <mergeCell ref="AJ169:AM169"/>
    <mergeCell ref="AB35:AE35"/>
    <mergeCell ref="BT35:BW35"/>
    <mergeCell ref="AZ37:BC37"/>
    <mergeCell ref="AJ37:AM37"/>
    <mergeCell ref="CJ114:CM114"/>
    <mergeCell ref="CR120:CU120"/>
    <mergeCell ref="CV114:CY114"/>
    <mergeCell ref="CF121:CI121"/>
    <mergeCell ref="CZ122:DC122"/>
    <mergeCell ref="CF128:CI128"/>
    <mergeCell ref="BX139:CA139"/>
    <mergeCell ref="BX135:CA135"/>
    <mergeCell ref="BX132:CA132"/>
    <mergeCell ref="BT129:BW129"/>
    <mergeCell ref="CJ111:CM111"/>
    <mergeCell ref="CV136:CY136"/>
    <mergeCell ref="AZ154:BC154"/>
    <mergeCell ref="BP152:BS152"/>
    <mergeCell ref="BH130:BK130"/>
    <mergeCell ref="AZ143:BC143"/>
    <mergeCell ref="BH141:BK141"/>
    <mergeCell ref="BH138:BK138"/>
    <mergeCell ref="BL138:BO138"/>
    <mergeCell ref="BP134:BS134"/>
    <mergeCell ref="BH62:BK62"/>
    <mergeCell ref="AZ115:BC115"/>
    <mergeCell ref="AJ153:AM153"/>
    <mergeCell ref="AJ164:AM164"/>
    <mergeCell ref="AB154:AE154"/>
    <mergeCell ref="BT189:BW189"/>
    <mergeCell ref="BX189:CA189"/>
    <mergeCell ref="BP189:BS189"/>
    <mergeCell ref="BL189:BO189"/>
    <mergeCell ref="AZ155:BC155"/>
    <mergeCell ref="AJ165:AM165"/>
    <mergeCell ref="BH184:BK184"/>
    <mergeCell ref="AR184:AU184"/>
    <mergeCell ref="BD176:BG176"/>
    <mergeCell ref="AJ176:AM176"/>
    <mergeCell ref="AN177:AQ177"/>
    <mergeCell ref="BH188:BK188"/>
    <mergeCell ref="AZ152:BC152"/>
    <mergeCell ref="AV140:AY140"/>
    <mergeCell ref="BD134:BG134"/>
    <mergeCell ref="BD143:BG143"/>
    <mergeCell ref="BH143:BK143"/>
    <mergeCell ref="BP144:BS144"/>
    <mergeCell ref="AZ171:BC171"/>
    <mergeCell ref="AJ171:AM171"/>
    <mergeCell ref="AJ175:AM175"/>
    <mergeCell ref="AJ173:AM173"/>
    <mergeCell ref="AR134:AU134"/>
    <mergeCell ref="BH134:BK134"/>
    <mergeCell ref="AN151:AQ151"/>
    <mergeCell ref="AZ137:BC137"/>
    <mergeCell ref="AR141:AU141"/>
    <mergeCell ref="AN148:AQ148"/>
    <mergeCell ref="AN146:AQ146"/>
    <mergeCell ref="AZ163:BC163"/>
    <mergeCell ref="AZ165:BC165"/>
    <mergeCell ref="AV134:AY134"/>
    <mergeCell ref="AZ188:BC188"/>
    <mergeCell ref="BD188:BG188"/>
    <mergeCell ref="BX188:CA188"/>
    <mergeCell ref="DP189:DS189"/>
    <mergeCell ref="DT189:DW189"/>
    <mergeCell ref="EB188:EE188"/>
    <mergeCell ref="BT188:BW188"/>
    <mergeCell ref="CB188:CE188"/>
    <mergeCell ref="AF188:AI188"/>
    <mergeCell ref="AR188:AU188"/>
    <mergeCell ref="AJ188:AM188"/>
    <mergeCell ref="C189:G189"/>
    <mergeCell ref="H189:K189"/>
    <mergeCell ref="L189:O189"/>
    <mergeCell ref="P189:S189"/>
    <mergeCell ref="T189:W189"/>
    <mergeCell ref="X189:AA189"/>
    <mergeCell ref="AB189:AE189"/>
    <mergeCell ref="CZ189:DC189"/>
    <mergeCell ref="DD189:DG189"/>
    <mergeCell ref="CB189:CE189"/>
    <mergeCell ref="CF189:CI189"/>
    <mergeCell ref="AN189:AQ189"/>
    <mergeCell ref="AR189:AU189"/>
    <mergeCell ref="AV189:AY189"/>
    <mergeCell ref="AZ189:BC189"/>
    <mergeCell ref="BD189:BG189"/>
    <mergeCell ref="BH189:BK189"/>
    <mergeCell ref="CJ189:CM189"/>
    <mergeCell ref="CN189:CQ189"/>
    <mergeCell ref="CR189:CU189"/>
    <mergeCell ref="CV189:CY189"/>
    <mergeCell ref="F147:G147"/>
    <mergeCell ref="X176:AA176"/>
    <mergeCell ref="T188:W188"/>
    <mergeCell ref="AB173:AE173"/>
    <mergeCell ref="X146:AA146"/>
    <mergeCell ref="AF173:AI173"/>
    <mergeCell ref="AR162:AU162"/>
    <mergeCell ref="AB188:AE188"/>
    <mergeCell ref="AB175:AE175"/>
    <mergeCell ref="AN188:AQ188"/>
    <mergeCell ref="AB148:AE148"/>
    <mergeCell ref="DX189:EA189"/>
    <mergeCell ref="EB189:EE189"/>
    <mergeCell ref="DH189:DK189"/>
    <mergeCell ref="DL189:DO189"/>
    <mergeCell ref="DT188:DW188"/>
    <mergeCell ref="DX188:EA188"/>
    <mergeCell ref="CF188:CI188"/>
    <mergeCell ref="CJ188:CM188"/>
    <mergeCell ref="CN188:CQ188"/>
    <mergeCell ref="CR188:CU188"/>
    <mergeCell ref="CV188:CY188"/>
    <mergeCell ref="CZ188:DC188"/>
    <mergeCell ref="AF189:AI189"/>
    <mergeCell ref="AJ189:AM189"/>
    <mergeCell ref="DD188:DG188"/>
    <mergeCell ref="DH188:DK188"/>
    <mergeCell ref="DL188:DO188"/>
    <mergeCell ref="DP188:DS188"/>
    <mergeCell ref="AV163:AY163"/>
    <mergeCell ref="AV159:AY159"/>
    <mergeCell ref="AV153:AY153"/>
    <mergeCell ref="X166:AA166"/>
    <mergeCell ref="BL188:BO188"/>
    <mergeCell ref="BP188:BS188"/>
    <mergeCell ref="AV188:AY188"/>
    <mergeCell ref="BX154:CA154"/>
    <mergeCell ref="CB141:CE141"/>
    <mergeCell ref="CV140:CY140"/>
    <mergeCell ref="AJ137:AM137"/>
    <mergeCell ref="AN136:AQ136"/>
    <mergeCell ref="AZ162:BC162"/>
    <mergeCell ref="BL162:BO162"/>
    <mergeCell ref="AV142:AY142"/>
    <mergeCell ref="AV148:AY148"/>
    <mergeCell ref="BP145:BS145"/>
    <mergeCell ref="AF141:AI141"/>
    <mergeCell ref="AN172:AQ172"/>
    <mergeCell ref="AF152:AI152"/>
    <mergeCell ref="AF155:AI155"/>
    <mergeCell ref="AF149:AI149"/>
    <mergeCell ref="AJ167:AM167"/>
    <mergeCell ref="AJ140:AM140"/>
    <mergeCell ref="AV155:AY155"/>
    <mergeCell ref="AV164:AY164"/>
    <mergeCell ref="AV162:AY162"/>
    <mergeCell ref="AV165:AY165"/>
    <mergeCell ref="AV143:AY143"/>
    <mergeCell ref="AZ136:BC136"/>
    <mergeCell ref="AF154:AI154"/>
    <mergeCell ref="AF156:AI156"/>
    <mergeCell ref="AN142:AQ142"/>
    <mergeCell ref="AN143:AQ143"/>
    <mergeCell ref="AN141:AQ141"/>
    <mergeCell ref="BH154:BK154"/>
    <mergeCell ref="C188:G188"/>
    <mergeCell ref="H188:K188"/>
    <mergeCell ref="X188:AA188"/>
    <mergeCell ref="AN154:AQ154"/>
    <mergeCell ref="AN159:AQ159"/>
    <mergeCell ref="AF144:AI144"/>
    <mergeCell ref="AF148:AI148"/>
    <mergeCell ref="AN145:AQ145"/>
    <mergeCell ref="AR148:AU148"/>
    <mergeCell ref="AR145:AU145"/>
    <mergeCell ref="AB176:AE176"/>
    <mergeCell ref="AJ181:AM181"/>
    <mergeCell ref="AJ144:AM144"/>
    <mergeCell ref="L188:O188"/>
    <mergeCell ref="P188:S188"/>
    <mergeCell ref="E152:G152"/>
    <mergeCell ref="T154:W154"/>
    <mergeCell ref="L154:O154"/>
    <mergeCell ref="L152:O152"/>
    <mergeCell ref="T151:W151"/>
    <mergeCell ref="T152:W152"/>
    <mergeCell ref="AR144:AU144"/>
    <mergeCell ref="AF166:AI166"/>
    <mergeCell ref="X156:AA156"/>
    <mergeCell ref="AB156:AE156"/>
    <mergeCell ref="AJ152:AM152"/>
    <mergeCell ref="AJ162:AM162"/>
    <mergeCell ref="AJ159:AM159"/>
    <mergeCell ref="F148:G148"/>
    <mergeCell ref="E150:G150"/>
    <mergeCell ref="AB168:AE168"/>
    <mergeCell ref="AZ129:BC129"/>
    <mergeCell ref="DH142:DK142"/>
    <mergeCell ref="DH141:DK141"/>
    <mergeCell ref="CZ147:DC147"/>
    <mergeCell ref="CN142:CQ142"/>
    <mergeCell ref="AN138:AQ138"/>
    <mergeCell ref="AJ141:AM141"/>
    <mergeCell ref="AJ156:AM156"/>
    <mergeCell ref="AR151:AU151"/>
    <mergeCell ref="BT159:BW159"/>
    <mergeCell ref="BP150:BS150"/>
    <mergeCell ref="BT147:BW147"/>
    <mergeCell ref="AR135:AU135"/>
    <mergeCell ref="AR149:AU149"/>
    <mergeCell ref="AN137:AQ137"/>
    <mergeCell ref="AV136:AY136"/>
    <mergeCell ref="AZ153:BC153"/>
    <mergeCell ref="AR154:AU154"/>
    <mergeCell ref="AV150:AY150"/>
    <mergeCell ref="AZ159:BC159"/>
    <mergeCell ref="BD148:BG148"/>
    <mergeCell ref="BD140:BG140"/>
    <mergeCell ref="BD141:BG141"/>
    <mergeCell ref="AN149:AQ149"/>
    <mergeCell ref="AJ148:AM148"/>
    <mergeCell ref="AJ151:AM151"/>
    <mergeCell ref="BL143:BO143"/>
    <mergeCell ref="AN135:AQ135"/>
    <mergeCell ref="BH137:BK137"/>
    <mergeCell ref="BL137:BO137"/>
    <mergeCell ref="BH136:BK136"/>
    <mergeCell ref="BL135:BO135"/>
    <mergeCell ref="AV146:AY146"/>
    <mergeCell ref="AJ147:AM147"/>
    <mergeCell ref="DD131:DG131"/>
    <mergeCell ref="CB132:CE132"/>
    <mergeCell ref="CB133:CE133"/>
    <mergeCell ref="CV130:CY130"/>
    <mergeCell ref="DD146:DG146"/>
    <mergeCell ref="DH132:DK132"/>
    <mergeCell ref="DD132:DG132"/>
    <mergeCell ref="CZ132:DC132"/>
    <mergeCell ref="AR133:AU133"/>
    <mergeCell ref="AN133:AQ133"/>
    <mergeCell ref="AF137:AI137"/>
    <mergeCell ref="AF143:AI143"/>
    <mergeCell ref="AJ146:AM146"/>
    <mergeCell ref="AJ145:AM145"/>
    <mergeCell ref="AN144:AQ144"/>
    <mergeCell ref="AF147:AI147"/>
    <mergeCell ref="BH144:BK144"/>
    <mergeCell ref="AV141:AY141"/>
    <mergeCell ref="AV139:AY139"/>
    <mergeCell ref="CV139:CY139"/>
    <mergeCell ref="CR131:CU131"/>
    <mergeCell ref="CN131:CQ131"/>
    <mergeCell ref="AZ130:BC130"/>
    <mergeCell ref="BL139:BO139"/>
    <mergeCell ref="AR139:AU139"/>
    <mergeCell ref="DH131:DK131"/>
    <mergeCell ref="CZ129:DC129"/>
    <mergeCell ref="CZ146:DC146"/>
    <mergeCell ref="CV137:CY137"/>
    <mergeCell ref="DD121:DG121"/>
    <mergeCell ref="CB140:CE140"/>
    <mergeCell ref="CB135:CE135"/>
    <mergeCell ref="CZ131:DC131"/>
    <mergeCell ref="BT135:BW135"/>
    <mergeCell ref="CR118:CU118"/>
    <mergeCell ref="CN117:CQ117"/>
    <mergeCell ref="CF118:CI118"/>
    <mergeCell ref="CJ118:CM118"/>
    <mergeCell ref="CV142:CY142"/>
    <mergeCell ref="CV138:CY138"/>
    <mergeCell ref="CV133:CY133"/>
    <mergeCell ref="CN138:CQ138"/>
    <mergeCell ref="BT133:BW133"/>
    <mergeCell ref="BT134:BW134"/>
    <mergeCell ref="CJ142:CM142"/>
    <mergeCell ref="CN146:CQ146"/>
    <mergeCell ref="CV120:CY120"/>
    <mergeCell ref="CJ128:CM128"/>
    <mergeCell ref="CF120:CI120"/>
    <mergeCell ref="CF122:CI122"/>
    <mergeCell ref="CV117:CY117"/>
    <mergeCell ref="CV134:CY134"/>
    <mergeCell ref="CZ144:DC144"/>
    <mergeCell ref="CZ142:DC142"/>
    <mergeCell ref="DD144:DG144"/>
    <mergeCell ref="DD124:DG124"/>
    <mergeCell ref="CN133:CQ133"/>
    <mergeCell ref="E132:G132"/>
    <mergeCell ref="T145:W145"/>
    <mergeCell ref="AB133:AE133"/>
    <mergeCell ref="L136:O136"/>
    <mergeCell ref="L128:O128"/>
    <mergeCell ref="AB136:AE136"/>
    <mergeCell ref="AB138:AE138"/>
    <mergeCell ref="AB140:AE140"/>
    <mergeCell ref="AB135:AE135"/>
    <mergeCell ref="F140:G140"/>
    <mergeCell ref="F139:G139"/>
    <mergeCell ref="F136:G136"/>
    <mergeCell ref="X130:AA130"/>
    <mergeCell ref="T141:W141"/>
    <mergeCell ref="L137:O137"/>
    <mergeCell ref="F131:G131"/>
    <mergeCell ref="H131:K131"/>
    <mergeCell ref="L131:O131"/>
    <mergeCell ref="P131:S131"/>
    <mergeCell ref="T131:W131"/>
    <mergeCell ref="X143:AA143"/>
    <mergeCell ref="AB139:AE139"/>
    <mergeCell ref="T140:W140"/>
    <mergeCell ref="AB142:AE142"/>
    <mergeCell ref="L142:O142"/>
    <mergeCell ref="T132:W132"/>
    <mergeCell ref="X137:AA137"/>
    <mergeCell ref="AB128:AE128"/>
    <mergeCell ref="AB134:AE134"/>
    <mergeCell ref="AF129:AI129"/>
    <mergeCell ref="AN129:AQ129"/>
    <mergeCell ref="H136:K136"/>
    <mergeCell ref="E134:G134"/>
    <mergeCell ref="X134:AA134"/>
    <mergeCell ref="X129:AA129"/>
    <mergeCell ref="F89:G89"/>
    <mergeCell ref="D120:G120"/>
    <mergeCell ref="T136:W136"/>
    <mergeCell ref="X93:AA93"/>
    <mergeCell ref="T133:W133"/>
    <mergeCell ref="T96:W96"/>
    <mergeCell ref="H90:K90"/>
    <mergeCell ref="P109:S109"/>
    <mergeCell ref="L107:O107"/>
    <mergeCell ref="L109:O109"/>
    <mergeCell ref="X150:AA150"/>
    <mergeCell ref="T98:W98"/>
    <mergeCell ref="X98:AA98"/>
    <mergeCell ref="X95:AA95"/>
    <mergeCell ref="P134:S134"/>
    <mergeCell ref="L103:O103"/>
    <mergeCell ref="L115:O115"/>
    <mergeCell ref="T147:W147"/>
    <mergeCell ref="E135:G135"/>
    <mergeCell ref="H141:K141"/>
    <mergeCell ref="F138:G138"/>
    <mergeCell ref="P115:S115"/>
    <mergeCell ref="P128:S128"/>
    <mergeCell ref="P141:S141"/>
    <mergeCell ref="P129:S129"/>
    <mergeCell ref="P130:S130"/>
    <mergeCell ref="P132:S132"/>
    <mergeCell ref="P135:S135"/>
    <mergeCell ref="F88:G88"/>
    <mergeCell ref="F98:G98"/>
    <mergeCell ref="E93:G93"/>
    <mergeCell ref="P139:S139"/>
    <mergeCell ref="X138:AA138"/>
    <mergeCell ref="P114:S114"/>
    <mergeCell ref="X122:AA122"/>
    <mergeCell ref="F102:G102"/>
    <mergeCell ref="F137:G137"/>
    <mergeCell ref="T137:W137"/>
    <mergeCell ref="T120:W120"/>
    <mergeCell ref="T139:W139"/>
    <mergeCell ref="P120:S120"/>
    <mergeCell ref="E128:G128"/>
    <mergeCell ref="F129:G129"/>
    <mergeCell ref="H133:K133"/>
    <mergeCell ref="L135:O135"/>
    <mergeCell ref="T95:W95"/>
    <mergeCell ref="X96:AA96"/>
    <mergeCell ref="P122:S122"/>
    <mergeCell ref="E133:G133"/>
    <mergeCell ref="F130:G130"/>
    <mergeCell ref="L133:O133"/>
    <mergeCell ref="X139:AA139"/>
    <mergeCell ref="X135:AA135"/>
    <mergeCell ref="P98:S98"/>
    <mergeCell ref="L112:O112"/>
    <mergeCell ref="P112:S112"/>
    <mergeCell ref="L130:O130"/>
    <mergeCell ref="P103:S103"/>
    <mergeCell ref="H110:K110"/>
    <mergeCell ref="H111:K111"/>
    <mergeCell ref="X118:AA118"/>
    <mergeCell ref="AB118:AE118"/>
    <mergeCell ref="F87:G87"/>
    <mergeCell ref="E153:G153"/>
    <mergeCell ref="P121:S121"/>
    <mergeCell ref="P110:S110"/>
    <mergeCell ref="H144:K144"/>
    <mergeCell ref="F145:G145"/>
    <mergeCell ref="F84:G84"/>
    <mergeCell ref="F94:G94"/>
    <mergeCell ref="F68:G68"/>
    <mergeCell ref="F65:G65"/>
    <mergeCell ref="F81:G81"/>
    <mergeCell ref="F69:G69"/>
    <mergeCell ref="E83:G83"/>
    <mergeCell ref="F82:G82"/>
    <mergeCell ref="H103:K103"/>
    <mergeCell ref="L111:O111"/>
    <mergeCell ref="P111:S111"/>
    <mergeCell ref="E149:G149"/>
    <mergeCell ref="F144:G144"/>
    <mergeCell ref="F146:G146"/>
    <mergeCell ref="E151:G151"/>
    <mergeCell ref="P108:S108"/>
    <mergeCell ref="P138:S138"/>
    <mergeCell ref="F86:G86"/>
    <mergeCell ref="F106:G106"/>
    <mergeCell ref="P137:S137"/>
    <mergeCell ref="F103:G103"/>
    <mergeCell ref="E142:G142"/>
    <mergeCell ref="L102:O102"/>
    <mergeCell ref="H143:K143"/>
    <mergeCell ref="H140:K140"/>
    <mergeCell ref="H149:K149"/>
    <mergeCell ref="AF120:AI120"/>
    <mergeCell ref="AB149:AE149"/>
    <mergeCell ref="X133:AA133"/>
    <mergeCell ref="X144:AA144"/>
    <mergeCell ref="X147:AA147"/>
    <mergeCell ref="L106:O106"/>
    <mergeCell ref="L98:O98"/>
    <mergeCell ref="H132:K132"/>
    <mergeCell ref="H98:K98"/>
    <mergeCell ref="H101:K101"/>
    <mergeCell ref="X151:AA151"/>
    <mergeCell ref="AB110:AE110"/>
    <mergeCell ref="H113:K113"/>
    <mergeCell ref="L138:O138"/>
    <mergeCell ref="L140:O140"/>
    <mergeCell ref="P140:S140"/>
    <mergeCell ref="X102:AA102"/>
    <mergeCell ref="H102:K102"/>
    <mergeCell ref="T106:W106"/>
    <mergeCell ref="X112:AA112"/>
    <mergeCell ref="L113:O113"/>
    <mergeCell ref="T134:W134"/>
    <mergeCell ref="T128:W128"/>
    <mergeCell ref="AB115:AE115"/>
    <mergeCell ref="AB122:AE122"/>
    <mergeCell ref="L134:O134"/>
    <mergeCell ref="T150:W150"/>
    <mergeCell ref="T148:W148"/>
    <mergeCell ref="L146:O146"/>
    <mergeCell ref="L149:O149"/>
    <mergeCell ref="AJ135:AM135"/>
    <mergeCell ref="AF130:AI130"/>
    <mergeCell ref="AF135:AI135"/>
    <mergeCell ref="AB150:AE150"/>
    <mergeCell ref="AF114:AI114"/>
    <mergeCell ref="X115:AA115"/>
    <mergeCell ref="X103:AA103"/>
    <mergeCell ref="AF103:AI103"/>
    <mergeCell ref="X136:AA136"/>
    <mergeCell ref="X121:AA121"/>
    <mergeCell ref="X110:AA110"/>
    <mergeCell ref="AF151:AI151"/>
    <mergeCell ref="AF121:AI121"/>
    <mergeCell ref="H117:K117"/>
    <mergeCell ref="H121:K121"/>
    <mergeCell ref="H115:K115"/>
    <mergeCell ref="L139:O139"/>
    <mergeCell ref="L143:O143"/>
    <mergeCell ref="L145:O145"/>
    <mergeCell ref="L147:O147"/>
    <mergeCell ref="T144:W144"/>
    <mergeCell ref="T142:W142"/>
    <mergeCell ref="T146:W146"/>
    <mergeCell ref="AB145:AE145"/>
    <mergeCell ref="T143:W143"/>
    <mergeCell ref="H120:K120"/>
    <mergeCell ref="H114:K114"/>
    <mergeCell ref="H112:K112"/>
    <mergeCell ref="H119:K119"/>
    <mergeCell ref="P151:S151"/>
    <mergeCell ref="X148:AA148"/>
    <mergeCell ref="AF142:AI142"/>
    <mergeCell ref="AB164:AE164"/>
    <mergeCell ref="AB165:AE165"/>
    <mergeCell ref="AJ154:AM154"/>
    <mergeCell ref="AF163:AI163"/>
    <mergeCell ref="AF128:AI128"/>
    <mergeCell ref="X131:AA131"/>
    <mergeCell ref="AB131:AE131"/>
    <mergeCell ref="AF131:AI131"/>
    <mergeCell ref="AF138:AI138"/>
    <mergeCell ref="AB151:AE151"/>
    <mergeCell ref="AB121:AE121"/>
    <mergeCell ref="AB120:AE120"/>
    <mergeCell ref="X117:AA117"/>
    <mergeCell ref="AB117:AE117"/>
    <mergeCell ref="AF115:AI115"/>
    <mergeCell ref="AF117:AI117"/>
    <mergeCell ref="X120:AA120"/>
    <mergeCell ref="AF146:AI146"/>
    <mergeCell ref="X128:AA128"/>
    <mergeCell ref="X132:AA132"/>
    <mergeCell ref="AJ122:AM122"/>
    <mergeCell ref="AF140:AI140"/>
    <mergeCell ref="AB141:AE141"/>
    <mergeCell ref="X140:AA140"/>
    <mergeCell ref="X141:AA141"/>
    <mergeCell ref="AB146:AE146"/>
    <mergeCell ref="X145:AA145"/>
    <mergeCell ref="AB137:AE137"/>
    <mergeCell ref="AB144:AE144"/>
    <mergeCell ref="AB143:AE143"/>
    <mergeCell ref="AB147:AE147"/>
    <mergeCell ref="AJ132:AM132"/>
    <mergeCell ref="AJ160:AM160"/>
    <mergeCell ref="AN160:AQ160"/>
    <mergeCell ref="AR160:AU160"/>
    <mergeCell ref="AJ155:AM155"/>
    <mergeCell ref="X162:AA162"/>
    <mergeCell ref="AZ141:BC141"/>
    <mergeCell ref="AZ149:BC149"/>
    <mergeCell ref="AV152:AY152"/>
    <mergeCell ref="AZ150:BC150"/>
    <mergeCell ref="AV151:AY151"/>
    <mergeCell ref="AZ142:BC142"/>
    <mergeCell ref="AR146:AU146"/>
    <mergeCell ref="AN150:AQ150"/>
    <mergeCell ref="AN139:AQ139"/>
    <mergeCell ref="AB166:AE166"/>
    <mergeCell ref="AB167:AE167"/>
    <mergeCell ref="AB159:AE159"/>
    <mergeCell ref="AN153:AQ153"/>
    <mergeCell ref="AR153:AU153"/>
    <mergeCell ref="AR155:AU155"/>
    <mergeCell ref="AN155:AQ155"/>
    <mergeCell ref="AR163:AU163"/>
    <mergeCell ref="AB155:AE155"/>
    <mergeCell ref="AN165:AQ165"/>
    <mergeCell ref="AN164:AQ164"/>
    <mergeCell ref="AR164:AU164"/>
    <mergeCell ref="AJ163:AM163"/>
    <mergeCell ref="AF165:AI165"/>
    <mergeCell ref="AF159:AI159"/>
    <mergeCell ref="AF164:AI164"/>
    <mergeCell ref="AN163:AQ163"/>
    <mergeCell ref="AB163:AE163"/>
    <mergeCell ref="AV132:AY132"/>
    <mergeCell ref="AV130:AY130"/>
    <mergeCell ref="AR138:AU138"/>
    <mergeCell ref="AN132:AQ132"/>
    <mergeCell ref="AR150:AU150"/>
    <mergeCell ref="AJ149:AM149"/>
    <mergeCell ref="AR147:AU147"/>
    <mergeCell ref="AV144:AY144"/>
    <mergeCell ref="AV137:AY137"/>
    <mergeCell ref="AR152:AU152"/>
    <mergeCell ref="AZ140:BC140"/>
    <mergeCell ref="AZ138:BC138"/>
    <mergeCell ref="AJ150:AM150"/>
    <mergeCell ref="CB77:CE77"/>
    <mergeCell ref="AV121:AY121"/>
    <mergeCell ref="BX121:CA121"/>
    <mergeCell ref="BX128:CA128"/>
    <mergeCell ref="CB120:CE120"/>
    <mergeCell ref="BX120:CA120"/>
    <mergeCell ref="BH121:BK121"/>
    <mergeCell ref="AZ128:BC128"/>
    <mergeCell ref="CB121:CE121"/>
    <mergeCell ref="CB128:CE128"/>
    <mergeCell ref="AZ108:BC108"/>
    <mergeCell ref="AJ107:AM107"/>
    <mergeCell ref="AR122:AU122"/>
    <mergeCell ref="AR140:AU140"/>
    <mergeCell ref="AV138:AY138"/>
    <mergeCell ref="AV114:AY114"/>
    <mergeCell ref="AZ121:BC121"/>
    <mergeCell ref="BL136:BO136"/>
    <mergeCell ref="BD137:BG137"/>
    <mergeCell ref="CF111:CI111"/>
    <mergeCell ref="BT77:BW77"/>
    <mergeCell ref="AZ82:BC82"/>
    <mergeCell ref="AZ84:BC84"/>
    <mergeCell ref="BH110:BK110"/>
    <mergeCell ref="BD96:BG96"/>
    <mergeCell ref="BL77:BO77"/>
    <mergeCell ref="AZ102:BC102"/>
    <mergeCell ref="BH122:BK122"/>
    <mergeCell ref="CB115:CE115"/>
    <mergeCell ref="CV128:CY128"/>
    <mergeCell ref="BT121:BW121"/>
    <mergeCell ref="CF117:CI117"/>
    <mergeCell ref="BP86:BS86"/>
    <mergeCell ref="BL85:BO85"/>
    <mergeCell ref="BP80:BS80"/>
    <mergeCell ref="BD99:BG99"/>
    <mergeCell ref="BH99:BK99"/>
    <mergeCell ref="BH108:BK108"/>
    <mergeCell ref="BL108:BO108"/>
    <mergeCell ref="BD128:BG128"/>
    <mergeCell ref="BH115:BK115"/>
    <mergeCell ref="BD114:BG114"/>
    <mergeCell ref="AZ105:BC105"/>
    <mergeCell ref="BD105:BG105"/>
    <mergeCell ref="BL113:BO113"/>
    <mergeCell ref="BP112:BS112"/>
    <mergeCell ref="AZ101:BC101"/>
    <mergeCell ref="EB21:EE21"/>
    <mergeCell ref="CB21:CE21"/>
    <mergeCell ref="DX16:EA16"/>
    <mergeCell ref="BX16:CA16"/>
    <mergeCell ref="BL16:BO16"/>
    <mergeCell ref="DX17:EA18"/>
    <mergeCell ref="DX19:EA20"/>
    <mergeCell ref="DT19:DW20"/>
    <mergeCell ref="DX21:EA21"/>
    <mergeCell ref="DX22:EA22"/>
    <mergeCell ref="BL21:BO21"/>
    <mergeCell ref="DT21:DW21"/>
    <mergeCell ref="DT22:DW22"/>
    <mergeCell ref="DP21:DS21"/>
    <mergeCell ref="DP22:DS22"/>
    <mergeCell ref="CJ21:CM21"/>
    <mergeCell ref="CJ22:CM22"/>
    <mergeCell ref="CN21:CQ21"/>
    <mergeCell ref="CZ16:DC16"/>
    <mergeCell ref="DH16:DK16"/>
    <mergeCell ref="DT16:DW16"/>
    <mergeCell ref="DL16:DO16"/>
    <mergeCell ref="DT17:DW18"/>
    <mergeCell ref="CZ17:DC18"/>
    <mergeCell ref="DD16:DG16"/>
    <mergeCell ref="DD21:DG21"/>
    <mergeCell ref="DL22:DO22"/>
    <mergeCell ref="DD22:DG22"/>
    <mergeCell ref="CZ19:DC20"/>
    <mergeCell ref="BT22:BW22"/>
    <mergeCell ref="BX22:CA22"/>
    <mergeCell ref="CR21:CU21"/>
    <mergeCell ref="AV19:AY20"/>
    <mergeCell ref="AZ19:BC20"/>
    <mergeCell ref="EB15:EE20"/>
    <mergeCell ref="AZ16:BC16"/>
    <mergeCell ref="BD17:BG18"/>
    <mergeCell ref="BH17:BK18"/>
    <mergeCell ref="BL17:BO18"/>
    <mergeCell ref="BD19:BG20"/>
    <mergeCell ref="BP16:BS16"/>
    <mergeCell ref="CR16:CU16"/>
    <mergeCell ref="DP16:DS16"/>
    <mergeCell ref="BP19:BS20"/>
    <mergeCell ref="BL19:BO20"/>
    <mergeCell ref="BX17:CA18"/>
    <mergeCell ref="CB17:CE18"/>
    <mergeCell ref="CF17:CI18"/>
    <mergeCell ref="DH17:DK18"/>
    <mergeCell ref="DP17:DS18"/>
    <mergeCell ref="BT17:BW18"/>
    <mergeCell ref="DL17:DO18"/>
    <mergeCell ref="CR19:CU20"/>
    <mergeCell ref="CV19:CY20"/>
    <mergeCell ref="CJ17:CM18"/>
    <mergeCell ref="BX19:CA20"/>
    <mergeCell ref="BT19:BW20"/>
    <mergeCell ref="DH19:DK20"/>
    <mergeCell ref="DP19:DS20"/>
    <mergeCell ref="DL19:DO20"/>
    <mergeCell ref="AZ17:BC18"/>
    <mergeCell ref="CF19:CI20"/>
    <mergeCell ref="CB19:CE20"/>
    <mergeCell ref="CV17:CY18"/>
    <mergeCell ref="BX21:CA21"/>
    <mergeCell ref="AZ30:BC30"/>
    <mergeCell ref="AZ31:BC31"/>
    <mergeCell ref="BL30:BO30"/>
    <mergeCell ref="CR17:CU18"/>
    <mergeCell ref="CR25:CU25"/>
    <mergeCell ref="CV25:CY25"/>
    <mergeCell ref="CV28:CY28"/>
    <mergeCell ref="CR28:CU28"/>
    <mergeCell ref="DX24:EA24"/>
    <mergeCell ref="DX26:EA26"/>
    <mergeCell ref="DX29:EA29"/>
    <mergeCell ref="CZ25:DC25"/>
    <mergeCell ref="DH24:DK24"/>
    <mergeCell ref="CJ29:CM29"/>
    <mergeCell ref="CJ25:CM25"/>
    <mergeCell ref="BX28:CA28"/>
    <mergeCell ref="BP17:BS18"/>
    <mergeCell ref="CF29:CI29"/>
    <mergeCell ref="BD21:BG21"/>
    <mergeCell ref="CR22:CU22"/>
    <mergeCell ref="BH19:BK20"/>
    <mergeCell ref="BH21:BK21"/>
    <mergeCell ref="DL21:DO21"/>
    <mergeCell ref="DH21:DK21"/>
    <mergeCell ref="BT28:BW28"/>
    <mergeCell ref="BP23:BS23"/>
    <mergeCell ref="BT23:BW23"/>
    <mergeCell ref="BT30:BW30"/>
    <mergeCell ref="BH27:BK27"/>
    <mergeCell ref="BL27:BO27"/>
    <mergeCell ref="BX31:CA31"/>
    <mergeCell ref="BT26:BW26"/>
    <mergeCell ref="BP38:BS38"/>
    <mergeCell ref="BP39:BS39"/>
    <mergeCell ref="BP22:BS22"/>
    <mergeCell ref="BL24:BO24"/>
    <mergeCell ref="BH22:BK22"/>
    <mergeCell ref="DX23:EA23"/>
    <mergeCell ref="DX27:EA27"/>
    <mergeCell ref="DX28:EA28"/>
    <mergeCell ref="CZ21:DC21"/>
    <mergeCell ref="CZ22:DC22"/>
    <mergeCell ref="BX74:CA74"/>
    <mergeCell ref="BT74:BW74"/>
    <mergeCell ref="CB55:CE55"/>
    <mergeCell ref="CB38:CE38"/>
    <mergeCell ref="BH41:BK41"/>
    <mergeCell ref="BH34:BK34"/>
    <mergeCell ref="BX69:CA69"/>
    <mergeCell ref="BT57:BW57"/>
    <mergeCell ref="BX65:CA65"/>
    <mergeCell ref="BP74:BS74"/>
    <mergeCell ref="BT68:BW68"/>
    <mergeCell ref="BX68:CA68"/>
    <mergeCell ref="BH52:BK52"/>
    <mergeCell ref="BH55:BK55"/>
    <mergeCell ref="BT47:BW47"/>
    <mergeCell ref="BL50:BO50"/>
    <mergeCell ref="BT44:BW44"/>
    <mergeCell ref="BH56:BK56"/>
    <mergeCell ref="BL44:BO44"/>
    <mergeCell ref="AR28:AU28"/>
    <mergeCell ref="CB26:CE26"/>
    <mergeCell ref="AV26:AY26"/>
    <mergeCell ref="AZ23:BC23"/>
    <mergeCell ref="CF44:CI44"/>
    <mergeCell ref="CR23:CU23"/>
    <mergeCell ref="CN22:CQ22"/>
    <mergeCell ref="CB33:CE33"/>
    <mergeCell ref="BX32:CA32"/>
    <mergeCell ref="BP56:BS56"/>
    <mergeCell ref="BP59:BS59"/>
    <mergeCell ref="BT65:BW65"/>
    <mergeCell ref="BL66:BO66"/>
    <mergeCell ref="BL32:BO32"/>
    <mergeCell ref="BL37:BO37"/>
    <mergeCell ref="BP41:BS41"/>
    <mergeCell ref="BP36:BS36"/>
    <mergeCell ref="BP64:BS64"/>
    <mergeCell ref="BT64:BW64"/>
    <mergeCell ref="BT66:BW66"/>
    <mergeCell ref="BP66:BS66"/>
    <mergeCell ref="BL35:BO35"/>
    <mergeCell ref="BH51:BK51"/>
    <mergeCell ref="CB22:CE22"/>
    <mergeCell ref="CF28:CI28"/>
    <mergeCell ref="CB27:CE27"/>
    <mergeCell ref="CB28:CE28"/>
    <mergeCell ref="BP24:BS24"/>
    <mergeCell ref="BT24:BW24"/>
    <mergeCell ref="BP31:BS31"/>
    <mergeCell ref="CB23:CE23"/>
    <mergeCell ref="BH33:BK33"/>
    <mergeCell ref="BP95:BS95"/>
    <mergeCell ref="BH66:BK66"/>
    <mergeCell ref="BD68:BG68"/>
    <mergeCell ref="BH81:BK81"/>
    <mergeCell ref="AF80:AI80"/>
    <mergeCell ref="BP72:BS72"/>
    <mergeCell ref="AN98:AQ98"/>
    <mergeCell ref="BH69:BK69"/>
    <mergeCell ref="AZ87:BC87"/>
    <mergeCell ref="BL88:BO88"/>
    <mergeCell ref="AR16:AU16"/>
    <mergeCell ref="CV16:CY16"/>
    <mergeCell ref="CN16:CQ16"/>
    <mergeCell ref="CJ16:CM16"/>
    <mergeCell ref="BD16:BG16"/>
    <mergeCell ref="BH16:BK16"/>
    <mergeCell ref="AV17:AY18"/>
    <mergeCell ref="BH45:BK45"/>
    <mergeCell ref="AV16:AY16"/>
    <mergeCell ref="CB16:CE16"/>
    <mergeCell ref="CF16:CI16"/>
    <mergeCell ref="BT16:BW16"/>
    <mergeCell ref="AV37:AY37"/>
    <mergeCell ref="AV36:AY36"/>
    <mergeCell ref="CN31:CQ31"/>
    <mergeCell ref="CN17:CQ18"/>
    <mergeCell ref="CN44:CQ44"/>
    <mergeCell ref="CN25:CQ25"/>
    <mergeCell ref="BP28:BS28"/>
    <mergeCell ref="CN19:CQ20"/>
    <mergeCell ref="CF21:CI21"/>
    <mergeCell ref="AV31:AY31"/>
    <mergeCell ref="AN102:AQ102"/>
    <mergeCell ref="AZ62:BC62"/>
    <mergeCell ref="AN49:AQ49"/>
    <mergeCell ref="AV101:AY101"/>
    <mergeCell ref="AJ97:AM97"/>
    <mergeCell ref="AJ88:AM88"/>
    <mergeCell ref="AJ83:AM83"/>
    <mergeCell ref="AR81:AU81"/>
    <mergeCell ref="AJ76:AM76"/>
    <mergeCell ref="AZ96:BC96"/>
    <mergeCell ref="AZ95:BC95"/>
    <mergeCell ref="AR91:AU91"/>
    <mergeCell ref="AR98:AU98"/>
    <mergeCell ref="AN101:AQ101"/>
    <mergeCell ref="AR101:AU101"/>
    <mergeCell ref="BP65:BS65"/>
    <mergeCell ref="AF84:AI84"/>
    <mergeCell ref="AF74:AI74"/>
    <mergeCell ref="AF79:AI79"/>
    <mergeCell ref="AF83:AI83"/>
    <mergeCell ref="BH84:BK84"/>
    <mergeCell ref="BH82:BK82"/>
    <mergeCell ref="AZ91:BC91"/>
    <mergeCell ref="AF98:AI98"/>
    <mergeCell ref="AZ65:BC65"/>
    <mergeCell ref="AJ81:AM81"/>
    <mergeCell ref="BH74:BK74"/>
    <mergeCell ref="BP92:BS92"/>
    <mergeCell ref="BL89:BO89"/>
    <mergeCell ref="BL90:BO90"/>
    <mergeCell ref="BD66:BG66"/>
    <mergeCell ref="BH91:BK91"/>
    <mergeCell ref="AV22:AY22"/>
    <mergeCell ref="AR23:AU23"/>
    <mergeCell ref="AJ57:AM57"/>
    <mergeCell ref="AR88:AU88"/>
    <mergeCell ref="AR47:AU47"/>
    <mergeCell ref="AV69:AY69"/>
    <mergeCell ref="AV81:AY81"/>
    <mergeCell ref="AV61:AY61"/>
    <mergeCell ref="AV78:AY78"/>
    <mergeCell ref="AN38:AQ38"/>
    <mergeCell ref="AR39:AU39"/>
    <mergeCell ref="AN39:AQ39"/>
    <mergeCell ref="AR57:AU57"/>
    <mergeCell ref="AV57:AY57"/>
    <mergeCell ref="AJ34:AM34"/>
    <mergeCell ref="AV34:AY34"/>
    <mergeCell ref="AV35:AY35"/>
    <mergeCell ref="AR48:AU48"/>
    <mergeCell ref="AV41:AY41"/>
    <mergeCell ref="AN40:AQ40"/>
    <mergeCell ref="AR43:AU43"/>
    <mergeCell ref="AJ45:AM45"/>
    <mergeCell ref="AN27:AQ27"/>
    <mergeCell ref="AR44:AU44"/>
    <mergeCell ref="AN61:AQ61"/>
    <mergeCell ref="AV66:AY66"/>
    <mergeCell ref="AN68:AQ68"/>
    <mergeCell ref="AJ47:AM47"/>
    <mergeCell ref="AV86:AY86"/>
    <mergeCell ref="AN84:AQ84"/>
    <mergeCell ref="AN64:AQ64"/>
    <mergeCell ref="AR79:AU79"/>
    <mergeCell ref="AZ21:BC21"/>
    <mergeCell ref="AN67:AQ67"/>
    <mergeCell ref="AR59:AU59"/>
    <mergeCell ref="AV28:AY28"/>
    <mergeCell ref="AJ43:AM43"/>
    <mergeCell ref="AV149:AY149"/>
    <mergeCell ref="AR143:AU143"/>
    <mergeCell ref="AR142:AU142"/>
    <mergeCell ref="AZ147:BC147"/>
    <mergeCell ref="AV147:AY147"/>
    <mergeCell ref="AZ146:BC146"/>
    <mergeCell ref="AZ148:BC148"/>
    <mergeCell ref="AV133:AY133"/>
    <mergeCell ref="AZ133:BC133"/>
    <mergeCell ref="AZ132:BC132"/>
    <mergeCell ref="AZ134:BC134"/>
    <mergeCell ref="AN134:AQ134"/>
    <mergeCell ref="AN82:AQ82"/>
    <mergeCell ref="AR86:AU86"/>
    <mergeCell ref="AN86:AQ86"/>
    <mergeCell ref="AJ117:AM117"/>
    <mergeCell ref="AJ120:AM120"/>
    <mergeCell ref="AJ139:AM139"/>
    <mergeCell ref="AJ129:AM129"/>
    <mergeCell ref="AJ128:AM128"/>
    <mergeCell ref="AJ142:AM142"/>
    <mergeCell ref="AN66:AQ66"/>
    <mergeCell ref="AR74:AU74"/>
    <mergeCell ref="AZ61:BC61"/>
    <mergeCell ref="AV128:AY128"/>
    <mergeCell ref="AV21:AY21"/>
    <mergeCell ref="AN56:AQ56"/>
    <mergeCell ref="AR159:AU159"/>
    <mergeCell ref="AN162:AQ162"/>
    <mergeCell ref="AV107:AY107"/>
    <mergeCell ref="AV84:AY84"/>
    <mergeCell ref="AV85:AY85"/>
    <mergeCell ref="AR87:AU87"/>
    <mergeCell ref="AR167:AU167"/>
    <mergeCell ref="AN173:AQ173"/>
    <mergeCell ref="AR173:AU173"/>
    <mergeCell ref="AN169:AQ169"/>
    <mergeCell ref="AR103:AU103"/>
    <mergeCell ref="AV168:AY168"/>
    <mergeCell ref="AR137:AU137"/>
    <mergeCell ref="AR132:AU132"/>
    <mergeCell ref="AR120:AU120"/>
    <mergeCell ref="AV110:AY110"/>
    <mergeCell ref="AR118:AU118"/>
    <mergeCell ref="AV122:AY122"/>
    <mergeCell ref="AV115:AY115"/>
    <mergeCell ref="AV117:AY117"/>
    <mergeCell ref="AR117:AU117"/>
    <mergeCell ref="AN122:AQ122"/>
    <mergeCell ref="AN110:AQ110"/>
    <mergeCell ref="AR136:AU136"/>
    <mergeCell ref="AN140:AQ140"/>
    <mergeCell ref="AV145:AY145"/>
    <mergeCell ref="AR128:AU128"/>
    <mergeCell ref="AR129:AU129"/>
    <mergeCell ref="AV129:AY129"/>
    <mergeCell ref="AR107:AU107"/>
    <mergeCell ref="AV106:AY106"/>
    <mergeCell ref="AN93:AQ93"/>
    <mergeCell ref="BL101:BO101"/>
    <mergeCell ref="BL110:BO110"/>
    <mergeCell ref="BP102:BS102"/>
    <mergeCell ref="BH106:BK106"/>
    <mergeCell ref="BH114:BK114"/>
    <mergeCell ref="BH98:BK98"/>
    <mergeCell ref="BL106:BO106"/>
    <mergeCell ref="AZ54:BC54"/>
    <mergeCell ref="AN79:AQ79"/>
    <mergeCell ref="AJ103:AM103"/>
    <mergeCell ref="AJ101:AM101"/>
    <mergeCell ref="AR115:AU115"/>
    <mergeCell ref="AR114:AU114"/>
    <mergeCell ref="AR111:AU111"/>
    <mergeCell ref="AR110:AU110"/>
    <mergeCell ref="AJ109:AM109"/>
    <mergeCell ref="AJ80:AM80"/>
    <mergeCell ref="AN95:AQ95"/>
    <mergeCell ref="AZ98:BC98"/>
    <mergeCell ref="AV93:AY93"/>
    <mergeCell ref="BD98:BG98"/>
    <mergeCell ref="BD94:BG94"/>
    <mergeCell ref="BD65:BG65"/>
    <mergeCell ref="AZ74:BC74"/>
    <mergeCell ref="AZ69:BC69"/>
    <mergeCell ref="BD74:BG74"/>
    <mergeCell ref="AV65:AY65"/>
    <mergeCell ref="AV76:AY76"/>
    <mergeCell ref="BD69:BG69"/>
    <mergeCell ref="AR94:AU94"/>
    <mergeCell ref="AJ86:AM86"/>
    <mergeCell ref="AR85:AU85"/>
    <mergeCell ref="BL99:BO99"/>
    <mergeCell ref="BL114:BO114"/>
    <mergeCell ref="BL115:BO115"/>
    <mergeCell ref="BH105:BK105"/>
    <mergeCell ref="BL105:BO105"/>
    <mergeCell ref="BT99:BW99"/>
    <mergeCell ref="BT103:BW103"/>
    <mergeCell ref="BH118:BK118"/>
    <mergeCell ref="BL94:BO94"/>
    <mergeCell ref="BH97:BK97"/>
    <mergeCell ref="BH95:BK95"/>
    <mergeCell ref="BH109:BK109"/>
    <mergeCell ref="BP117:BS117"/>
    <mergeCell ref="BH128:BK128"/>
    <mergeCell ref="BL128:BO128"/>
    <mergeCell ref="BH89:BK89"/>
    <mergeCell ref="BH90:BK90"/>
    <mergeCell ref="BH93:BK93"/>
    <mergeCell ref="BH103:BK103"/>
    <mergeCell ref="BP107:BS107"/>
    <mergeCell ref="BH120:BK120"/>
    <mergeCell ref="BP120:BS120"/>
    <mergeCell ref="BL107:BO107"/>
    <mergeCell ref="BL122:BO122"/>
    <mergeCell ref="BP106:BS106"/>
    <mergeCell ref="BL98:BO98"/>
    <mergeCell ref="BH111:BK111"/>
    <mergeCell ref="BH101:BK101"/>
    <mergeCell ref="BL91:BO91"/>
    <mergeCell ref="BP113:BS113"/>
    <mergeCell ref="BP105:BS105"/>
    <mergeCell ref="BP99:BS99"/>
    <mergeCell ref="CB117:CE117"/>
    <mergeCell ref="CB129:CE129"/>
    <mergeCell ref="BX110:CA110"/>
    <mergeCell ref="BH148:BK148"/>
    <mergeCell ref="BP149:BS149"/>
    <mergeCell ref="BX119:CA119"/>
    <mergeCell ref="CB119:CE119"/>
    <mergeCell ref="BT117:BW117"/>
    <mergeCell ref="BX133:CA133"/>
    <mergeCell ref="BX137:CA137"/>
    <mergeCell ref="BX117:CA117"/>
    <mergeCell ref="BX136:CA136"/>
    <mergeCell ref="BT128:BW128"/>
    <mergeCell ref="BX102:CA102"/>
    <mergeCell ref="CB102:CE102"/>
    <mergeCell ref="BT107:BW107"/>
    <mergeCell ref="CB118:CE118"/>
    <mergeCell ref="BT113:BW113"/>
    <mergeCell ref="BT112:BW112"/>
    <mergeCell ref="BH133:BK133"/>
    <mergeCell ref="BX109:CA109"/>
    <mergeCell ref="BL109:BO109"/>
    <mergeCell ref="BD159:BG159"/>
    <mergeCell ref="BH159:BK159"/>
    <mergeCell ref="BD155:BG155"/>
    <mergeCell ref="BH151:BK151"/>
    <mergeCell ref="BL151:BO151"/>
    <mergeCell ref="BD151:BG151"/>
    <mergeCell ref="BD138:BG138"/>
    <mergeCell ref="BH149:BK149"/>
    <mergeCell ref="BD146:BG146"/>
    <mergeCell ref="BH146:BK146"/>
    <mergeCell ref="BD130:BG130"/>
    <mergeCell ref="BH162:BK162"/>
    <mergeCell ref="BD164:BG164"/>
    <mergeCell ref="BL144:BO144"/>
    <mergeCell ref="BP143:BS143"/>
    <mergeCell ref="BP147:BS147"/>
    <mergeCell ref="BP137:BS137"/>
    <mergeCell ref="BP138:BS138"/>
    <mergeCell ref="BP130:BS130"/>
    <mergeCell ref="BP135:BS135"/>
    <mergeCell ref="BL155:BO155"/>
    <mergeCell ref="BL150:BO150"/>
    <mergeCell ref="BL154:BO154"/>
    <mergeCell ref="BH163:BK163"/>
    <mergeCell ref="BH164:BK164"/>
    <mergeCell ref="BL156:BO156"/>
    <mergeCell ref="BP156:BS156"/>
    <mergeCell ref="BP132:BS132"/>
    <mergeCell ref="BP151:BS151"/>
    <mergeCell ref="BD132:BG132"/>
    <mergeCell ref="BH150:BK150"/>
    <mergeCell ref="BL159:BO159"/>
    <mergeCell ref="CF59:CI59"/>
    <mergeCell ref="CF74:CI74"/>
    <mergeCell ref="CV69:CY69"/>
    <mergeCell ref="CV58:CY58"/>
    <mergeCell ref="CZ58:DC58"/>
    <mergeCell ref="BX87:CA87"/>
    <mergeCell ref="BT136:BW136"/>
    <mergeCell ref="CF77:CI77"/>
    <mergeCell ref="BT82:BW82"/>
    <mergeCell ref="BT85:BW85"/>
    <mergeCell ref="BT89:BW89"/>
    <mergeCell ref="BT86:BW86"/>
    <mergeCell ref="BT132:BW132"/>
    <mergeCell ref="BX88:CA88"/>
    <mergeCell ref="BX84:CA84"/>
    <mergeCell ref="CF69:CI69"/>
    <mergeCell ref="CN63:CQ63"/>
    <mergeCell ref="CR63:CU63"/>
    <mergeCell ref="CJ68:CM68"/>
    <mergeCell ref="CR111:CU111"/>
    <mergeCell ref="CJ83:CM83"/>
    <mergeCell ref="CR87:CU87"/>
    <mergeCell ref="CN99:CQ99"/>
    <mergeCell ref="CJ84:CM84"/>
    <mergeCell ref="BT111:BW111"/>
    <mergeCell ref="BT122:BW122"/>
    <mergeCell ref="BT115:BW115"/>
    <mergeCell ref="BT114:BW114"/>
    <mergeCell ref="BX113:CA113"/>
    <mergeCell ref="CB122:CE122"/>
    <mergeCell ref="CB110:CE110"/>
    <mergeCell ref="CF119:CI119"/>
    <mergeCell ref="CZ62:DC62"/>
    <mergeCell ref="CR59:CU59"/>
    <mergeCell ref="CJ81:CM81"/>
    <mergeCell ref="CJ82:CM82"/>
    <mergeCell ref="CZ49:DC49"/>
    <mergeCell ref="CV64:CY64"/>
    <mergeCell ref="CR61:CU61"/>
    <mergeCell ref="CR74:CU74"/>
    <mergeCell ref="CR68:CU68"/>
    <mergeCell ref="CN68:CQ68"/>
    <mergeCell ref="CJ69:CM69"/>
    <mergeCell ref="CR69:CU69"/>
    <mergeCell ref="CV57:CY57"/>
    <mergeCell ref="CJ55:CM55"/>
    <mergeCell ref="CJ53:CM53"/>
    <mergeCell ref="CR67:CU67"/>
    <mergeCell ref="CN67:CQ67"/>
    <mergeCell ref="CR77:CU77"/>
    <mergeCell ref="CJ78:CM78"/>
    <mergeCell ref="CR78:CU78"/>
    <mergeCell ref="CV78:CY78"/>
    <mergeCell ref="CN60:CQ60"/>
    <mergeCell ref="CR60:CU60"/>
    <mergeCell ref="CV60:CY60"/>
    <mergeCell ref="CZ60:DC60"/>
    <mergeCell ref="CN71:CQ71"/>
    <mergeCell ref="CR71:CU71"/>
    <mergeCell ref="CV71:CY71"/>
    <mergeCell ref="CZ71:DC71"/>
    <mergeCell ref="CN64:CQ64"/>
    <mergeCell ref="CR64:CU64"/>
    <mergeCell ref="CR99:CU99"/>
    <mergeCell ref="CZ95:DC95"/>
    <mergeCell ref="CR92:CU92"/>
    <mergeCell ref="CV92:CY92"/>
    <mergeCell ref="CZ92:DC92"/>
    <mergeCell ref="CZ94:DC94"/>
    <mergeCell ref="CR39:CU39"/>
    <mergeCell ref="CN54:CQ54"/>
    <mergeCell ref="CN95:CQ95"/>
    <mergeCell ref="CR93:CU93"/>
    <mergeCell ref="CN89:CQ89"/>
    <mergeCell ref="CN51:CQ51"/>
    <mergeCell ref="CV87:CY87"/>
    <mergeCell ref="CV82:CY82"/>
    <mergeCell ref="CR82:CU82"/>
    <mergeCell ref="CN93:CQ93"/>
    <mergeCell ref="CR94:CU94"/>
    <mergeCell ref="CN96:CQ96"/>
    <mergeCell ref="CV90:CY90"/>
    <mergeCell ref="CN97:CQ97"/>
    <mergeCell ref="CV96:CY96"/>
    <mergeCell ref="CR96:CU96"/>
    <mergeCell ref="CN92:CQ92"/>
    <mergeCell ref="CN74:CQ74"/>
    <mergeCell ref="CZ93:DC93"/>
    <mergeCell ref="CR49:CU49"/>
    <mergeCell ref="CN78:CQ78"/>
    <mergeCell ref="CR65:CU65"/>
    <mergeCell ref="CV77:CY77"/>
    <mergeCell ref="CN65:CQ65"/>
    <mergeCell ref="CZ148:DC148"/>
    <mergeCell ref="CJ132:CM132"/>
    <mergeCell ref="CJ138:CM138"/>
    <mergeCell ref="CN132:CQ132"/>
    <mergeCell ref="CB147:CE147"/>
    <mergeCell ref="CR148:CU148"/>
    <mergeCell ref="CF148:CI148"/>
    <mergeCell ref="CR85:CU85"/>
    <mergeCell ref="CV56:CY56"/>
    <mergeCell ref="CN62:CQ62"/>
    <mergeCell ref="CN66:CQ66"/>
    <mergeCell ref="CR53:CU53"/>
    <mergeCell ref="CN103:CQ103"/>
    <mergeCell ref="CR101:CU101"/>
    <mergeCell ref="DD138:DG138"/>
    <mergeCell ref="CN143:CQ143"/>
    <mergeCell ref="CN128:CQ128"/>
    <mergeCell ref="DD128:DG128"/>
    <mergeCell ref="DD134:DG134"/>
    <mergeCell ref="CR106:CU106"/>
    <mergeCell ref="CR90:CU90"/>
    <mergeCell ref="CR80:CU80"/>
    <mergeCell ref="CV107:CY107"/>
    <mergeCell ref="CZ99:DC99"/>
    <mergeCell ref="CZ90:DC90"/>
    <mergeCell ref="CZ68:DC68"/>
    <mergeCell ref="DD68:DG68"/>
    <mergeCell ref="DD141:DG141"/>
    <mergeCell ref="CZ61:DC61"/>
    <mergeCell ref="CN56:CQ56"/>
    <mergeCell ref="CB145:CE145"/>
    <mergeCell ref="CB146:CE146"/>
    <mergeCell ref="BD129:BG129"/>
    <mergeCell ref="CN119:CQ119"/>
    <mergeCell ref="CR119:CU119"/>
    <mergeCell ref="CR117:CU117"/>
    <mergeCell ref="CF129:CI129"/>
    <mergeCell ref="CR138:CU138"/>
    <mergeCell ref="CR143:CU143"/>
    <mergeCell ref="CF135:CI135"/>
    <mergeCell ref="CF130:CI130"/>
    <mergeCell ref="CF132:CI132"/>
    <mergeCell ref="CR130:CU130"/>
    <mergeCell ref="CF133:CI133"/>
    <mergeCell ref="BT142:BW142"/>
    <mergeCell ref="CF138:CI138"/>
    <mergeCell ref="BP140:BS140"/>
    <mergeCell ref="BP133:BS133"/>
    <mergeCell ref="BD136:BG136"/>
    <mergeCell ref="BD135:BG135"/>
    <mergeCell ref="BL132:BO132"/>
    <mergeCell ref="BD139:BG139"/>
    <mergeCell ref="BD142:BG142"/>
    <mergeCell ref="BP141:BS141"/>
    <mergeCell ref="BD117:BG117"/>
    <mergeCell ref="CJ120:CM120"/>
    <mergeCell ref="CR122:CU122"/>
    <mergeCell ref="CN120:CQ120"/>
    <mergeCell ref="CJ117:CM117"/>
    <mergeCell ref="BP136:BS136"/>
    <mergeCell ref="BP139:BS139"/>
    <mergeCell ref="CB130:CE130"/>
    <mergeCell ref="BP122:BS122"/>
    <mergeCell ref="BP121:BS121"/>
    <mergeCell ref="AF136:AI136"/>
    <mergeCell ref="AJ133:AM133"/>
    <mergeCell ref="AJ114:AM114"/>
    <mergeCell ref="CJ130:CM130"/>
    <mergeCell ref="CF115:CI115"/>
    <mergeCell ref="CF140:CI140"/>
    <mergeCell ref="BT137:BW137"/>
    <mergeCell ref="BX122:CA122"/>
    <mergeCell ref="BX129:CA129"/>
    <mergeCell ref="CB137:CE137"/>
    <mergeCell ref="CF102:CI102"/>
    <mergeCell ref="BT109:BW109"/>
    <mergeCell ref="CF110:CI110"/>
    <mergeCell ref="CJ103:CM103"/>
    <mergeCell ref="CJ110:CM110"/>
    <mergeCell ref="CN113:CQ113"/>
    <mergeCell ref="CR112:CU112"/>
    <mergeCell ref="CR103:CU103"/>
    <mergeCell ref="BD118:BG118"/>
    <mergeCell ref="BL120:BO120"/>
    <mergeCell ref="CR108:CU108"/>
    <mergeCell ref="BT102:BW102"/>
    <mergeCell ref="BX103:CA103"/>
    <mergeCell ref="CF107:CI107"/>
    <mergeCell ref="AN115:AQ115"/>
    <mergeCell ref="AR108:AU108"/>
    <mergeCell ref="AV118:AY118"/>
    <mergeCell ref="AZ106:BC106"/>
    <mergeCell ref="BD109:BG109"/>
    <mergeCell ref="BD115:BG115"/>
    <mergeCell ref="BD108:BG108"/>
    <mergeCell ref="BH107:BK107"/>
    <mergeCell ref="BX80:CA80"/>
    <mergeCell ref="CF96:CI96"/>
    <mergeCell ref="CB84:CE84"/>
    <mergeCell ref="CB87:CE87"/>
    <mergeCell ref="CB101:CE101"/>
    <mergeCell ref="CF87:CI87"/>
    <mergeCell ref="CF98:CI98"/>
    <mergeCell ref="CJ96:CM96"/>
    <mergeCell ref="CF94:CI94"/>
    <mergeCell ref="CB80:CE80"/>
    <mergeCell ref="CJ116:CM116"/>
    <mergeCell ref="CJ90:CM90"/>
    <mergeCell ref="BX90:CA90"/>
    <mergeCell ref="BT90:BW90"/>
    <mergeCell ref="CF90:CI90"/>
    <mergeCell ref="CF99:CI99"/>
    <mergeCell ref="BX85:CA85"/>
    <mergeCell ref="BX86:CA86"/>
    <mergeCell ref="CF91:CI91"/>
    <mergeCell ref="CJ91:CM91"/>
    <mergeCell ref="BX81:CA81"/>
    <mergeCell ref="CJ87:CM87"/>
    <mergeCell ref="BX83:CA83"/>
    <mergeCell ref="CJ102:CM102"/>
    <mergeCell ref="BX89:CA89"/>
    <mergeCell ref="CJ85:CM85"/>
    <mergeCell ref="BX92:CA92"/>
    <mergeCell ref="CF106:CI106"/>
    <mergeCell ref="BX112:CA112"/>
    <mergeCell ref="CB114:CE114"/>
    <mergeCell ref="BX115:CA115"/>
    <mergeCell ref="BX116:CA116"/>
    <mergeCell ref="H87:K87"/>
    <mergeCell ref="CN80:CQ80"/>
    <mergeCell ref="CB88:CE88"/>
    <mergeCell ref="BT88:BW88"/>
    <mergeCell ref="CB81:CE81"/>
    <mergeCell ref="AJ84:AM84"/>
    <mergeCell ref="AJ87:AM87"/>
    <mergeCell ref="AJ94:AM94"/>
    <mergeCell ref="BD84:BG84"/>
    <mergeCell ref="BD85:BG85"/>
    <mergeCell ref="AV91:AY91"/>
    <mergeCell ref="BP94:BS94"/>
    <mergeCell ref="AJ99:AM99"/>
    <mergeCell ref="AZ88:BC88"/>
    <mergeCell ref="BD86:BG86"/>
    <mergeCell ref="BX98:CA98"/>
    <mergeCell ref="BT97:BW97"/>
    <mergeCell ref="BT95:BW95"/>
    <mergeCell ref="BX95:CA95"/>
    <mergeCell ref="BX93:CA93"/>
    <mergeCell ref="BT92:BW92"/>
    <mergeCell ref="CF81:CI81"/>
    <mergeCell ref="CJ92:CM92"/>
    <mergeCell ref="CF97:CI97"/>
    <mergeCell ref="CB99:CE99"/>
    <mergeCell ref="AR93:AU93"/>
    <mergeCell ref="AF93:AI93"/>
    <mergeCell ref="AF88:AI88"/>
    <mergeCell ref="CF88:CI88"/>
    <mergeCell ref="CJ80:CM80"/>
    <mergeCell ref="BL82:BO82"/>
    <mergeCell ref="BL83:BO83"/>
    <mergeCell ref="AB184:AE184"/>
    <mergeCell ref="AJ184:AM184"/>
    <mergeCell ref="AN184:AQ184"/>
    <mergeCell ref="BL166:BO166"/>
    <mergeCell ref="BL163:BO163"/>
    <mergeCell ref="BL146:BO146"/>
    <mergeCell ref="BH166:BK166"/>
    <mergeCell ref="BD167:BG167"/>
    <mergeCell ref="BT143:BW143"/>
    <mergeCell ref="BH139:BK139"/>
    <mergeCell ref="BD145:BG145"/>
    <mergeCell ref="BD144:BG144"/>
    <mergeCell ref="BP162:BS162"/>
    <mergeCell ref="BH165:BK165"/>
    <mergeCell ref="BD154:BG154"/>
    <mergeCell ref="BL145:BO145"/>
    <mergeCell ref="BL149:BO149"/>
    <mergeCell ref="BL148:BO148"/>
    <mergeCell ref="BD149:BG149"/>
    <mergeCell ref="BL140:BO140"/>
    <mergeCell ref="BH140:BK140"/>
    <mergeCell ref="BL141:BO141"/>
    <mergeCell ref="BL165:BO165"/>
    <mergeCell ref="BL153:BO153"/>
    <mergeCell ref="BP155:BS155"/>
    <mergeCell ref="BT144:BW144"/>
    <mergeCell ref="BH152:BK152"/>
    <mergeCell ref="BD162:BG162"/>
    <mergeCell ref="BT153:BW153"/>
    <mergeCell ref="BL152:BO152"/>
    <mergeCell ref="BH155:BK155"/>
    <mergeCell ref="BT155:BW155"/>
    <mergeCell ref="H181:K181"/>
    <mergeCell ref="H172:K172"/>
    <mergeCell ref="H175:K175"/>
    <mergeCell ref="AV177:AY177"/>
    <mergeCell ref="AJ177:AM177"/>
    <mergeCell ref="AV166:AY166"/>
    <mergeCell ref="AZ166:BC166"/>
    <mergeCell ref="AJ166:AM166"/>
    <mergeCell ref="AZ167:BC167"/>
    <mergeCell ref="AJ168:AM168"/>
    <mergeCell ref="AV176:AY176"/>
    <mergeCell ref="AR171:AU171"/>
    <mergeCell ref="AF176:AI176"/>
    <mergeCell ref="AR172:AU172"/>
    <mergeCell ref="X183:AA183"/>
    <mergeCell ref="AB183:AE183"/>
    <mergeCell ref="H146:K146"/>
    <mergeCell ref="AV175:AY175"/>
    <mergeCell ref="AV169:AY169"/>
    <mergeCell ref="AV167:AY167"/>
    <mergeCell ref="AR166:AU166"/>
    <mergeCell ref="AN166:AQ166"/>
    <mergeCell ref="AR168:AU168"/>
    <mergeCell ref="AN171:AQ171"/>
    <mergeCell ref="AR175:AU175"/>
    <mergeCell ref="AN175:AQ175"/>
    <mergeCell ref="AZ151:BC151"/>
    <mergeCell ref="AV154:AY154"/>
    <mergeCell ref="AN167:AQ167"/>
    <mergeCell ref="X153:AA153"/>
    <mergeCell ref="AB153:AE153"/>
    <mergeCell ref="AF162:AI162"/>
    <mergeCell ref="H186:K186"/>
    <mergeCell ref="H177:K177"/>
    <mergeCell ref="H176:K176"/>
    <mergeCell ref="H167:K167"/>
    <mergeCell ref="H165:K165"/>
    <mergeCell ref="H134:K134"/>
    <mergeCell ref="H129:K129"/>
    <mergeCell ref="H138:K138"/>
    <mergeCell ref="H135:K135"/>
    <mergeCell ref="H137:K137"/>
    <mergeCell ref="H130:K130"/>
    <mergeCell ref="CB138:CE138"/>
    <mergeCell ref="BH147:BK147"/>
    <mergeCell ref="BD152:BG152"/>
    <mergeCell ref="BH167:BK167"/>
    <mergeCell ref="BP164:BS164"/>
    <mergeCell ref="BL168:BO168"/>
    <mergeCell ref="BL167:BO167"/>
    <mergeCell ref="BT167:BW167"/>
    <mergeCell ref="H184:K184"/>
    <mergeCell ref="BP173:BS173"/>
    <mergeCell ref="BH176:BK176"/>
    <mergeCell ref="AR176:AU176"/>
    <mergeCell ref="H185:K185"/>
    <mergeCell ref="H173:K173"/>
    <mergeCell ref="H162:K162"/>
    <mergeCell ref="H166:K166"/>
    <mergeCell ref="H159:K159"/>
    <mergeCell ref="H139:K139"/>
    <mergeCell ref="H183:K183"/>
    <mergeCell ref="H168:K168"/>
    <mergeCell ref="AV173:AY173"/>
    <mergeCell ref="AZ173:BC173"/>
    <mergeCell ref="AZ175:BC175"/>
    <mergeCell ref="AN176:AQ176"/>
    <mergeCell ref="BD172:BG172"/>
    <mergeCell ref="AN182:AQ182"/>
    <mergeCell ref="BH153:BK153"/>
    <mergeCell ref="BD153:BG153"/>
    <mergeCell ref="CV93:CY93"/>
    <mergeCell ref="CV99:CY99"/>
    <mergeCell ref="CN102:CQ102"/>
    <mergeCell ref="BD107:BG107"/>
    <mergeCell ref="BX96:CA96"/>
    <mergeCell ref="CJ93:CM93"/>
    <mergeCell ref="CR102:CU102"/>
    <mergeCell ref="BP96:BS96"/>
    <mergeCell ref="BP101:BS101"/>
    <mergeCell ref="CV95:CY95"/>
    <mergeCell ref="CV94:CY94"/>
    <mergeCell ref="CN106:CQ106"/>
    <mergeCell ref="CR109:CU109"/>
    <mergeCell ref="BT94:BW94"/>
    <mergeCell ref="BL97:BO97"/>
    <mergeCell ref="BP93:BS93"/>
    <mergeCell ref="AV94:AY94"/>
    <mergeCell ref="BP166:BS166"/>
    <mergeCell ref="BP165:BS165"/>
    <mergeCell ref="BP159:BS159"/>
    <mergeCell ref="BT157:BW157"/>
    <mergeCell ref="BD168:BG168"/>
    <mergeCell ref="BL175:BO175"/>
    <mergeCell ref="BP175:BS175"/>
    <mergeCell ref="BL171:BO171"/>
    <mergeCell ref="AJ182:AM182"/>
    <mergeCell ref="AN128:AQ128"/>
    <mergeCell ref="AZ135:BC135"/>
    <mergeCell ref="AR121:AU121"/>
    <mergeCell ref="H164:K164"/>
    <mergeCell ref="H156:K156"/>
    <mergeCell ref="H142:K142"/>
    <mergeCell ref="H150:K150"/>
    <mergeCell ref="H169:K169"/>
    <mergeCell ref="H182:K182"/>
    <mergeCell ref="H152:K152"/>
    <mergeCell ref="H153:K153"/>
    <mergeCell ref="H145:K145"/>
    <mergeCell ref="BD163:BG163"/>
    <mergeCell ref="H151:K151"/>
    <mergeCell ref="H122:K122"/>
    <mergeCell ref="H171:K171"/>
    <mergeCell ref="H163:K163"/>
    <mergeCell ref="H147:K147"/>
    <mergeCell ref="H128:K128"/>
    <mergeCell ref="L129:O129"/>
    <mergeCell ref="T149:W149"/>
    <mergeCell ref="L177:O177"/>
    <mergeCell ref="L181:O181"/>
    <mergeCell ref="L173:O173"/>
    <mergeCell ref="L175:O175"/>
    <mergeCell ref="L176:O176"/>
    <mergeCell ref="AJ136:AM136"/>
    <mergeCell ref="AJ143:AM143"/>
    <mergeCell ref="AJ138:AM138"/>
    <mergeCell ref="AJ134:AM134"/>
    <mergeCell ref="AV135:AY135"/>
    <mergeCell ref="BD175:BG175"/>
    <mergeCell ref="CV171:CY171"/>
    <mergeCell ref="CN173:CQ173"/>
    <mergeCell ref="BX153:CA153"/>
    <mergeCell ref="CJ144:CM144"/>
    <mergeCell ref="CF163:CI163"/>
    <mergeCell ref="CF162:CI162"/>
    <mergeCell ref="CF161:CI161"/>
    <mergeCell ref="CN161:CQ161"/>
    <mergeCell ref="CR161:CU161"/>
    <mergeCell ref="CV168:CY168"/>
    <mergeCell ref="CB167:CE167"/>
    <mergeCell ref="CF155:CI155"/>
    <mergeCell ref="CV154:CY154"/>
    <mergeCell ref="CB153:CE153"/>
    <mergeCell ref="CF152:CI152"/>
    <mergeCell ref="CN145:CQ145"/>
    <mergeCell ref="CF158:CI158"/>
    <mergeCell ref="CJ158:CM158"/>
    <mergeCell ref="CN158:CQ158"/>
    <mergeCell ref="CR158:CU158"/>
    <mergeCell ref="CV158:CY158"/>
    <mergeCell ref="BD169:BG169"/>
    <mergeCell ref="BT150:BW150"/>
    <mergeCell ref="CF149:CI149"/>
    <mergeCell ref="BT145:BW145"/>
    <mergeCell ref="BT146:BW146"/>
    <mergeCell ref="BP146:BS146"/>
    <mergeCell ref="CF145:CI145"/>
    <mergeCell ref="BL164:BO164"/>
    <mergeCell ref="BP163:BS163"/>
    <mergeCell ref="BP153:BS153"/>
    <mergeCell ref="BH171:BK171"/>
    <mergeCell ref="BH168:BK168"/>
    <mergeCell ref="CV101:CY101"/>
    <mergeCell ref="BX101:CA101"/>
    <mergeCell ref="BP91:BS91"/>
    <mergeCell ref="BT91:BW91"/>
    <mergeCell ref="BX91:CA91"/>
    <mergeCell ref="CB91:CE91"/>
    <mergeCell ref="CN163:CQ163"/>
    <mergeCell ref="CB149:CE149"/>
    <mergeCell ref="CJ148:CM148"/>
    <mergeCell ref="CV143:CY143"/>
    <mergeCell ref="CV164:CY164"/>
    <mergeCell ref="CR175:CU175"/>
    <mergeCell ref="BL172:BO172"/>
    <mergeCell ref="CR167:CU167"/>
    <mergeCell ref="CV166:CY166"/>
    <mergeCell ref="CB109:CE109"/>
    <mergeCell ref="BT106:BW106"/>
    <mergeCell ref="CF108:CI108"/>
    <mergeCell ref="BX140:CA140"/>
    <mergeCell ref="BL142:BO142"/>
    <mergeCell ref="CN109:CQ109"/>
    <mergeCell ref="CN107:CQ107"/>
    <mergeCell ref="CN108:CQ108"/>
    <mergeCell ref="CB116:CE116"/>
    <mergeCell ref="BP111:BS111"/>
    <mergeCell ref="BP114:BS114"/>
    <mergeCell ref="BX134:CA134"/>
    <mergeCell ref="BX138:CA138"/>
    <mergeCell ref="BT120:BW120"/>
    <mergeCell ref="BT130:BW130"/>
    <mergeCell ref="BT164:BW164"/>
    <mergeCell ref="CN166:CQ166"/>
    <mergeCell ref="CR89:CU89"/>
    <mergeCell ref="CV89:CY89"/>
    <mergeCell ref="CJ101:CM101"/>
    <mergeCell ref="CR97:CU97"/>
    <mergeCell ref="CN90:CQ90"/>
    <mergeCell ref="CJ99:CM99"/>
    <mergeCell ref="CJ95:CM95"/>
    <mergeCell ref="CR95:CU95"/>
    <mergeCell ref="CF95:CI95"/>
    <mergeCell ref="CR98:CU98"/>
    <mergeCell ref="CF93:CI93"/>
    <mergeCell ref="CB90:CE90"/>
    <mergeCell ref="CF89:CI89"/>
    <mergeCell ref="BL92:BO92"/>
    <mergeCell ref="CB96:CE96"/>
    <mergeCell ref="BT98:BW98"/>
    <mergeCell ref="BT110:BW110"/>
    <mergeCell ref="BP109:BS109"/>
    <mergeCell ref="CB111:CE111"/>
    <mergeCell ref="BX107:CA107"/>
    <mergeCell ref="BT141:BW141"/>
    <mergeCell ref="BT138:BW138"/>
    <mergeCell ref="BX141:CA141"/>
    <mergeCell ref="BX130:CA130"/>
    <mergeCell ref="CB143:CE143"/>
    <mergeCell ref="CB107:CE107"/>
    <mergeCell ref="BP142:BS142"/>
    <mergeCell ref="BP129:BS129"/>
    <mergeCell ref="BL102:BO102"/>
    <mergeCell ref="CB134:CE134"/>
    <mergeCell ref="CB92:CE92"/>
    <mergeCell ref="CF92:CI92"/>
    <mergeCell ref="BX97:CA97"/>
    <mergeCell ref="CB98:CE98"/>
    <mergeCell ref="CN94:CQ94"/>
    <mergeCell ref="CV109:CY109"/>
    <mergeCell ref="CV108:CY108"/>
    <mergeCell ref="CR107:CU107"/>
    <mergeCell ref="CJ109:CM109"/>
    <mergeCell ref="CJ108:CM108"/>
    <mergeCell ref="CB103:CE103"/>
    <mergeCell ref="CV98:CY98"/>
    <mergeCell ref="CJ98:CM98"/>
    <mergeCell ref="CN101:CQ101"/>
    <mergeCell ref="CB94:CE94"/>
    <mergeCell ref="CF101:CI101"/>
    <mergeCell ref="CB106:CE106"/>
    <mergeCell ref="BX106:CA106"/>
    <mergeCell ref="CJ107:CM107"/>
    <mergeCell ref="CF109:CI109"/>
    <mergeCell ref="DD95:DG95"/>
    <mergeCell ref="DD98:DG98"/>
    <mergeCell ref="DH92:DK92"/>
    <mergeCell ref="DD84:DG84"/>
    <mergeCell ref="DH89:DK89"/>
    <mergeCell ref="DL89:DO89"/>
    <mergeCell ref="CZ97:DC97"/>
    <mergeCell ref="DL87:DO87"/>
    <mergeCell ref="CZ96:DC96"/>
    <mergeCell ref="CZ84:DC84"/>
    <mergeCell ref="CZ85:DC85"/>
    <mergeCell ref="DH86:DK86"/>
    <mergeCell ref="DD87:DG87"/>
    <mergeCell ref="DH90:DK90"/>
    <mergeCell ref="CV115:CY115"/>
    <mergeCell ref="CN110:CQ110"/>
    <mergeCell ref="CZ114:DC114"/>
    <mergeCell ref="CR113:CU113"/>
    <mergeCell ref="CN98:CQ98"/>
    <mergeCell ref="CZ88:DC88"/>
    <mergeCell ref="DD86:DG86"/>
    <mergeCell ref="DL85:DO85"/>
    <mergeCell ref="DH113:DK113"/>
    <mergeCell ref="DL93:DO93"/>
    <mergeCell ref="CV111:CY111"/>
    <mergeCell ref="CV110:CY110"/>
    <mergeCell ref="CN111:CQ111"/>
    <mergeCell ref="CR110:CU110"/>
    <mergeCell ref="CZ111:DC111"/>
    <mergeCell ref="DP122:DS122"/>
    <mergeCell ref="DD88:DG88"/>
    <mergeCell ref="DL103:DO103"/>
    <mergeCell ref="DP97:DS97"/>
    <mergeCell ref="DP89:DS89"/>
    <mergeCell ref="DD89:DG89"/>
    <mergeCell ref="DH94:DK94"/>
    <mergeCell ref="DD97:DG97"/>
    <mergeCell ref="DL94:DO94"/>
    <mergeCell ref="DH93:DK93"/>
    <mergeCell ref="DH115:DK115"/>
    <mergeCell ref="DH117:DK117"/>
    <mergeCell ref="DP107:DS107"/>
    <mergeCell ref="DH110:DK110"/>
    <mergeCell ref="DD106:DG106"/>
    <mergeCell ref="DD108:DG108"/>
    <mergeCell ref="DP113:DS113"/>
    <mergeCell ref="DP109:DS109"/>
    <mergeCell ref="DH111:DK111"/>
    <mergeCell ref="DH101:DK101"/>
    <mergeCell ref="DL92:DO92"/>
    <mergeCell ref="DD120:DG120"/>
    <mergeCell ref="DL99:DO99"/>
    <mergeCell ref="DH99:DK99"/>
    <mergeCell ref="DL96:DO96"/>
    <mergeCell ref="DD96:DG96"/>
    <mergeCell ref="DD90:DG90"/>
    <mergeCell ref="DL97:DO97"/>
    <mergeCell ref="DD109:DG109"/>
    <mergeCell ref="DD100:DG100"/>
    <mergeCell ref="DH116:DK116"/>
    <mergeCell ref="DL116:DO116"/>
    <mergeCell ref="EB149:EE149"/>
    <mergeCell ref="EB146:EE146"/>
    <mergeCell ref="DP93:DS93"/>
    <mergeCell ref="DL111:DO111"/>
    <mergeCell ref="DL135:DO135"/>
    <mergeCell ref="DT121:DW121"/>
    <mergeCell ref="EB110:EE110"/>
    <mergeCell ref="DP103:DS103"/>
    <mergeCell ref="DL107:DO107"/>
    <mergeCell ref="DL108:DO108"/>
    <mergeCell ref="DP120:DS120"/>
    <mergeCell ref="DP111:DS111"/>
    <mergeCell ref="DT117:DW117"/>
    <mergeCell ref="DT114:DW114"/>
    <mergeCell ref="DH138:DK138"/>
    <mergeCell ref="DH139:DK139"/>
    <mergeCell ref="DT149:DW149"/>
    <mergeCell ref="DT140:DW140"/>
    <mergeCell ref="DT141:DW141"/>
    <mergeCell ref="DT143:DW143"/>
    <mergeCell ref="DT144:DW144"/>
    <mergeCell ref="DH98:DK98"/>
    <mergeCell ref="DP144:DS144"/>
    <mergeCell ref="DH146:DK146"/>
    <mergeCell ref="DT148:DW148"/>
    <mergeCell ref="DP116:DS116"/>
    <mergeCell ref="DT116:DW116"/>
    <mergeCell ref="DL98:DO98"/>
    <mergeCell ref="DH122:DK122"/>
    <mergeCell ref="DL112:DO112"/>
    <mergeCell ref="DL113:DO113"/>
    <mergeCell ref="DH114:DK114"/>
    <mergeCell ref="DX171:EA171"/>
    <mergeCell ref="DP134:DS134"/>
    <mergeCell ref="DX112:EA112"/>
    <mergeCell ref="DT93:DW93"/>
    <mergeCell ref="DP140:DS140"/>
    <mergeCell ref="DL136:DO136"/>
    <mergeCell ref="DP138:DS138"/>
    <mergeCell ref="DL138:DO138"/>
    <mergeCell ref="DT171:DW171"/>
    <mergeCell ref="DT167:DW167"/>
    <mergeCell ref="DT168:DW168"/>
    <mergeCell ref="EB134:EE134"/>
    <mergeCell ref="EB135:EE135"/>
    <mergeCell ref="EB133:EE133"/>
    <mergeCell ref="EB142:EE142"/>
    <mergeCell ref="EB141:EE141"/>
    <mergeCell ref="DL114:DO114"/>
    <mergeCell ref="DX167:EA167"/>
    <mergeCell ref="DX145:EA145"/>
    <mergeCell ref="DX140:EA140"/>
    <mergeCell ref="DX163:EA163"/>
    <mergeCell ref="DT101:DW101"/>
    <mergeCell ref="DT94:DW94"/>
    <mergeCell ref="DP150:DS150"/>
    <mergeCell ref="DT164:DW164"/>
    <mergeCell ref="DT162:DW162"/>
    <mergeCell ref="DT165:DW165"/>
    <mergeCell ref="DT136:DW136"/>
    <mergeCell ref="DP130:DS130"/>
    <mergeCell ref="DT138:DW138"/>
    <mergeCell ref="DT151:DW151"/>
    <mergeCell ref="DP112:DS112"/>
    <mergeCell ref="EB187:EE187"/>
    <mergeCell ref="EB185:EE185"/>
    <mergeCell ref="EB176:EE176"/>
    <mergeCell ref="EB153:EE153"/>
    <mergeCell ref="EB154:EE154"/>
    <mergeCell ref="EB186:EE186"/>
    <mergeCell ref="EB155:EE155"/>
    <mergeCell ref="EB173:EE173"/>
    <mergeCell ref="EB175:EE175"/>
    <mergeCell ref="EB183:EE183"/>
    <mergeCell ref="EB182:EE182"/>
    <mergeCell ref="EB150:EE150"/>
    <mergeCell ref="EB151:EE151"/>
    <mergeCell ref="EB152:EE152"/>
    <mergeCell ref="EB177:EE177"/>
    <mergeCell ref="EB181:EE181"/>
    <mergeCell ref="EB162:EE162"/>
    <mergeCell ref="EB166:EE166"/>
    <mergeCell ref="EB163:EE163"/>
    <mergeCell ref="EB164:EE164"/>
    <mergeCell ref="EB184:EE184"/>
    <mergeCell ref="EB172:EE172"/>
    <mergeCell ref="EB169:EE169"/>
    <mergeCell ref="EB171:EE171"/>
    <mergeCell ref="EB167:EE167"/>
    <mergeCell ref="EB168:EE168"/>
    <mergeCell ref="EB165:EE165"/>
    <mergeCell ref="EB159:EE159"/>
    <mergeCell ref="EB156:EE156"/>
    <mergeCell ref="EB161:EE161"/>
    <mergeCell ref="EB158:EE158"/>
    <mergeCell ref="EB78:EE78"/>
    <mergeCell ref="EB112:EE112"/>
    <mergeCell ref="EB113:EE113"/>
    <mergeCell ref="EH102:EK102"/>
    <mergeCell ref="EB85:EE85"/>
    <mergeCell ref="EB101:EE101"/>
    <mergeCell ref="EB102:EE102"/>
    <mergeCell ref="EB107:EE107"/>
    <mergeCell ref="EB93:EE93"/>
    <mergeCell ref="EH87:EK88"/>
    <mergeCell ref="EB89:EE89"/>
    <mergeCell ref="EB86:EE86"/>
    <mergeCell ref="EB87:EE87"/>
    <mergeCell ref="EB97:EE97"/>
    <mergeCell ref="EB121:EE121"/>
    <mergeCell ref="EB132:EE132"/>
    <mergeCell ref="EB114:EE114"/>
    <mergeCell ref="EB120:EE120"/>
    <mergeCell ref="EB115:EE115"/>
    <mergeCell ref="EB117:EE117"/>
    <mergeCell ref="EB108:EE108"/>
    <mergeCell ref="EB84:EE84"/>
    <mergeCell ref="EB81:EE81"/>
    <mergeCell ref="EB80:EE80"/>
    <mergeCell ref="EB131:EE131"/>
    <mergeCell ref="EB92:EE92"/>
    <mergeCell ref="EB118:EE118"/>
    <mergeCell ref="EB119:EE119"/>
    <mergeCell ref="EB91:EE91"/>
    <mergeCell ref="EB116:EE116"/>
    <mergeCell ref="EB127:EE127"/>
    <mergeCell ref="EB79:EE79"/>
    <mergeCell ref="EB47:EE47"/>
    <mergeCell ref="EB48:EE48"/>
    <mergeCell ref="EB55:EE55"/>
    <mergeCell ref="EB56:EE56"/>
    <mergeCell ref="EB49:EE49"/>
    <mergeCell ref="EB147:EE147"/>
    <mergeCell ref="EB145:EE145"/>
    <mergeCell ref="EB98:EE98"/>
    <mergeCell ref="EB68:EE68"/>
    <mergeCell ref="EB76:EE76"/>
    <mergeCell ref="EB64:EE64"/>
    <mergeCell ref="EB63:EE63"/>
    <mergeCell ref="EB77:EE77"/>
    <mergeCell ref="EB137:EE137"/>
    <mergeCell ref="EB138:EE138"/>
    <mergeCell ref="EB139:EE139"/>
    <mergeCell ref="EB103:EE103"/>
    <mergeCell ref="EB95:EE95"/>
    <mergeCell ref="EB96:EE96"/>
    <mergeCell ref="EB99:EE99"/>
    <mergeCell ref="EB94:EE94"/>
    <mergeCell ref="EB67:EE67"/>
    <mergeCell ref="EB122:EE122"/>
    <mergeCell ref="EB128:EE128"/>
    <mergeCell ref="EB88:EE88"/>
    <mergeCell ref="EB111:EE111"/>
    <mergeCell ref="EB109:EE109"/>
    <mergeCell ref="EB90:EE90"/>
    <mergeCell ref="EB143:EE143"/>
    <mergeCell ref="EB83:EE83"/>
    <mergeCell ref="EB74:EE74"/>
    <mergeCell ref="EB144:EE144"/>
    <mergeCell ref="EB33:EE33"/>
    <mergeCell ref="DX133:EA133"/>
    <mergeCell ref="DX128:EA128"/>
    <mergeCell ref="EB148:EE148"/>
    <mergeCell ref="EB82:EE82"/>
    <mergeCell ref="EB23:EE23"/>
    <mergeCell ref="EB27:EE27"/>
    <mergeCell ref="EB35:EE35"/>
    <mergeCell ref="EB42:EE42"/>
    <mergeCell ref="EB53:EE53"/>
    <mergeCell ref="EB57:EE57"/>
    <mergeCell ref="EB34:EE34"/>
    <mergeCell ref="EB51:EE51"/>
    <mergeCell ref="EB52:EE52"/>
    <mergeCell ref="EB54:EE54"/>
    <mergeCell ref="EB38:EE38"/>
    <mergeCell ref="EB50:EE50"/>
    <mergeCell ref="EB43:EE43"/>
    <mergeCell ref="EB39:EE39"/>
    <mergeCell ref="EB36:EE36"/>
    <mergeCell ref="EB28:EE28"/>
    <mergeCell ref="EB45:EE45"/>
    <mergeCell ref="EB46:EE46"/>
    <mergeCell ref="EB37:EE37"/>
    <mergeCell ref="EB44:EE44"/>
    <mergeCell ref="EB41:EE41"/>
    <mergeCell ref="EB40:EE40"/>
    <mergeCell ref="EB29:EE29"/>
    <mergeCell ref="EB30:EE30"/>
    <mergeCell ref="DX147:EA147"/>
    <mergeCell ref="DX148:EA148"/>
    <mergeCell ref="EB32:EE32"/>
    <mergeCell ref="EB59:EE59"/>
    <mergeCell ref="EB65:EE65"/>
    <mergeCell ref="EB66:EE66"/>
    <mergeCell ref="EB24:EE24"/>
    <mergeCell ref="EB26:EE26"/>
    <mergeCell ref="EB25:EE25"/>
    <mergeCell ref="DX95:EA95"/>
    <mergeCell ref="EB140:EE140"/>
    <mergeCell ref="EB130:EE130"/>
    <mergeCell ref="EB129:EE129"/>
    <mergeCell ref="EB106:EE106"/>
    <mergeCell ref="DX139:EA139"/>
    <mergeCell ref="DX137:EA137"/>
    <mergeCell ref="DX138:EA138"/>
    <mergeCell ref="DX136:EA136"/>
    <mergeCell ref="DX117:EA117"/>
    <mergeCell ref="DX121:EA121"/>
    <mergeCell ref="DX135:EA135"/>
    <mergeCell ref="DX59:EA59"/>
    <mergeCell ref="DX53:EA53"/>
    <mergeCell ref="DX84:EA84"/>
    <mergeCell ref="DX65:EA65"/>
    <mergeCell ref="DX69:EA69"/>
    <mergeCell ref="EB136:EE136"/>
    <mergeCell ref="EB61:EE61"/>
    <mergeCell ref="DX67:EA67"/>
    <mergeCell ref="DX41:EA41"/>
    <mergeCell ref="EB31:EE31"/>
    <mergeCell ref="DX30:EA30"/>
    <mergeCell ref="DX31:EA31"/>
    <mergeCell ref="DX50:EA50"/>
    <mergeCell ref="DX54:EA54"/>
    <mergeCell ref="DX187:EA187"/>
    <mergeCell ref="DX103:EA103"/>
    <mergeCell ref="DX115:EA115"/>
    <mergeCell ref="DX109:EA109"/>
    <mergeCell ref="DX169:EA169"/>
    <mergeCell ref="DX168:EA168"/>
    <mergeCell ref="DX166:EA166"/>
    <mergeCell ref="DX162:EA162"/>
    <mergeCell ref="DX155:EA155"/>
    <mergeCell ref="DX159:EA159"/>
    <mergeCell ref="DX164:EA164"/>
    <mergeCell ref="DX165:EA165"/>
    <mergeCell ref="DX122:EA122"/>
    <mergeCell ref="DX185:EA185"/>
    <mergeCell ref="DX183:EA183"/>
    <mergeCell ref="DX184:EA184"/>
    <mergeCell ref="DX186:EA186"/>
    <mergeCell ref="DX143:EA143"/>
    <mergeCell ref="DX181:EA181"/>
    <mergeCell ref="DX182:EA182"/>
    <mergeCell ref="DX177:EA177"/>
    <mergeCell ref="DX146:EA146"/>
    <mergeCell ref="DX175:EA175"/>
    <mergeCell ref="DX173:EA173"/>
    <mergeCell ref="DX176:EA176"/>
    <mergeCell ref="DX113:EA113"/>
    <mergeCell ref="DX131:EA131"/>
    <mergeCell ref="DX110:EA110"/>
    <mergeCell ref="DX118:EA118"/>
    <mergeCell ref="DX119:EA119"/>
    <mergeCell ref="DX156:EA156"/>
    <mergeCell ref="DX161:EA161"/>
    <mergeCell ref="DX36:EA36"/>
    <mergeCell ref="DX37:EA37"/>
    <mergeCell ref="DX153:EA153"/>
    <mergeCell ref="DX154:EA154"/>
    <mergeCell ref="DX88:EA88"/>
    <mergeCell ref="DX101:EA101"/>
    <mergeCell ref="DX149:EA149"/>
    <mergeCell ref="DX150:EA150"/>
    <mergeCell ref="DX144:EA144"/>
    <mergeCell ref="DX142:EA142"/>
    <mergeCell ref="DX111:EA111"/>
    <mergeCell ref="DX102:EA102"/>
    <mergeCell ref="DX106:EA106"/>
    <mergeCell ref="DX141:EA141"/>
    <mergeCell ref="DX129:EA129"/>
    <mergeCell ref="DX120:EA120"/>
    <mergeCell ref="DX90:EA90"/>
    <mergeCell ref="DX80:EA80"/>
    <mergeCell ref="DX56:EA56"/>
    <mergeCell ref="DX83:EA83"/>
    <mergeCell ref="DX57:EA57"/>
    <mergeCell ref="DX43:EA43"/>
    <mergeCell ref="DX42:EA42"/>
    <mergeCell ref="DX44:EA44"/>
    <mergeCell ref="DX47:EA47"/>
    <mergeCell ref="DX38:EA38"/>
    <mergeCell ref="DX89:EA89"/>
    <mergeCell ref="DX75:EA75"/>
    <mergeCell ref="DX116:EA116"/>
    <mergeCell ref="DX127:EA127"/>
    <mergeCell ref="DX92:EA92"/>
    <mergeCell ref="DX91:EA91"/>
    <mergeCell ref="DX34:EA34"/>
    <mergeCell ref="DL59:DO59"/>
    <mergeCell ref="DT147:DW147"/>
    <mergeCell ref="DT110:DW110"/>
    <mergeCell ref="DT154:DW154"/>
    <mergeCell ref="DP68:DS68"/>
    <mergeCell ref="DT111:DW111"/>
    <mergeCell ref="DP135:DS135"/>
    <mergeCell ref="DT102:DW102"/>
    <mergeCell ref="DP90:DS90"/>
    <mergeCell ref="DP57:DS57"/>
    <mergeCell ref="DT77:DW77"/>
    <mergeCell ref="DT129:DW129"/>
    <mergeCell ref="DP128:DS128"/>
    <mergeCell ref="DT132:DW132"/>
    <mergeCell ref="DT44:DW44"/>
    <mergeCell ref="DX49:EA49"/>
    <mergeCell ref="DX134:EA134"/>
    <mergeCell ref="DT67:DW67"/>
    <mergeCell ref="DX76:EA76"/>
    <mergeCell ref="DT69:DW69"/>
    <mergeCell ref="DT64:DW64"/>
    <mergeCell ref="DT39:DW39"/>
    <mergeCell ref="DT107:DW107"/>
    <mergeCell ref="DT106:DW106"/>
    <mergeCell ref="DT109:DW109"/>
    <mergeCell ref="DT62:DW62"/>
    <mergeCell ref="DT74:DW74"/>
    <mergeCell ref="DT83:DW83"/>
    <mergeCell ref="DX58:EA58"/>
    <mergeCell ref="DP85:DS85"/>
    <mergeCell ref="DT92:DW92"/>
    <mergeCell ref="DX32:EA32"/>
    <mergeCell ref="DL128:DO128"/>
    <mergeCell ref="DL68:DO68"/>
    <mergeCell ref="DP110:DS110"/>
    <mergeCell ref="DX132:EA132"/>
    <mergeCell ref="DT95:DW95"/>
    <mergeCell ref="DT99:DW99"/>
    <mergeCell ref="DT55:DW55"/>
    <mergeCell ref="DT130:DW130"/>
    <mergeCell ref="DP132:DS132"/>
    <mergeCell ref="DT97:DW97"/>
    <mergeCell ref="DT112:DW112"/>
    <mergeCell ref="DT113:DW113"/>
    <mergeCell ref="DP45:DS45"/>
    <mergeCell ref="DT40:DW40"/>
    <mergeCell ref="DT36:DW36"/>
    <mergeCell ref="DT35:DW35"/>
    <mergeCell ref="DX35:EA35"/>
    <mergeCell ref="DX51:EA51"/>
    <mergeCell ref="DX40:EA40"/>
    <mergeCell ref="DX98:EA98"/>
    <mergeCell ref="DX97:EA97"/>
    <mergeCell ref="DX66:EA66"/>
    <mergeCell ref="DX74:EA74"/>
    <mergeCell ref="DT80:DW80"/>
    <mergeCell ref="DT81:DW81"/>
    <mergeCell ref="DX94:EA94"/>
    <mergeCell ref="DT128:DW128"/>
    <mergeCell ref="DT122:DW122"/>
    <mergeCell ref="DX87:EA87"/>
    <mergeCell ref="DX85:EA85"/>
    <mergeCell ref="DT131:DW131"/>
    <mergeCell ref="DX33:EA33"/>
    <mergeCell ref="DX46:EA46"/>
    <mergeCell ref="DX68:EA68"/>
    <mergeCell ref="DX61:EA61"/>
    <mergeCell ref="DX77:EA77"/>
    <mergeCell ref="DX62:EA62"/>
    <mergeCell ref="DX39:EA39"/>
    <mergeCell ref="DX64:EA64"/>
    <mergeCell ref="DX78:EA78"/>
    <mergeCell ref="DX79:EA79"/>
    <mergeCell ref="DP44:DS44"/>
    <mergeCell ref="DT47:DW47"/>
    <mergeCell ref="DT46:DW46"/>
    <mergeCell ref="DX130:EA130"/>
    <mergeCell ref="DT139:DW139"/>
    <mergeCell ref="DT134:DW134"/>
    <mergeCell ref="DP51:DS51"/>
    <mergeCell ref="DX48:EA48"/>
    <mergeCell ref="DX96:EA96"/>
    <mergeCell ref="DX99:EA99"/>
    <mergeCell ref="DX86:EA86"/>
    <mergeCell ref="DT50:DW50"/>
    <mergeCell ref="DT51:DW51"/>
    <mergeCell ref="DP50:DS50"/>
    <mergeCell ref="DP61:DS61"/>
    <mergeCell ref="DT98:DW98"/>
    <mergeCell ref="DP94:DS94"/>
    <mergeCell ref="DP98:DS98"/>
    <mergeCell ref="DT84:DW84"/>
    <mergeCell ref="DP96:DS96"/>
    <mergeCell ref="DT56:DW56"/>
    <mergeCell ref="DP59:DS59"/>
    <mergeCell ref="DX172:EA172"/>
    <mergeCell ref="DX152:EA152"/>
    <mergeCell ref="DX151:EA151"/>
    <mergeCell ref="DX108:EA108"/>
    <mergeCell ref="DT169:DW169"/>
    <mergeCell ref="DP159:DS159"/>
    <mergeCell ref="DX107:EA107"/>
    <mergeCell ref="DX114:EA114"/>
    <mergeCell ref="DT57:DW57"/>
    <mergeCell ref="DP53:DS53"/>
    <mergeCell ref="DT108:DW108"/>
    <mergeCell ref="DT96:DW96"/>
    <mergeCell ref="DP95:DS95"/>
    <mergeCell ref="DX55:EA55"/>
    <mergeCell ref="DX52:EA52"/>
    <mergeCell ref="DX81:EA81"/>
    <mergeCell ref="DX82:EA82"/>
    <mergeCell ref="DT65:DW65"/>
    <mergeCell ref="DT87:DW87"/>
    <mergeCell ref="DT88:DW88"/>
    <mergeCell ref="DP87:DS87"/>
    <mergeCell ref="DP88:DS88"/>
    <mergeCell ref="DP80:DS80"/>
    <mergeCell ref="DX93:EA93"/>
    <mergeCell ref="DP114:DS114"/>
    <mergeCell ref="DT52:DW52"/>
    <mergeCell ref="DT54:DW54"/>
    <mergeCell ref="DT53:DW53"/>
    <mergeCell ref="DT59:DW59"/>
    <mergeCell ref="DT61:DW61"/>
    <mergeCell ref="DT66:DW66"/>
    <mergeCell ref="DT79:DW79"/>
    <mergeCell ref="DT103:DW103"/>
    <mergeCell ref="DP117:DS117"/>
    <mergeCell ref="DT76:DW76"/>
    <mergeCell ref="DP142:DS142"/>
    <mergeCell ref="DT115:DW115"/>
    <mergeCell ref="DT90:DW90"/>
    <mergeCell ref="DT177:DW177"/>
    <mergeCell ref="DT120:DW120"/>
    <mergeCell ref="DT86:DW86"/>
    <mergeCell ref="DP108:DS108"/>
    <mergeCell ref="DP101:DS101"/>
    <mergeCell ref="DP102:DS102"/>
    <mergeCell ref="DT135:DW135"/>
    <mergeCell ref="DP139:DS139"/>
    <mergeCell ref="DP77:DS77"/>
    <mergeCell ref="DP175:DS175"/>
    <mergeCell ref="DP176:DS176"/>
    <mergeCell ref="DP143:DS143"/>
    <mergeCell ref="DP141:DS141"/>
    <mergeCell ref="DT133:DW133"/>
    <mergeCell ref="DP133:DS133"/>
    <mergeCell ref="DT163:DW163"/>
    <mergeCell ref="DP115:DS115"/>
    <mergeCell ref="DP131:DS131"/>
    <mergeCell ref="DP121:DS121"/>
    <mergeCell ref="DP106:DS106"/>
    <mergeCell ref="DP86:DS86"/>
    <mergeCell ref="DP129:DS129"/>
    <mergeCell ref="DP76:DS76"/>
    <mergeCell ref="DP99:DS99"/>
    <mergeCell ref="DT85:DW85"/>
    <mergeCell ref="DP92:DS92"/>
    <mergeCell ref="DT185:DW185"/>
    <mergeCell ref="DP177:DS177"/>
    <mergeCell ref="DP185:DS185"/>
    <mergeCell ref="DT184:DW184"/>
    <mergeCell ref="DP74:DS74"/>
    <mergeCell ref="DP64:DS64"/>
    <mergeCell ref="DT68:DW68"/>
    <mergeCell ref="DP65:DS65"/>
    <mergeCell ref="DP69:DS69"/>
    <mergeCell ref="DP118:DS118"/>
    <mergeCell ref="DT118:DW118"/>
    <mergeCell ref="DP119:DS119"/>
    <mergeCell ref="DT119:DW119"/>
    <mergeCell ref="DP100:DS100"/>
    <mergeCell ref="DT100:DW100"/>
    <mergeCell ref="DP183:DS183"/>
    <mergeCell ref="DT182:DW182"/>
    <mergeCell ref="DT183:DW183"/>
    <mergeCell ref="DP182:DS182"/>
    <mergeCell ref="DP78:DS78"/>
    <mergeCell ref="DT78:DW78"/>
    <mergeCell ref="DT82:DW82"/>
    <mergeCell ref="DT137:DW137"/>
    <mergeCell ref="DP136:DS136"/>
    <mergeCell ref="DP82:DS82"/>
    <mergeCell ref="DP84:DS84"/>
    <mergeCell ref="DP137:DS137"/>
    <mergeCell ref="DT142:DW142"/>
    <mergeCell ref="DT175:DW175"/>
    <mergeCell ref="DT150:DW150"/>
    <mergeCell ref="DP149:DS149"/>
    <mergeCell ref="DT89:DW89"/>
    <mergeCell ref="DT91:DW91"/>
    <mergeCell ref="DP171:DS171"/>
    <mergeCell ref="DP167:DS167"/>
    <mergeCell ref="DH186:DK186"/>
    <mergeCell ref="DT187:DW187"/>
    <mergeCell ref="DP187:DS187"/>
    <mergeCell ref="DP186:DS186"/>
    <mergeCell ref="DL186:DO186"/>
    <mergeCell ref="DT186:DW186"/>
    <mergeCell ref="DL187:DO187"/>
    <mergeCell ref="DT145:DW145"/>
    <mergeCell ref="DT146:DW146"/>
    <mergeCell ref="DP145:DS145"/>
    <mergeCell ref="DP146:DS146"/>
    <mergeCell ref="DL145:DO145"/>
    <mergeCell ref="DL146:DO146"/>
    <mergeCell ref="DT152:DW152"/>
    <mergeCell ref="DP151:DS151"/>
    <mergeCell ref="DP152:DS152"/>
    <mergeCell ref="DL152:DO152"/>
    <mergeCell ref="DP168:DS168"/>
    <mergeCell ref="DT173:DW173"/>
    <mergeCell ref="DT176:DW176"/>
    <mergeCell ref="DL168:DO168"/>
    <mergeCell ref="DT172:DW172"/>
    <mergeCell ref="DP169:DS169"/>
    <mergeCell ref="DP172:DS172"/>
    <mergeCell ref="DP181:DS181"/>
    <mergeCell ref="DT159:DW159"/>
    <mergeCell ref="DT155:DW155"/>
    <mergeCell ref="DT181:DW181"/>
    <mergeCell ref="DL185:DO185"/>
    <mergeCell ref="DH185:DK185"/>
    <mergeCell ref="DP160:DS160"/>
    <mergeCell ref="DP173:DS173"/>
    <mergeCell ref="DT166:DW166"/>
    <mergeCell ref="DD187:DG187"/>
    <mergeCell ref="DD186:DG186"/>
    <mergeCell ref="DT157:DW157"/>
    <mergeCell ref="DH187:DK187"/>
    <mergeCell ref="DH183:DK183"/>
    <mergeCell ref="DD184:DG184"/>
    <mergeCell ref="DL182:DO182"/>
    <mergeCell ref="DL175:DO175"/>
    <mergeCell ref="DD185:DG185"/>
    <mergeCell ref="DL177:DO177"/>
    <mergeCell ref="DL183:DO183"/>
    <mergeCell ref="DL176:DO176"/>
    <mergeCell ref="DL159:DO159"/>
    <mergeCell ref="DH166:DK166"/>
    <mergeCell ref="DP165:DS165"/>
    <mergeCell ref="DD162:DG162"/>
    <mergeCell ref="DL173:DO173"/>
    <mergeCell ref="DD172:DG172"/>
    <mergeCell ref="DL171:DO171"/>
    <mergeCell ref="DH172:DK172"/>
    <mergeCell ref="DH169:DK169"/>
    <mergeCell ref="DD164:DG164"/>
    <mergeCell ref="DH167:DK167"/>
    <mergeCell ref="DH168:DK168"/>
    <mergeCell ref="DT158:DW158"/>
    <mergeCell ref="DH159:DK159"/>
    <mergeCell ref="DT161:DW161"/>
    <mergeCell ref="DT160:DW160"/>
    <mergeCell ref="AR186:AU186"/>
    <mergeCell ref="BT185:BW185"/>
    <mergeCell ref="BX185:CA185"/>
    <mergeCell ref="CV185:CY185"/>
    <mergeCell ref="CR185:CU185"/>
    <mergeCell ref="CJ185:CM185"/>
    <mergeCell ref="CN185:CQ185"/>
    <mergeCell ref="CB187:CE187"/>
    <mergeCell ref="AR183:AU183"/>
    <mergeCell ref="AN183:AQ183"/>
    <mergeCell ref="AF183:AI183"/>
    <mergeCell ref="AN185:AQ185"/>
    <mergeCell ref="BX186:CA186"/>
    <mergeCell ref="CN186:CQ186"/>
    <mergeCell ref="BT187:BW187"/>
    <mergeCell ref="AV183:AY183"/>
    <mergeCell ref="AJ183:AM183"/>
    <mergeCell ref="AV184:AY184"/>
    <mergeCell ref="AZ184:BC184"/>
    <mergeCell ref="X187:AA187"/>
    <mergeCell ref="AB187:AE187"/>
    <mergeCell ref="X186:AA186"/>
    <mergeCell ref="AB186:AE186"/>
    <mergeCell ref="BP186:BS186"/>
    <mergeCell ref="BP187:BS187"/>
    <mergeCell ref="BL186:BO186"/>
    <mergeCell ref="BL187:BO187"/>
    <mergeCell ref="AJ185:AM185"/>
    <mergeCell ref="AN186:AQ186"/>
    <mergeCell ref="AR185:AU185"/>
    <mergeCell ref="AV186:AY186"/>
    <mergeCell ref="AZ186:BC186"/>
    <mergeCell ref="AV187:AY187"/>
    <mergeCell ref="AN187:AQ187"/>
    <mergeCell ref="AZ185:BC185"/>
    <mergeCell ref="AV185:AY185"/>
    <mergeCell ref="AF187:AI187"/>
    <mergeCell ref="AJ186:AM186"/>
    <mergeCell ref="AJ187:AM187"/>
    <mergeCell ref="BH186:BK186"/>
    <mergeCell ref="BD186:BG186"/>
    <mergeCell ref="BD185:BG185"/>
    <mergeCell ref="BH185:BK185"/>
    <mergeCell ref="AR187:AU187"/>
    <mergeCell ref="AF186:AI186"/>
    <mergeCell ref="AF185:AI185"/>
    <mergeCell ref="BD187:BG187"/>
    <mergeCell ref="BH187:BK187"/>
    <mergeCell ref="X185:AA185"/>
    <mergeCell ref="AB185:AE185"/>
    <mergeCell ref="AZ187:BC187"/>
    <mergeCell ref="CZ185:DC185"/>
    <mergeCell ref="BX187:CA187"/>
    <mergeCell ref="CR186:CU186"/>
    <mergeCell ref="CR187:CU187"/>
    <mergeCell ref="CJ186:CM186"/>
    <mergeCell ref="CB186:CE186"/>
    <mergeCell ref="CF187:CI187"/>
    <mergeCell ref="CF186:CI186"/>
    <mergeCell ref="CJ187:CM187"/>
    <mergeCell ref="CN187:CQ187"/>
    <mergeCell ref="BX184:CA184"/>
    <mergeCell ref="CZ186:DC186"/>
    <mergeCell ref="BL185:BO185"/>
    <mergeCell ref="BL184:BO184"/>
    <mergeCell ref="BP184:BS184"/>
    <mergeCell ref="AZ183:BC183"/>
    <mergeCell ref="AZ182:BC182"/>
    <mergeCell ref="CB183:CE183"/>
    <mergeCell ref="BT184:BW184"/>
    <mergeCell ref="BT183:BW183"/>
    <mergeCell ref="BP185:BS185"/>
    <mergeCell ref="BT186:BW186"/>
    <mergeCell ref="CJ184:CM184"/>
    <mergeCell ref="CF184:CI184"/>
    <mergeCell ref="CF185:CI185"/>
    <mergeCell ref="CB185:CE185"/>
    <mergeCell ref="CN184:CQ184"/>
    <mergeCell ref="BD184:BG184"/>
    <mergeCell ref="BD183:BG183"/>
    <mergeCell ref="CZ187:DC187"/>
    <mergeCell ref="CV186:CY186"/>
    <mergeCell ref="CV187:CY187"/>
    <mergeCell ref="AV182:AY182"/>
    <mergeCell ref="AV172:AY172"/>
    <mergeCell ref="AN181:AQ181"/>
    <mergeCell ref="AV181:AY181"/>
    <mergeCell ref="AZ172:BC172"/>
    <mergeCell ref="BD173:BG173"/>
    <mergeCell ref="CZ183:DC183"/>
    <mergeCell ref="CZ184:DC184"/>
    <mergeCell ref="CR182:CU182"/>
    <mergeCell ref="CJ172:CM172"/>
    <mergeCell ref="CN175:CQ175"/>
    <mergeCell ref="BL169:BO169"/>
    <mergeCell ref="BL173:BO173"/>
    <mergeCell ref="BL176:BO176"/>
    <mergeCell ref="BH173:BK173"/>
    <mergeCell ref="BP181:BS181"/>
    <mergeCell ref="CB177:CE177"/>
    <mergeCell ref="BP182:BS182"/>
    <mergeCell ref="AZ176:BC176"/>
    <mergeCell ref="AZ177:BC177"/>
    <mergeCell ref="CN181:CQ181"/>
    <mergeCell ref="BD182:BG182"/>
    <mergeCell ref="BH182:BK182"/>
    <mergeCell ref="BP183:BS183"/>
    <mergeCell ref="BL183:BO183"/>
    <mergeCell ref="AR182:AU182"/>
    <mergeCell ref="BH183:BK183"/>
    <mergeCell ref="CF177:CI177"/>
    <mergeCell ref="BP177:BS177"/>
    <mergeCell ref="AR181:AU181"/>
    <mergeCell ref="CB182:CE182"/>
    <mergeCell ref="AR177:AU177"/>
    <mergeCell ref="DH182:DK182"/>
    <mergeCell ref="DD183:DG183"/>
    <mergeCell ref="CV169:CY169"/>
    <mergeCell ref="BT171:BW171"/>
    <mergeCell ref="CJ173:CM173"/>
    <mergeCell ref="CJ176:CM176"/>
    <mergeCell ref="CF176:CI176"/>
    <mergeCell ref="CB175:CE175"/>
    <mergeCell ref="BX173:CA173"/>
    <mergeCell ref="CV176:CY176"/>
    <mergeCell ref="DH175:DK175"/>
    <mergeCell ref="CV183:CY183"/>
    <mergeCell ref="CV184:CY184"/>
    <mergeCell ref="CR172:CU172"/>
    <mergeCell ref="DH173:DK173"/>
    <mergeCell ref="DD181:DG181"/>
    <mergeCell ref="DD177:DG177"/>
    <mergeCell ref="BX172:CA172"/>
    <mergeCell ref="CV182:CY182"/>
    <mergeCell ref="DD171:DG171"/>
    <mergeCell ref="CF171:CI171"/>
    <mergeCell ref="CB169:CE169"/>
    <mergeCell ref="CJ169:CM169"/>
    <mergeCell ref="CN171:CQ171"/>
    <mergeCell ref="CF169:CI169"/>
    <mergeCell ref="CZ172:DC172"/>
    <mergeCell ref="CV172:CY172"/>
    <mergeCell ref="CN172:CQ172"/>
    <mergeCell ref="CR183:CU183"/>
    <mergeCell ref="CR184:CU184"/>
    <mergeCell ref="BL177:BO177"/>
    <mergeCell ref="BT181:BW181"/>
    <mergeCell ref="BT182:BW182"/>
    <mergeCell ref="BX182:CA182"/>
    <mergeCell ref="CB181:CE181"/>
    <mergeCell ref="BL182:BO182"/>
    <mergeCell ref="CB172:CE172"/>
    <mergeCell ref="CF173:CI173"/>
    <mergeCell ref="BT177:BW177"/>
    <mergeCell ref="CF175:CI175"/>
    <mergeCell ref="BH172:BK172"/>
    <mergeCell ref="BL181:BO181"/>
    <mergeCell ref="BX176:CA176"/>
    <mergeCell ref="BX183:CA183"/>
    <mergeCell ref="BH175:BK175"/>
    <mergeCell ref="BH177:BK177"/>
    <mergeCell ref="DH184:DK184"/>
    <mergeCell ref="DD182:DG182"/>
    <mergeCell ref="CZ182:DC182"/>
    <mergeCell ref="DH177:DK177"/>
    <mergeCell ref="DH181:DK181"/>
    <mergeCell ref="CF183:CI183"/>
    <mergeCell ref="CJ183:CM183"/>
    <mergeCell ref="CN182:CQ182"/>
    <mergeCell ref="CR173:CU173"/>
    <mergeCell ref="CB184:CE184"/>
    <mergeCell ref="CZ181:DC181"/>
    <mergeCell ref="CN176:CQ176"/>
    <mergeCell ref="CN177:CQ177"/>
    <mergeCell ref="BX181:CA181"/>
    <mergeCell ref="BT172:BW172"/>
    <mergeCell ref="DD173:DG173"/>
    <mergeCell ref="DD154:DG154"/>
    <mergeCell ref="DH147:DK147"/>
    <mergeCell ref="DP153:DS153"/>
    <mergeCell ref="DP147:DS147"/>
    <mergeCell ref="DP148:DS148"/>
    <mergeCell ref="DD159:DG159"/>
    <mergeCell ref="CZ163:DC163"/>
    <mergeCell ref="CZ153:DC153"/>
    <mergeCell ref="CZ162:DC162"/>
    <mergeCell ref="CZ159:DC159"/>
    <mergeCell ref="CZ161:DC161"/>
    <mergeCell ref="DP163:DS163"/>
    <mergeCell ref="DP155:DS155"/>
    <mergeCell ref="DD156:DG156"/>
    <mergeCell ref="DP162:DS162"/>
    <mergeCell ref="DD161:DG161"/>
    <mergeCell ref="DH153:DK153"/>
    <mergeCell ref="DH154:DK154"/>
    <mergeCell ref="DL156:DO156"/>
    <mergeCell ref="DP156:DS156"/>
    <mergeCell ref="DD157:DG157"/>
    <mergeCell ref="DP154:DS154"/>
    <mergeCell ref="DL153:DO153"/>
    <mergeCell ref="DL155:DO155"/>
    <mergeCell ref="DH157:DK157"/>
    <mergeCell ref="DL157:DO157"/>
    <mergeCell ref="DP157:DS157"/>
    <mergeCell ref="DL161:DO161"/>
    <mergeCell ref="DP161:DS161"/>
    <mergeCell ref="DH161:DK161"/>
    <mergeCell ref="DH151:DK151"/>
    <mergeCell ref="DH158:DK158"/>
    <mergeCell ref="DL158:DO158"/>
    <mergeCell ref="DP158:DS158"/>
    <mergeCell ref="DL154:DO154"/>
    <mergeCell ref="DL151:DO151"/>
    <mergeCell ref="DT156:DW156"/>
    <mergeCell ref="DH160:DK160"/>
    <mergeCell ref="DL144:DO144"/>
    <mergeCell ref="DT153:DW153"/>
    <mergeCell ref="CZ151:DC151"/>
    <mergeCell ref="CJ151:CM151"/>
    <mergeCell ref="CZ155:DC155"/>
    <mergeCell ref="DP166:DS166"/>
    <mergeCell ref="DH163:DK163"/>
    <mergeCell ref="DL166:DO166"/>
    <mergeCell ref="DH162:DK162"/>
    <mergeCell ref="DL165:DO165"/>
    <mergeCell ref="CN165:CQ165"/>
    <mergeCell ref="CZ154:DC154"/>
    <mergeCell ref="DL163:DO163"/>
    <mergeCell ref="CJ164:CM164"/>
    <mergeCell ref="CN164:CQ164"/>
    <mergeCell ref="CV157:CY157"/>
    <mergeCell ref="CV153:CY153"/>
    <mergeCell ref="CJ155:CM155"/>
    <mergeCell ref="CZ157:DC157"/>
    <mergeCell ref="CJ162:CM162"/>
    <mergeCell ref="DH155:DK155"/>
    <mergeCell ref="CR166:CU166"/>
    <mergeCell ref="CV165:CY165"/>
    <mergeCell ref="DH164:DK164"/>
    <mergeCell ref="DP164:DS164"/>
    <mergeCell ref="DD155:DG155"/>
    <mergeCell ref="DD153:DG153"/>
    <mergeCell ref="DD158:DG158"/>
    <mergeCell ref="DL162:DO162"/>
    <mergeCell ref="DD163:DG163"/>
    <mergeCell ref="DL164:DO164"/>
    <mergeCell ref="CJ160:CM160"/>
    <mergeCell ref="DD142:DG142"/>
    <mergeCell ref="DL142:DO142"/>
    <mergeCell ref="DD152:DG152"/>
    <mergeCell ref="DD151:DG151"/>
    <mergeCell ref="DL140:DO140"/>
    <mergeCell ref="DL147:DO147"/>
    <mergeCell ref="DL148:DO148"/>
    <mergeCell ref="DD148:DG148"/>
    <mergeCell ref="DH144:DK144"/>
    <mergeCell ref="DL141:DO141"/>
    <mergeCell ref="DH145:DK145"/>
    <mergeCell ref="DH150:DK150"/>
    <mergeCell ref="DH148:DK148"/>
    <mergeCell ref="DL149:DO149"/>
    <mergeCell ref="DL150:DO150"/>
    <mergeCell ref="DD143:DG143"/>
    <mergeCell ref="DD147:DG147"/>
    <mergeCell ref="DH149:DK149"/>
    <mergeCell ref="DH143:DK143"/>
    <mergeCell ref="DD145:DG145"/>
    <mergeCell ref="DD149:DG149"/>
    <mergeCell ref="DD150:DG150"/>
    <mergeCell ref="DL143:DO143"/>
    <mergeCell ref="CZ160:DC160"/>
    <mergeCell ref="DD160:DG160"/>
    <mergeCell ref="CJ161:CM161"/>
    <mergeCell ref="DD137:DG137"/>
    <mergeCell ref="CZ106:DC106"/>
    <mergeCell ref="CZ101:DC101"/>
    <mergeCell ref="CZ110:DC110"/>
    <mergeCell ref="CZ109:DC109"/>
    <mergeCell ref="DD123:DG123"/>
    <mergeCell ref="DH123:DK123"/>
    <mergeCell ref="DL123:DO123"/>
    <mergeCell ref="DL102:DO102"/>
    <mergeCell ref="DD110:DG110"/>
    <mergeCell ref="DH107:DK107"/>
    <mergeCell ref="DD107:DG107"/>
    <mergeCell ref="DH102:DK102"/>
    <mergeCell ref="DH120:DK120"/>
    <mergeCell ref="DD129:DG129"/>
    <mergeCell ref="DL133:DO133"/>
    <mergeCell ref="DH129:DK129"/>
    <mergeCell ref="DH130:DK130"/>
    <mergeCell ref="CZ103:DC103"/>
    <mergeCell ref="DH121:DK121"/>
    <mergeCell ref="DH128:DK128"/>
    <mergeCell ref="CZ130:DC130"/>
    <mergeCell ref="DL134:DO134"/>
    <mergeCell ref="DL131:DO131"/>
    <mergeCell ref="CZ135:DC135"/>
    <mergeCell ref="CZ117:DC117"/>
    <mergeCell ref="CZ118:DC118"/>
    <mergeCell ref="DD113:DG113"/>
    <mergeCell ref="DH112:DK112"/>
    <mergeCell ref="DH134:DK134"/>
    <mergeCell ref="CZ133:DC133"/>
    <mergeCell ref="DD133:DG133"/>
    <mergeCell ref="DH78:DK78"/>
    <mergeCell ref="DL78:DO78"/>
    <mergeCell ref="DD118:DG118"/>
    <mergeCell ref="DH118:DK118"/>
    <mergeCell ref="DL118:DO118"/>
    <mergeCell ref="DH133:DK133"/>
    <mergeCell ref="DD85:DG85"/>
    <mergeCell ref="DD130:DG130"/>
    <mergeCell ref="CZ121:DC121"/>
    <mergeCell ref="CZ128:DC128"/>
    <mergeCell ref="CZ115:DC115"/>
    <mergeCell ref="DL115:DO115"/>
    <mergeCell ref="CZ120:DC120"/>
    <mergeCell ref="DD117:DG117"/>
    <mergeCell ref="DD114:DG114"/>
    <mergeCell ref="DL119:DO119"/>
    <mergeCell ref="DL132:DO132"/>
    <mergeCell ref="DD122:DG122"/>
    <mergeCell ref="DD111:DG111"/>
    <mergeCell ref="DL109:DO109"/>
    <mergeCell ref="CZ91:DC91"/>
    <mergeCell ref="DD91:DG91"/>
    <mergeCell ref="DD112:DG112"/>
    <mergeCell ref="DD115:DG115"/>
    <mergeCell ref="DL129:DO129"/>
    <mergeCell ref="DL88:DO88"/>
    <mergeCell ref="DH96:DK96"/>
    <mergeCell ref="DH97:DK97"/>
    <mergeCell ref="DH95:DK95"/>
    <mergeCell ref="DH81:DK81"/>
    <mergeCell ref="DD81:DG81"/>
    <mergeCell ref="CZ112:DC112"/>
    <mergeCell ref="DH50:DK50"/>
    <mergeCell ref="DH48:DK48"/>
    <mergeCell ref="DP54:DS54"/>
    <mergeCell ref="DD55:DG55"/>
    <mergeCell ref="CV81:CY81"/>
    <mergeCell ref="DL82:DO82"/>
    <mergeCell ref="DD83:DG83"/>
    <mergeCell ref="DD82:DG82"/>
    <mergeCell ref="DH82:DK82"/>
    <mergeCell ref="DH68:DK68"/>
    <mergeCell ref="CV68:CY68"/>
    <mergeCell ref="DD78:DG78"/>
    <mergeCell ref="DP67:DS67"/>
    <mergeCell ref="DL65:DO65"/>
    <mergeCell ref="CZ83:DC83"/>
    <mergeCell ref="DL67:DO67"/>
    <mergeCell ref="DP83:DS83"/>
    <mergeCell ref="DH66:DK66"/>
    <mergeCell ref="CZ67:DC67"/>
    <mergeCell ref="CZ66:DC66"/>
    <mergeCell ref="DH65:DK65"/>
    <mergeCell ref="CV67:CY67"/>
    <mergeCell ref="DP81:DS81"/>
    <mergeCell ref="CZ59:DC59"/>
    <mergeCell ref="DL57:DO57"/>
    <mergeCell ref="DL64:DO64"/>
    <mergeCell ref="DL76:DO76"/>
    <mergeCell ref="DP66:DS66"/>
    <mergeCell ref="DD67:DG67"/>
    <mergeCell ref="DL66:DO66"/>
    <mergeCell ref="DL81:DO81"/>
    <mergeCell ref="DH76:DK76"/>
    <mergeCell ref="DL47:DO47"/>
    <mergeCell ref="DP56:DS56"/>
    <mergeCell ref="CJ49:CM49"/>
    <mergeCell ref="CZ52:DC52"/>
    <mergeCell ref="CZ53:DC53"/>
    <mergeCell ref="CJ59:CM59"/>
    <mergeCell ref="CZ51:DC51"/>
    <mergeCell ref="CV48:CY48"/>
    <mergeCell ref="CV49:CY49"/>
    <mergeCell ref="CR52:CU52"/>
    <mergeCell ref="DL49:DO49"/>
    <mergeCell ref="DD49:DG49"/>
    <mergeCell ref="CZ47:DC47"/>
    <mergeCell ref="CB59:CE59"/>
    <mergeCell ref="DL54:DO54"/>
    <mergeCell ref="DH54:DK54"/>
    <mergeCell ref="DD47:DG47"/>
    <mergeCell ref="DL48:DO48"/>
    <mergeCell ref="DP49:DS49"/>
    <mergeCell ref="CJ54:CM54"/>
    <mergeCell ref="DH53:DK53"/>
    <mergeCell ref="DH52:DK52"/>
    <mergeCell ref="CJ48:CM48"/>
    <mergeCell ref="CJ50:CM50"/>
    <mergeCell ref="DL52:DO52"/>
    <mergeCell ref="DL50:DO50"/>
    <mergeCell ref="DP52:DS52"/>
    <mergeCell ref="DH55:DK55"/>
    <mergeCell ref="DH57:DK57"/>
    <mergeCell ref="CV54:CY54"/>
    <mergeCell ref="DL53:DO53"/>
    <mergeCell ref="DP48:DS48"/>
    <mergeCell ref="CB66:CE66"/>
    <mergeCell ref="CB61:CE61"/>
    <mergeCell ref="BX57:CA57"/>
    <mergeCell ref="CR50:CU50"/>
    <mergeCell ref="BX51:CA51"/>
    <mergeCell ref="CN50:CQ50"/>
    <mergeCell ref="BX46:CA46"/>
    <mergeCell ref="CR51:CU51"/>
    <mergeCell ref="DD61:DG61"/>
    <mergeCell ref="CR54:CU54"/>
    <mergeCell ref="DD59:DG59"/>
    <mergeCell ref="CR56:CU56"/>
    <mergeCell ref="CR66:CU66"/>
    <mergeCell ref="CF61:CI61"/>
    <mergeCell ref="CB67:CE67"/>
    <mergeCell ref="BX62:CA62"/>
    <mergeCell ref="CJ63:CM63"/>
    <mergeCell ref="CR48:CU48"/>
    <mergeCell ref="BX67:CA67"/>
    <mergeCell ref="BX66:CA66"/>
    <mergeCell ref="CB48:CE48"/>
    <mergeCell ref="CR57:CU57"/>
    <mergeCell ref="CF67:CI67"/>
    <mergeCell ref="CZ56:DC56"/>
    <mergeCell ref="CF54:CI54"/>
    <mergeCell ref="CZ54:DC54"/>
    <mergeCell ref="CV53:CY53"/>
    <mergeCell ref="CN59:CQ59"/>
    <mergeCell ref="CR55:CU55"/>
    <mergeCell ref="CV55:CY55"/>
    <mergeCell ref="CN55:CQ55"/>
    <mergeCell ref="CZ48:DC48"/>
    <mergeCell ref="DD51:DG51"/>
    <mergeCell ref="DD44:DG44"/>
    <mergeCell ref="CB56:CE56"/>
    <mergeCell ref="CJ56:CM56"/>
    <mergeCell ref="CB46:CE46"/>
    <mergeCell ref="DD46:DG46"/>
    <mergeCell ref="CF52:CI52"/>
    <mergeCell ref="CN46:CQ46"/>
    <mergeCell ref="CR46:CU46"/>
    <mergeCell ref="DD48:DG48"/>
    <mergeCell ref="DD50:DG50"/>
    <mergeCell ref="CV46:CY46"/>
    <mergeCell ref="CB51:CE51"/>
    <mergeCell ref="CV47:CY47"/>
    <mergeCell ref="CB52:CE52"/>
    <mergeCell ref="CB44:CE44"/>
    <mergeCell ref="CZ55:DC55"/>
    <mergeCell ref="CV52:CY52"/>
    <mergeCell ref="CV50:CY50"/>
    <mergeCell ref="CZ45:DC45"/>
    <mergeCell ref="CR45:CU45"/>
    <mergeCell ref="DD52:DG52"/>
    <mergeCell ref="CB54:CE54"/>
    <mergeCell ref="CZ50:DC50"/>
    <mergeCell ref="CJ51:CM51"/>
    <mergeCell ref="CV51:CY51"/>
    <mergeCell ref="CZ46:DC46"/>
    <mergeCell ref="CN52:CQ52"/>
    <mergeCell ref="CJ52:CM52"/>
    <mergeCell ref="CF55:CI55"/>
    <mergeCell ref="CN49:CQ49"/>
    <mergeCell ref="DD53:DG53"/>
    <mergeCell ref="DD43:DG43"/>
    <mergeCell ref="CN42:CQ42"/>
    <mergeCell ref="DH37:DK37"/>
    <mergeCell ref="DH38:DK38"/>
    <mergeCell ref="CZ36:DC36"/>
    <mergeCell ref="CV44:CY44"/>
    <mergeCell ref="CV38:CY38"/>
    <mergeCell ref="CF39:CI39"/>
    <mergeCell ref="CR38:CU38"/>
    <mergeCell ref="DL42:DO42"/>
    <mergeCell ref="CN40:CQ40"/>
    <mergeCell ref="CJ38:CM38"/>
    <mergeCell ref="CZ44:DC44"/>
    <mergeCell ref="CF41:CI41"/>
    <mergeCell ref="CB42:CE42"/>
    <mergeCell ref="DH41:DK41"/>
    <mergeCell ref="DH42:DK42"/>
    <mergeCell ref="CJ43:CM43"/>
    <mergeCell ref="DT31:DW31"/>
    <mergeCell ref="DD28:DG28"/>
    <mergeCell ref="CJ27:CM27"/>
    <mergeCell ref="DT41:DW41"/>
    <mergeCell ref="DT42:DW42"/>
    <mergeCell ref="DL40:DO40"/>
    <mergeCell ref="DL38:DO38"/>
    <mergeCell ref="BT39:BW39"/>
    <mergeCell ref="CR35:CU35"/>
    <mergeCell ref="DP39:DS39"/>
    <mergeCell ref="DP40:DS40"/>
    <mergeCell ref="CB31:CE31"/>
    <mergeCell ref="CZ42:DC42"/>
    <mergeCell ref="CV32:CY32"/>
    <mergeCell ref="CV35:CY35"/>
    <mergeCell ref="CN32:CQ32"/>
    <mergeCell ref="DT37:DW37"/>
    <mergeCell ref="CJ37:CM37"/>
    <mergeCell ref="DD37:DG37"/>
    <mergeCell ref="CR37:CU37"/>
    <mergeCell ref="CZ37:DC37"/>
    <mergeCell ref="DP37:DS37"/>
    <mergeCell ref="CB34:CE34"/>
    <mergeCell ref="DH39:DK39"/>
    <mergeCell ref="DL39:DO39"/>
    <mergeCell ref="CB32:CE32"/>
    <mergeCell ref="CJ35:CM35"/>
    <mergeCell ref="DD35:DG35"/>
    <mergeCell ref="CV34:CY34"/>
    <mergeCell ref="CN39:CQ39"/>
    <mergeCell ref="BX37:CA37"/>
    <mergeCell ref="DT32:DW32"/>
    <mergeCell ref="DP23:DS23"/>
    <mergeCell ref="DP27:DS27"/>
    <mergeCell ref="DT28:DW28"/>
    <mergeCell ref="DT27:DW27"/>
    <mergeCell ref="DD27:DG27"/>
    <mergeCell ref="DL29:DO29"/>
    <mergeCell ref="DT23:DW23"/>
    <mergeCell ref="DT24:DW24"/>
    <mergeCell ref="DH26:DK26"/>
    <mergeCell ref="DL26:DO26"/>
    <mergeCell ref="DP26:DS26"/>
    <mergeCell ref="DT26:DW26"/>
    <mergeCell ref="DL28:DO28"/>
    <mergeCell ref="DP30:DS30"/>
    <mergeCell ref="DT30:DW30"/>
    <mergeCell ref="CZ29:DC29"/>
    <mergeCell ref="CZ27:DC27"/>
    <mergeCell ref="DD24:DG24"/>
    <mergeCell ref="DT25:DW25"/>
    <mergeCell ref="DP24:DS24"/>
    <mergeCell ref="DL24:DO24"/>
    <mergeCell ref="DH27:DK27"/>
    <mergeCell ref="DL27:DO27"/>
    <mergeCell ref="DH23:DK23"/>
    <mergeCell ref="DP28:DS28"/>
    <mergeCell ref="DH25:DK25"/>
    <mergeCell ref="DL25:DO25"/>
    <mergeCell ref="DP25:DS25"/>
    <mergeCell ref="CZ30:DC30"/>
    <mergeCell ref="DL30:DO30"/>
    <mergeCell ref="DP29:DS29"/>
    <mergeCell ref="DT29:DW29"/>
    <mergeCell ref="DH29:DK29"/>
    <mergeCell ref="CR26:CU26"/>
    <mergeCell ref="CV21:CY21"/>
    <mergeCell ref="CV22:CY22"/>
    <mergeCell ref="CF22:CI22"/>
    <mergeCell ref="CV26:CY26"/>
    <mergeCell ref="CN23:CQ23"/>
    <mergeCell ref="CF23:CI23"/>
    <mergeCell ref="CN27:CQ27"/>
    <mergeCell ref="CB25:CE25"/>
    <mergeCell ref="CV23:CY23"/>
    <mergeCell ref="DD26:DG26"/>
    <mergeCell ref="DD33:DG33"/>
    <mergeCell ref="DH33:DK33"/>
    <mergeCell ref="DL32:DO32"/>
    <mergeCell ref="DH28:DK28"/>
    <mergeCell ref="CV27:CY27"/>
    <mergeCell ref="CR27:CU27"/>
    <mergeCell ref="DL33:DO33"/>
    <mergeCell ref="DD32:DG32"/>
    <mergeCell ref="DH30:DK30"/>
    <mergeCell ref="CV30:CY30"/>
    <mergeCell ref="DT33:DW33"/>
    <mergeCell ref="CZ28:DC28"/>
    <mergeCell ref="CR29:CU29"/>
    <mergeCell ref="CZ24:DC24"/>
    <mergeCell ref="DD23:DG23"/>
    <mergeCell ref="CN26:CQ26"/>
    <mergeCell ref="DL23:DO23"/>
    <mergeCell ref="DH22:DK22"/>
    <mergeCell ref="BT53:BW53"/>
    <mergeCell ref="CN30:CQ30"/>
    <mergeCell ref="BT27:BW27"/>
    <mergeCell ref="BX29:CA29"/>
    <mergeCell ref="CB29:CE29"/>
    <mergeCell ref="CV29:CY29"/>
    <mergeCell ref="BT50:BW50"/>
    <mergeCell ref="CN28:CQ28"/>
    <mergeCell ref="CR31:CU31"/>
    <mergeCell ref="BX41:CA41"/>
    <mergeCell ref="BT43:BW43"/>
    <mergeCell ref="BT42:BW42"/>
    <mergeCell ref="DL46:DO46"/>
    <mergeCell ref="CZ34:DC34"/>
    <mergeCell ref="BX23:CA23"/>
    <mergeCell ref="CN24:CQ24"/>
    <mergeCell ref="BX24:CA24"/>
    <mergeCell ref="CB24:CE24"/>
    <mergeCell ref="CF24:CI24"/>
    <mergeCell ref="DL41:DO41"/>
    <mergeCell ref="DD41:DG41"/>
    <mergeCell ref="DD42:DG42"/>
    <mergeCell ref="DD31:DG31"/>
    <mergeCell ref="DD29:DG29"/>
    <mergeCell ref="BX27:CA27"/>
    <mergeCell ref="CR47:CU47"/>
    <mergeCell ref="CF50:CI50"/>
    <mergeCell ref="BX48:CA48"/>
    <mergeCell ref="BX49:CA49"/>
    <mergeCell ref="CJ28:CM28"/>
    <mergeCell ref="CF46:CI46"/>
    <mergeCell ref="CF53:CI53"/>
    <mergeCell ref="BT51:BW51"/>
    <mergeCell ref="BT49:BW49"/>
    <mergeCell ref="CN53:CQ53"/>
    <mergeCell ref="CN47:CQ47"/>
    <mergeCell ref="CB47:CE47"/>
    <mergeCell ref="BT34:BW34"/>
    <mergeCell ref="BX45:CA45"/>
    <mergeCell ref="CJ30:CM30"/>
    <mergeCell ref="CN33:CQ33"/>
    <mergeCell ref="CR33:CU33"/>
    <mergeCell ref="CR44:CU44"/>
    <mergeCell ref="CF36:CI36"/>
    <mergeCell ref="CR41:CU41"/>
    <mergeCell ref="CB37:CE37"/>
    <mergeCell ref="CF37:CI37"/>
    <mergeCell ref="CF33:CI33"/>
    <mergeCell ref="CN34:CQ34"/>
    <mergeCell ref="CF31:CI31"/>
    <mergeCell ref="CN38:CQ38"/>
    <mergeCell ref="CR40:CU40"/>
    <mergeCell ref="CJ36:CM36"/>
    <mergeCell ref="CN37:CQ37"/>
    <mergeCell ref="CJ40:CM40"/>
    <mergeCell ref="CF38:CI38"/>
    <mergeCell ref="BL23:BO23"/>
    <mergeCell ref="AJ23:AM23"/>
    <mergeCell ref="BD26:BG26"/>
    <mergeCell ref="AZ27:BC27"/>
    <mergeCell ref="BD52:BG52"/>
    <mergeCell ref="AJ48:AM48"/>
    <mergeCell ref="AV51:AY51"/>
    <mergeCell ref="AN50:AQ50"/>
    <mergeCell ref="BP52:BS52"/>
    <mergeCell ref="AR45:AU45"/>
    <mergeCell ref="BH23:BK23"/>
    <mergeCell ref="BP26:BS26"/>
    <mergeCell ref="BP27:BS27"/>
    <mergeCell ref="BH26:BK26"/>
    <mergeCell ref="BL26:BO26"/>
    <mergeCell ref="AZ43:BC43"/>
    <mergeCell ref="AV23:AY23"/>
    <mergeCell ref="AR37:AU37"/>
    <mergeCell ref="AJ36:AM36"/>
    <mergeCell ref="AR36:AU36"/>
    <mergeCell ref="AZ26:BC26"/>
    <mergeCell ref="AJ30:AM30"/>
    <mergeCell ref="AR42:AU42"/>
    <mergeCell ref="AJ44:AM44"/>
    <mergeCell ref="AN44:AQ44"/>
    <mergeCell ref="BH43:BK43"/>
    <mergeCell ref="BL43:BO43"/>
    <mergeCell ref="BP35:BS35"/>
    <mergeCell ref="AZ33:BC33"/>
    <mergeCell ref="BL46:BO46"/>
    <mergeCell ref="BP48:BS48"/>
    <mergeCell ref="AV27:AY27"/>
    <mergeCell ref="AV44:AY44"/>
    <mergeCell ref="AV52:AY52"/>
    <mergeCell ref="BP45:BS45"/>
    <mergeCell ref="BT59:BW59"/>
    <mergeCell ref="BP49:BS49"/>
    <mergeCell ref="BP46:BS46"/>
    <mergeCell ref="BL49:BO49"/>
    <mergeCell ref="BT52:BW52"/>
    <mergeCell ref="BP50:BS50"/>
    <mergeCell ref="BL47:BO47"/>
    <mergeCell ref="BL55:BO55"/>
    <mergeCell ref="BL56:BO56"/>
    <mergeCell ref="BP54:BS54"/>
    <mergeCell ref="BP51:BS51"/>
    <mergeCell ref="BL57:BO57"/>
    <mergeCell ref="BL54:BO54"/>
    <mergeCell ref="BT48:BW48"/>
    <mergeCell ref="BD54:BG54"/>
    <mergeCell ref="BD59:BG59"/>
    <mergeCell ref="AZ59:BC59"/>
    <mergeCell ref="BD49:BG49"/>
    <mergeCell ref="BD57:BG57"/>
    <mergeCell ref="BP55:BS55"/>
    <mergeCell ref="BL59:BO59"/>
    <mergeCell ref="BH47:BK47"/>
    <mergeCell ref="BD46:BG46"/>
    <mergeCell ref="BH44:BK44"/>
    <mergeCell ref="BL48:BO48"/>
    <mergeCell ref="BT54:BW54"/>
    <mergeCell ref="AV53:AY53"/>
    <mergeCell ref="BH54:BK54"/>
    <mergeCell ref="BP68:BS68"/>
    <mergeCell ref="BD120:BG120"/>
    <mergeCell ref="BD53:BG53"/>
    <mergeCell ref="BH49:BK49"/>
    <mergeCell ref="BH59:BK59"/>
    <mergeCell ref="BH53:BK53"/>
    <mergeCell ref="BH46:BK46"/>
    <mergeCell ref="AZ93:BC93"/>
    <mergeCell ref="BL69:BO69"/>
    <mergeCell ref="BD92:BG92"/>
    <mergeCell ref="AZ83:BC83"/>
    <mergeCell ref="BH94:BK94"/>
    <mergeCell ref="BL86:BO86"/>
    <mergeCell ref="AZ85:BC85"/>
    <mergeCell ref="BL64:BO64"/>
    <mergeCell ref="BH85:BK85"/>
    <mergeCell ref="BL68:BO68"/>
    <mergeCell ref="BD55:BG55"/>
    <mergeCell ref="AZ52:BC52"/>
    <mergeCell ref="BP53:BS53"/>
    <mergeCell ref="BP90:BS90"/>
    <mergeCell ref="BL87:BO87"/>
    <mergeCell ref="AZ68:BC68"/>
    <mergeCell ref="AZ47:BC47"/>
    <mergeCell ref="AZ48:BC48"/>
    <mergeCell ref="AZ50:BC50"/>
    <mergeCell ref="BP98:BS98"/>
    <mergeCell ref="BP115:BS115"/>
    <mergeCell ref="BP110:BS110"/>
    <mergeCell ref="BP103:BS103"/>
    <mergeCell ref="BH88:BK88"/>
    <mergeCell ref="BH96:BK96"/>
    <mergeCell ref="AN120:AQ120"/>
    <mergeCell ref="AR97:AU97"/>
    <mergeCell ref="AV97:AY97"/>
    <mergeCell ref="AV102:AY102"/>
    <mergeCell ref="AR102:AU102"/>
    <mergeCell ref="AN99:AQ99"/>
    <mergeCell ref="AR99:AU99"/>
    <mergeCell ref="AV99:AY99"/>
    <mergeCell ref="AZ99:BC99"/>
    <mergeCell ref="AZ80:BC80"/>
    <mergeCell ref="AB102:AE102"/>
    <mergeCell ref="AF52:AI52"/>
    <mergeCell ref="AF97:AI97"/>
    <mergeCell ref="AB98:AE98"/>
    <mergeCell ref="AF90:AI90"/>
    <mergeCell ref="AZ81:BC81"/>
    <mergeCell ref="BD87:BG87"/>
    <mergeCell ref="AV67:AY67"/>
    <mergeCell ref="AB94:AE94"/>
    <mergeCell ref="AB108:AE108"/>
    <mergeCell ref="AZ67:BC67"/>
    <mergeCell ref="AJ79:AM79"/>
    <mergeCell ref="AV95:AY95"/>
    <mergeCell ref="AN94:AQ94"/>
    <mergeCell ref="AV74:AY74"/>
    <mergeCell ref="AN87:AQ87"/>
    <mergeCell ref="AR82:AU82"/>
    <mergeCell ref="AR80:AU80"/>
    <mergeCell ref="AV80:AY80"/>
    <mergeCell ref="AV98:AY98"/>
    <mergeCell ref="AV62:AY62"/>
    <mergeCell ref="AN69:AQ69"/>
    <mergeCell ref="BD77:BG77"/>
    <mergeCell ref="AV88:AY88"/>
    <mergeCell ref="AN76:AQ76"/>
    <mergeCell ref="AZ76:BC76"/>
    <mergeCell ref="AF86:AI86"/>
    <mergeCell ref="AF82:AI82"/>
    <mergeCell ref="AJ85:AM85"/>
    <mergeCell ref="AV50:AY50"/>
    <mergeCell ref="AJ62:AM62"/>
    <mergeCell ref="AJ51:AM51"/>
    <mergeCell ref="BD93:BG93"/>
    <mergeCell ref="AF61:AI61"/>
    <mergeCell ref="BH50:BK50"/>
    <mergeCell ref="AB82:AE82"/>
    <mergeCell ref="AZ107:BC107"/>
    <mergeCell ref="BH102:BK102"/>
    <mergeCell ref="AN114:AQ114"/>
    <mergeCell ref="BH87:BK87"/>
    <mergeCell ref="BD50:BG50"/>
    <mergeCell ref="BH64:BK64"/>
    <mergeCell ref="BH68:BK68"/>
    <mergeCell ref="BH57:BK57"/>
    <mergeCell ref="BH67:BK67"/>
    <mergeCell ref="AV68:AY68"/>
    <mergeCell ref="AZ64:BC64"/>
    <mergeCell ref="AR96:AU96"/>
    <mergeCell ref="AJ106:AM106"/>
    <mergeCell ref="AV96:AY96"/>
    <mergeCell ref="AV79:AY79"/>
    <mergeCell ref="AZ66:BC66"/>
    <mergeCell ref="AZ78:BC78"/>
    <mergeCell ref="AJ90:AM90"/>
    <mergeCell ref="AR52:AU52"/>
    <mergeCell ref="AV77:AY77"/>
    <mergeCell ref="AR65:AU65"/>
    <mergeCell ref="AR83:AU83"/>
    <mergeCell ref="AJ89:AM89"/>
    <mergeCell ref="AN88:AQ88"/>
    <mergeCell ref="AR90:AU90"/>
    <mergeCell ref="AR64:AU64"/>
    <mergeCell ref="AV64:AY64"/>
    <mergeCell ref="AN90:AQ90"/>
    <mergeCell ref="AN80:AQ80"/>
    <mergeCell ref="AR84:AU84"/>
    <mergeCell ref="AN59:AQ59"/>
    <mergeCell ref="AJ55:AM55"/>
    <mergeCell ref="AV87:AY87"/>
    <mergeCell ref="AV56:AY56"/>
    <mergeCell ref="AZ56:BC56"/>
    <mergeCell ref="AJ82:AM82"/>
    <mergeCell ref="AN81:AQ81"/>
    <mergeCell ref="AN85:AQ85"/>
    <mergeCell ref="AV83:AY83"/>
    <mergeCell ref="AV82:AY82"/>
    <mergeCell ref="X182:AA182"/>
    <mergeCell ref="AF145:AI145"/>
    <mergeCell ref="AF111:AI111"/>
    <mergeCell ref="AF106:AI106"/>
    <mergeCell ref="AF150:AI150"/>
    <mergeCell ref="AB169:AE169"/>
    <mergeCell ref="AF167:AI167"/>
    <mergeCell ref="AF133:AI133"/>
    <mergeCell ref="AF172:AI172"/>
    <mergeCell ref="X171:AA171"/>
    <mergeCell ref="AF171:AI171"/>
    <mergeCell ref="X164:AA164"/>
    <mergeCell ref="AF168:AI168"/>
    <mergeCell ref="X154:AA154"/>
    <mergeCell ref="AB106:AE106"/>
    <mergeCell ref="AB107:AE107"/>
    <mergeCell ref="X89:AA89"/>
    <mergeCell ref="AB89:AE89"/>
    <mergeCell ref="AF139:AI139"/>
    <mergeCell ref="AF169:AI169"/>
    <mergeCell ref="AF181:AI181"/>
    <mergeCell ref="AB114:AE114"/>
    <mergeCell ref="X90:AA90"/>
    <mergeCell ref="X119:AA119"/>
    <mergeCell ref="AB119:AE119"/>
    <mergeCell ref="AF119:AI119"/>
    <mergeCell ref="AF122:AI122"/>
    <mergeCell ref="AF132:AI132"/>
    <mergeCell ref="AF153:AI153"/>
    <mergeCell ref="AF134:AI134"/>
    <mergeCell ref="AB177:AE177"/>
    <mergeCell ref="X106:AA106"/>
    <mergeCell ref="T187:W187"/>
    <mergeCell ref="T175:W175"/>
    <mergeCell ref="T176:W176"/>
    <mergeCell ref="T177:W177"/>
    <mergeCell ref="T181:W181"/>
    <mergeCell ref="T90:W90"/>
    <mergeCell ref="T110:W110"/>
    <mergeCell ref="T93:W93"/>
    <mergeCell ref="T101:W101"/>
    <mergeCell ref="T102:W102"/>
    <mergeCell ref="T94:W94"/>
    <mergeCell ref="T115:W115"/>
    <mergeCell ref="T117:W117"/>
    <mergeCell ref="T155:W155"/>
    <mergeCell ref="T153:W153"/>
    <mergeCell ref="T138:W138"/>
    <mergeCell ref="T109:W109"/>
    <mergeCell ref="T111:W111"/>
    <mergeCell ref="T107:W107"/>
    <mergeCell ref="T164:W164"/>
    <mergeCell ref="T165:W165"/>
    <mergeCell ref="T186:W186"/>
    <mergeCell ref="T113:W113"/>
    <mergeCell ref="T185:W185"/>
    <mergeCell ref="T182:W182"/>
    <mergeCell ref="T173:W173"/>
    <mergeCell ref="T183:W183"/>
    <mergeCell ref="T129:W129"/>
    <mergeCell ref="T130:W130"/>
    <mergeCell ref="T135:W135"/>
    <mergeCell ref="T121:W121"/>
    <mergeCell ref="T122:W122"/>
    <mergeCell ref="AB171:AE171"/>
    <mergeCell ref="T112:W112"/>
    <mergeCell ref="AB172:AE172"/>
    <mergeCell ref="X168:AA168"/>
    <mergeCell ref="X169:AA169"/>
    <mergeCell ref="AB162:AE162"/>
    <mergeCell ref="X163:AA163"/>
    <mergeCell ref="X172:AA172"/>
    <mergeCell ref="X167:AA167"/>
    <mergeCell ref="T163:W163"/>
    <mergeCell ref="X165:AA165"/>
    <mergeCell ref="T171:W171"/>
    <mergeCell ref="X173:AA173"/>
    <mergeCell ref="T166:W166"/>
    <mergeCell ref="T114:W114"/>
    <mergeCell ref="AB111:AE111"/>
    <mergeCell ref="X149:AA149"/>
    <mergeCell ref="AB130:AE130"/>
    <mergeCell ref="X113:AA113"/>
    <mergeCell ref="AB112:AE112"/>
    <mergeCell ref="X114:AA114"/>
    <mergeCell ref="X152:AA152"/>
    <mergeCell ref="AB152:AE152"/>
    <mergeCell ref="X155:AA155"/>
    <mergeCell ref="X159:AA159"/>
    <mergeCell ref="T167:W167"/>
    <mergeCell ref="T168:W168"/>
    <mergeCell ref="T169:W169"/>
    <mergeCell ref="T172:W172"/>
    <mergeCell ref="X142:AA142"/>
    <mergeCell ref="AB129:AE129"/>
    <mergeCell ref="AB132:AE132"/>
    <mergeCell ref="P187:S187"/>
    <mergeCell ref="P175:S175"/>
    <mergeCell ref="P176:S176"/>
    <mergeCell ref="P177:S177"/>
    <mergeCell ref="P181:S181"/>
    <mergeCell ref="P186:S186"/>
    <mergeCell ref="P184:S184"/>
    <mergeCell ref="P182:S182"/>
    <mergeCell ref="P168:S168"/>
    <mergeCell ref="P164:S164"/>
    <mergeCell ref="L166:O166"/>
    <mergeCell ref="L168:O168"/>
    <mergeCell ref="P185:S185"/>
    <mergeCell ref="P183:S183"/>
    <mergeCell ref="P172:S172"/>
    <mergeCell ref="P165:S165"/>
    <mergeCell ref="L182:O182"/>
    <mergeCell ref="L183:O183"/>
    <mergeCell ref="L185:O185"/>
    <mergeCell ref="L184:O184"/>
    <mergeCell ref="L167:O167"/>
    <mergeCell ref="L172:O172"/>
    <mergeCell ref="L187:O187"/>
    <mergeCell ref="P171:S171"/>
    <mergeCell ref="L153:O153"/>
    <mergeCell ref="L108:O108"/>
    <mergeCell ref="L99:O99"/>
    <mergeCell ref="T97:W97"/>
    <mergeCell ref="P88:S88"/>
    <mergeCell ref="P148:S148"/>
    <mergeCell ref="T87:W87"/>
    <mergeCell ref="L159:O159"/>
    <mergeCell ref="T99:W99"/>
    <mergeCell ref="L119:O119"/>
    <mergeCell ref="P119:S119"/>
    <mergeCell ref="T119:W119"/>
    <mergeCell ref="L141:O141"/>
    <mergeCell ref="P155:S155"/>
    <mergeCell ref="P154:S154"/>
    <mergeCell ref="P173:S173"/>
    <mergeCell ref="P153:S153"/>
    <mergeCell ref="L151:O151"/>
    <mergeCell ref="P152:S152"/>
    <mergeCell ref="P162:S162"/>
    <mergeCell ref="P166:S166"/>
    <mergeCell ref="P167:S167"/>
    <mergeCell ref="L155:O155"/>
    <mergeCell ref="L150:O150"/>
    <mergeCell ref="L144:O144"/>
    <mergeCell ref="P136:S136"/>
    <mergeCell ref="P133:S133"/>
    <mergeCell ref="T156:W156"/>
    <mergeCell ref="L89:O89"/>
    <mergeCell ref="P159:S159"/>
    <mergeCell ref="L93:O93"/>
    <mergeCell ref="L84:O84"/>
    <mergeCell ref="L121:O121"/>
    <mergeCell ref="P95:S95"/>
    <mergeCell ref="L96:O96"/>
    <mergeCell ref="P96:S96"/>
    <mergeCell ref="L116:O116"/>
    <mergeCell ref="P116:S116"/>
    <mergeCell ref="T116:W116"/>
    <mergeCell ref="P93:S93"/>
    <mergeCell ref="P160:S160"/>
    <mergeCell ref="T160:W160"/>
    <mergeCell ref="L97:O97"/>
    <mergeCell ref="P169:S169"/>
    <mergeCell ref="P146:S146"/>
    <mergeCell ref="P150:S150"/>
    <mergeCell ref="P142:S142"/>
    <mergeCell ref="P147:S147"/>
    <mergeCell ref="P145:S145"/>
    <mergeCell ref="P143:S143"/>
    <mergeCell ref="L164:O164"/>
    <mergeCell ref="L169:O169"/>
    <mergeCell ref="L94:O94"/>
    <mergeCell ref="P85:S85"/>
    <mergeCell ref="T159:W159"/>
    <mergeCell ref="T162:W162"/>
    <mergeCell ref="L162:O162"/>
    <mergeCell ref="P102:S102"/>
    <mergeCell ref="P163:S163"/>
    <mergeCell ref="AN22:AQ22"/>
    <mergeCell ref="AJ21:AM21"/>
    <mergeCell ref="P80:S80"/>
    <mergeCell ref="AJ22:AM22"/>
    <mergeCell ref="AN37:AQ37"/>
    <mergeCell ref="T65:W65"/>
    <mergeCell ref="AJ61:AM61"/>
    <mergeCell ref="AJ68:AM68"/>
    <mergeCell ref="AJ54:AM54"/>
    <mergeCell ref="X28:AA28"/>
    <mergeCell ref="P33:S33"/>
    <mergeCell ref="AF68:AI68"/>
    <mergeCell ref="AB30:AE30"/>
    <mergeCell ref="AN74:AQ74"/>
    <mergeCell ref="AN43:AQ43"/>
    <mergeCell ref="AN45:AQ45"/>
    <mergeCell ref="AJ35:AM35"/>
    <mergeCell ref="P21:S21"/>
    <mergeCell ref="P74:S74"/>
    <mergeCell ref="AF67:AI67"/>
    <mergeCell ref="X57:AA57"/>
    <mergeCell ref="AB54:AE54"/>
    <mergeCell ref="X53:AA53"/>
    <mergeCell ref="AF56:AI56"/>
    <mergeCell ref="AN62:AQ62"/>
    <mergeCell ref="AF26:AI26"/>
    <mergeCell ref="AN53:AQ53"/>
    <mergeCell ref="AJ65:AM65"/>
    <mergeCell ref="AN52:AQ52"/>
    <mergeCell ref="AJ26:AM26"/>
    <mergeCell ref="AN26:AQ26"/>
    <mergeCell ref="D28:G28"/>
    <mergeCell ref="D37:G37"/>
    <mergeCell ref="X37:AA37"/>
    <mergeCell ref="X45:AA45"/>
    <mergeCell ref="AF38:AI38"/>
    <mergeCell ref="H47:K47"/>
    <mergeCell ref="X36:AA36"/>
    <mergeCell ref="AN17:AQ18"/>
    <mergeCell ref="AF27:AI27"/>
    <mergeCell ref="AF21:AI21"/>
    <mergeCell ref="P51:S51"/>
    <mergeCell ref="P50:S50"/>
    <mergeCell ref="AN36:AQ36"/>
    <mergeCell ref="AJ40:AM40"/>
    <mergeCell ref="AJ42:AM42"/>
    <mergeCell ref="AJ39:AM39"/>
    <mergeCell ref="AJ24:AM24"/>
    <mergeCell ref="AJ27:AM27"/>
    <mergeCell ref="H36:K36"/>
    <mergeCell ref="T22:W22"/>
    <mergeCell ref="P22:S22"/>
    <mergeCell ref="X22:AA22"/>
    <mergeCell ref="L26:O26"/>
    <mergeCell ref="P26:S26"/>
    <mergeCell ref="F44:G44"/>
    <mergeCell ref="E38:G38"/>
    <mergeCell ref="P36:S36"/>
    <mergeCell ref="P45:S45"/>
    <mergeCell ref="P42:S42"/>
    <mergeCell ref="X29:AA29"/>
    <mergeCell ref="AB29:AE29"/>
    <mergeCell ref="AN29:AQ29"/>
    <mergeCell ref="F48:G48"/>
    <mergeCell ref="E46:G46"/>
    <mergeCell ref="AF44:AI44"/>
    <mergeCell ref="AF40:AI40"/>
    <mergeCell ref="AF43:AI43"/>
    <mergeCell ref="AF34:AI34"/>
    <mergeCell ref="AF39:AI39"/>
    <mergeCell ref="AB48:AE48"/>
    <mergeCell ref="T26:W26"/>
    <mergeCell ref="X26:AA26"/>
    <mergeCell ref="X23:AA23"/>
    <mergeCell ref="H32:K32"/>
    <mergeCell ref="L32:O32"/>
    <mergeCell ref="T32:W32"/>
    <mergeCell ref="X32:AA32"/>
    <mergeCell ref="H31:K31"/>
    <mergeCell ref="H26:K26"/>
    <mergeCell ref="C36:G36"/>
    <mergeCell ref="E35:G35"/>
    <mergeCell ref="H39:K39"/>
    <mergeCell ref="H44:K44"/>
    <mergeCell ref="AB27:AE27"/>
    <mergeCell ref="AB23:AE23"/>
    <mergeCell ref="AB28:AE28"/>
    <mergeCell ref="AF31:AI31"/>
    <mergeCell ref="P41:S41"/>
    <mergeCell ref="T41:W41"/>
    <mergeCell ref="E34:G34"/>
    <mergeCell ref="P35:S35"/>
    <mergeCell ref="P28:S28"/>
    <mergeCell ref="P29:S29"/>
    <mergeCell ref="P30:S30"/>
    <mergeCell ref="C21:G21"/>
    <mergeCell ref="X21:AA21"/>
    <mergeCell ref="L65:O65"/>
    <mergeCell ref="T33:W33"/>
    <mergeCell ref="H37:K37"/>
    <mergeCell ref="H45:K45"/>
    <mergeCell ref="H35:K35"/>
    <mergeCell ref="L34:O34"/>
    <mergeCell ref="P39:S39"/>
    <mergeCell ref="P40:S40"/>
    <mergeCell ref="F67:G67"/>
    <mergeCell ref="X62:AA62"/>
    <mergeCell ref="L56:O56"/>
    <mergeCell ref="L61:O61"/>
    <mergeCell ref="T84:W84"/>
    <mergeCell ref="H27:K27"/>
    <mergeCell ref="H80:K80"/>
    <mergeCell ref="L67:O67"/>
    <mergeCell ref="L74:O74"/>
    <mergeCell ref="H81:K81"/>
    <mergeCell ref="H82:K82"/>
    <mergeCell ref="H84:K84"/>
    <mergeCell ref="L59:O59"/>
    <mergeCell ref="T66:W66"/>
    <mergeCell ref="P68:S68"/>
    <mergeCell ref="T36:W36"/>
    <mergeCell ref="T38:W38"/>
    <mergeCell ref="T39:W39"/>
    <mergeCell ref="X39:AA39"/>
    <mergeCell ref="H28:K28"/>
    <mergeCell ref="H41:K41"/>
    <mergeCell ref="P44:S44"/>
    <mergeCell ref="T24:W24"/>
    <mergeCell ref="P23:S23"/>
    <mergeCell ref="P27:S27"/>
    <mergeCell ref="X41:AA41"/>
    <mergeCell ref="D22:G22"/>
    <mergeCell ref="L66:O66"/>
    <mergeCell ref="H22:K22"/>
    <mergeCell ref="P43:S43"/>
    <mergeCell ref="P46:S46"/>
    <mergeCell ref="T45:W45"/>
    <mergeCell ref="H52:K52"/>
    <mergeCell ref="H57:K57"/>
    <mergeCell ref="H54:K54"/>
    <mergeCell ref="X42:AA42"/>
    <mergeCell ref="P53:S53"/>
    <mergeCell ref="P54:S54"/>
    <mergeCell ref="P49:S49"/>
    <mergeCell ref="L43:O43"/>
    <mergeCell ref="P31:S31"/>
    <mergeCell ref="P34:S34"/>
    <mergeCell ref="P32:S32"/>
    <mergeCell ref="H34:K34"/>
    <mergeCell ref="L36:O36"/>
    <mergeCell ref="L37:O37"/>
    <mergeCell ref="L35:O35"/>
    <mergeCell ref="P37:S37"/>
    <mergeCell ref="F66:G66"/>
    <mergeCell ref="F39:G39"/>
    <mergeCell ref="F43:G43"/>
    <mergeCell ref="E42:G42"/>
    <mergeCell ref="X31:AA31"/>
    <mergeCell ref="L22:O22"/>
    <mergeCell ref="T59:W59"/>
    <mergeCell ref="T85:W85"/>
    <mergeCell ref="AB68:AE68"/>
    <mergeCell ref="AB69:AE69"/>
    <mergeCell ref="X65:AA65"/>
    <mergeCell ref="AF16:AI16"/>
    <mergeCell ref="L16:O16"/>
    <mergeCell ref="AN16:AQ16"/>
    <mergeCell ref="AN19:AQ20"/>
    <mergeCell ref="F74:G74"/>
    <mergeCell ref="E80:G80"/>
    <mergeCell ref="L29:O29"/>
    <mergeCell ref="L30:O30"/>
    <mergeCell ref="L31:O31"/>
    <mergeCell ref="H29:K29"/>
    <mergeCell ref="H30:K30"/>
    <mergeCell ref="G19:G20"/>
    <mergeCell ref="AN65:AQ65"/>
    <mergeCell ref="AJ53:AM53"/>
    <mergeCell ref="AB65:AE65"/>
    <mergeCell ref="X47:AA47"/>
    <mergeCell ref="F40:G40"/>
    <mergeCell ref="F41:G41"/>
    <mergeCell ref="F62:G62"/>
    <mergeCell ref="H62:K62"/>
    <mergeCell ref="L62:O62"/>
    <mergeCell ref="H65:K65"/>
    <mergeCell ref="T21:W21"/>
    <mergeCell ref="X24:AA24"/>
    <mergeCell ref="H33:K33"/>
    <mergeCell ref="L33:O33"/>
    <mergeCell ref="X33:AA33"/>
    <mergeCell ref="L55:O55"/>
    <mergeCell ref="X49:AA49"/>
    <mergeCell ref="AB44:AE44"/>
    <mergeCell ref="T47:W47"/>
    <mergeCell ref="T51:W51"/>
    <mergeCell ref="T44:W44"/>
    <mergeCell ref="L45:O45"/>
    <mergeCell ref="T50:W50"/>
    <mergeCell ref="H53:K53"/>
    <mergeCell ref="H67:K67"/>
    <mergeCell ref="H64:K64"/>
    <mergeCell ref="L64:O64"/>
    <mergeCell ref="P64:S64"/>
    <mergeCell ref="T64:W64"/>
    <mergeCell ref="X64:AA64"/>
    <mergeCell ref="T68:W68"/>
    <mergeCell ref="X44:AA44"/>
    <mergeCell ref="P62:S62"/>
    <mergeCell ref="T62:W62"/>
    <mergeCell ref="P55:S55"/>
    <mergeCell ref="L57:O57"/>
    <mergeCell ref="X59:AA59"/>
    <mergeCell ref="H50:K50"/>
    <mergeCell ref="H49:K49"/>
    <mergeCell ref="L51:O51"/>
    <mergeCell ref="H66:K66"/>
    <mergeCell ref="L53:O53"/>
    <mergeCell ref="P52:S52"/>
    <mergeCell ref="T48:W48"/>
    <mergeCell ref="T46:W46"/>
    <mergeCell ref="H46:K46"/>
    <mergeCell ref="H56:K56"/>
    <mergeCell ref="X27:AA27"/>
    <mergeCell ref="H40:K40"/>
    <mergeCell ref="L38:O38"/>
    <mergeCell ref="L28:O28"/>
    <mergeCell ref="L44:O44"/>
    <mergeCell ref="P61:S61"/>
    <mergeCell ref="P59:S59"/>
    <mergeCell ref="P66:S66"/>
    <mergeCell ref="X43:AA43"/>
    <mergeCell ref="AB80:AE80"/>
    <mergeCell ref="AB53:AE53"/>
    <mergeCell ref="T80:W80"/>
    <mergeCell ref="X38:AA38"/>
    <mergeCell ref="AB39:AE39"/>
    <mergeCell ref="T43:W43"/>
    <mergeCell ref="X80:AA80"/>
    <mergeCell ref="L40:O40"/>
    <mergeCell ref="H78:K78"/>
    <mergeCell ref="L78:O78"/>
    <mergeCell ref="L68:O68"/>
    <mergeCell ref="L69:O69"/>
    <mergeCell ref="T52:W52"/>
    <mergeCell ref="P57:S57"/>
    <mergeCell ref="P65:S65"/>
    <mergeCell ref="P56:S56"/>
    <mergeCell ref="X77:AA77"/>
    <mergeCell ref="AB77:AE77"/>
    <mergeCell ref="P78:S78"/>
    <mergeCell ref="AB43:AE43"/>
    <mergeCell ref="T34:W34"/>
    <mergeCell ref="T35:W35"/>
    <mergeCell ref="H68:K68"/>
    <mergeCell ref="X16:AA16"/>
    <mergeCell ref="T16:W16"/>
    <mergeCell ref="H19:K20"/>
    <mergeCell ref="H21:K21"/>
    <mergeCell ref="L21:O21"/>
    <mergeCell ref="L76:O76"/>
    <mergeCell ref="P76:S76"/>
    <mergeCell ref="H86:K86"/>
    <mergeCell ref="L23:O23"/>
    <mergeCell ref="L27:O27"/>
    <mergeCell ref="H23:K23"/>
    <mergeCell ref="T28:W28"/>
    <mergeCell ref="T23:W23"/>
    <mergeCell ref="T27:W27"/>
    <mergeCell ref="P83:S83"/>
    <mergeCell ref="X82:AA82"/>
    <mergeCell ref="X83:AA83"/>
    <mergeCell ref="T61:W61"/>
    <mergeCell ref="T57:W57"/>
    <mergeCell ref="T67:W67"/>
    <mergeCell ref="X67:AA67"/>
    <mergeCell ref="P86:S86"/>
    <mergeCell ref="L50:O50"/>
    <mergeCell ref="L46:O46"/>
    <mergeCell ref="X61:AA61"/>
    <mergeCell ref="P84:S84"/>
    <mergeCell ref="T77:W77"/>
    <mergeCell ref="H76:K76"/>
    <mergeCell ref="H61:K61"/>
    <mergeCell ref="H59:K59"/>
    <mergeCell ref="P67:S67"/>
    <mergeCell ref="T54:W54"/>
    <mergeCell ref="J2:AU2"/>
    <mergeCell ref="AF17:AI18"/>
    <mergeCell ref="AJ17:AM18"/>
    <mergeCell ref="B13:G13"/>
    <mergeCell ref="AJ19:AM20"/>
    <mergeCell ref="X17:AA18"/>
    <mergeCell ref="B19:C20"/>
    <mergeCell ref="AB17:AE18"/>
    <mergeCell ref="AB19:AE20"/>
    <mergeCell ref="B5:G5"/>
    <mergeCell ref="P17:S18"/>
    <mergeCell ref="L17:O18"/>
    <mergeCell ref="B2:D2"/>
    <mergeCell ref="G17:G18"/>
    <mergeCell ref="H17:K18"/>
    <mergeCell ref="H15:I16"/>
    <mergeCell ref="J15:K16"/>
    <mergeCell ref="T19:W20"/>
    <mergeCell ref="X19:AA20"/>
    <mergeCell ref="AB16:AE16"/>
    <mergeCell ref="AF19:AI20"/>
    <mergeCell ref="P19:S20"/>
    <mergeCell ref="L15:EA15"/>
    <mergeCell ref="AR17:AU18"/>
    <mergeCell ref="AR19:AU20"/>
    <mergeCell ref="DD17:DG18"/>
    <mergeCell ref="DD19:DG20"/>
    <mergeCell ref="T17:W18"/>
    <mergeCell ref="L19:O20"/>
    <mergeCell ref="CJ19:CM20"/>
    <mergeCell ref="P16:S16"/>
    <mergeCell ref="AJ16:AM16"/>
    <mergeCell ref="C187:G187"/>
    <mergeCell ref="C181:G181"/>
    <mergeCell ref="C182:G182"/>
    <mergeCell ref="C186:G186"/>
    <mergeCell ref="C185:G185"/>
    <mergeCell ref="C166:G166"/>
    <mergeCell ref="B176:G176"/>
    <mergeCell ref="E162:G162"/>
    <mergeCell ref="D163:G163"/>
    <mergeCell ref="L120:O120"/>
    <mergeCell ref="L122:O122"/>
    <mergeCell ref="C168:G168"/>
    <mergeCell ref="L114:O114"/>
    <mergeCell ref="E164:G164"/>
    <mergeCell ref="E165:G165"/>
    <mergeCell ref="E154:G154"/>
    <mergeCell ref="F141:G141"/>
    <mergeCell ref="H148:K148"/>
    <mergeCell ref="L186:O186"/>
    <mergeCell ref="B175:G175"/>
    <mergeCell ref="L148:O148"/>
    <mergeCell ref="F143:G143"/>
    <mergeCell ref="L132:O132"/>
    <mergeCell ref="H187:K187"/>
    <mergeCell ref="H154:K154"/>
    <mergeCell ref="E155:G155"/>
    <mergeCell ref="L117:O117"/>
    <mergeCell ref="H155:K155"/>
    <mergeCell ref="C169:G169"/>
    <mergeCell ref="C167:G167"/>
    <mergeCell ref="L156:O156"/>
    <mergeCell ref="L171:O171"/>
    <mergeCell ref="BD76:BG76"/>
    <mergeCell ref="AB101:AE101"/>
    <mergeCell ref="AB103:AE103"/>
    <mergeCell ref="X99:AA99"/>
    <mergeCell ref="AB99:AE99"/>
    <mergeCell ref="P90:S90"/>
    <mergeCell ref="H77:K77"/>
    <mergeCell ref="L77:O77"/>
    <mergeCell ref="P77:S77"/>
    <mergeCell ref="AB81:AE81"/>
    <mergeCell ref="AB85:AE85"/>
    <mergeCell ref="X84:AA84"/>
    <mergeCell ref="AR76:AU76"/>
    <mergeCell ref="T76:W76"/>
    <mergeCell ref="AB84:AE84"/>
    <mergeCell ref="T88:W88"/>
    <mergeCell ref="AB87:AE87"/>
    <mergeCell ref="AF85:AI85"/>
    <mergeCell ref="AF81:AI81"/>
    <mergeCell ref="AF87:AI87"/>
    <mergeCell ref="P89:S89"/>
    <mergeCell ref="L80:O80"/>
    <mergeCell ref="H85:K85"/>
    <mergeCell ref="L82:O82"/>
    <mergeCell ref="P99:S99"/>
    <mergeCell ref="P94:S94"/>
    <mergeCell ref="T86:W86"/>
    <mergeCell ref="L95:O95"/>
    <mergeCell ref="P101:S101"/>
    <mergeCell ref="AF89:AI89"/>
    <mergeCell ref="BD90:BG90"/>
    <mergeCell ref="AN83:AQ83"/>
    <mergeCell ref="AF78:AI78"/>
    <mergeCell ref="AJ78:AM78"/>
    <mergeCell ref="AN78:AQ78"/>
    <mergeCell ref="AR78:AU78"/>
    <mergeCell ref="AF76:AI76"/>
    <mergeCell ref="AF69:AI69"/>
    <mergeCell ref="AJ74:AM74"/>
    <mergeCell ref="AR67:AU67"/>
    <mergeCell ref="AJ64:AM64"/>
    <mergeCell ref="AF77:AI77"/>
    <mergeCell ref="AJ77:AM77"/>
    <mergeCell ref="AN77:AQ77"/>
    <mergeCell ref="AR77:AU77"/>
    <mergeCell ref="AF64:AI64"/>
    <mergeCell ref="AB66:AE66"/>
    <mergeCell ref="T74:W74"/>
    <mergeCell ref="B179:G179"/>
    <mergeCell ref="L87:O87"/>
    <mergeCell ref="L90:O90"/>
    <mergeCell ref="L88:O88"/>
    <mergeCell ref="L86:O86"/>
    <mergeCell ref="B177:G177"/>
    <mergeCell ref="P82:S82"/>
    <mergeCell ref="AR165:AU165"/>
    <mergeCell ref="AJ172:AM172"/>
    <mergeCell ref="P69:S69"/>
    <mergeCell ref="F76:G76"/>
    <mergeCell ref="L163:O163"/>
    <mergeCell ref="L165:O165"/>
    <mergeCell ref="P149:S149"/>
    <mergeCell ref="P144:S144"/>
    <mergeCell ref="P156:S156"/>
    <mergeCell ref="X79:AA79"/>
    <mergeCell ref="AB79:AE79"/>
    <mergeCell ref="X81:AA81"/>
    <mergeCell ref="X74:AA74"/>
    <mergeCell ref="T81:W81"/>
    <mergeCell ref="AR62:AU62"/>
    <mergeCell ref="AR51:AU51"/>
    <mergeCell ref="AJ56:AM56"/>
    <mergeCell ref="X56:AA56"/>
    <mergeCell ref="AB56:AE56"/>
    <mergeCell ref="AF47:AI47"/>
    <mergeCell ref="AR56:AU56"/>
    <mergeCell ref="AJ49:AM49"/>
    <mergeCell ref="AJ52:AM52"/>
    <mergeCell ref="AN48:AQ48"/>
    <mergeCell ref="AF49:AI49"/>
    <mergeCell ref="AF54:AI54"/>
    <mergeCell ref="AB49:AE49"/>
    <mergeCell ref="AR55:AU55"/>
    <mergeCell ref="AN54:AQ54"/>
    <mergeCell ref="AR53:AU53"/>
    <mergeCell ref="T49:W49"/>
    <mergeCell ref="X66:AA66"/>
    <mergeCell ref="AF48:AI48"/>
    <mergeCell ref="AF65:AI65"/>
    <mergeCell ref="AJ75:AM75"/>
    <mergeCell ref="AN75:AQ75"/>
    <mergeCell ref="AR75:AU75"/>
    <mergeCell ref="T78:W78"/>
    <mergeCell ref="X78:AA78"/>
    <mergeCell ref="AB78:AE78"/>
    <mergeCell ref="AN57:AQ57"/>
    <mergeCell ref="AR46:AU46"/>
    <mergeCell ref="AF50:AI50"/>
    <mergeCell ref="AF51:AI51"/>
    <mergeCell ref="AR50:AU50"/>
    <mergeCell ref="T69:W69"/>
    <mergeCell ref="AR61:AU61"/>
    <mergeCell ref="T53:W53"/>
    <mergeCell ref="DP41:DS41"/>
    <mergeCell ref="DP42:DS42"/>
    <mergeCell ref="DP38:DS38"/>
    <mergeCell ref="DP34:DS34"/>
    <mergeCell ref="CF35:CI35"/>
    <mergeCell ref="BD23:BG23"/>
    <mergeCell ref="X76:AA76"/>
    <mergeCell ref="AB76:AE76"/>
    <mergeCell ref="AB74:AE74"/>
    <mergeCell ref="AJ69:AM69"/>
    <mergeCell ref="AB61:AE61"/>
    <mergeCell ref="AB59:AE59"/>
    <mergeCell ref="AV59:AY59"/>
    <mergeCell ref="AR69:AU69"/>
    <mergeCell ref="BL76:BO76"/>
    <mergeCell ref="AV54:AY54"/>
    <mergeCell ref="AV55:AY55"/>
    <mergeCell ref="BT56:BW56"/>
    <mergeCell ref="BP61:BS61"/>
    <mergeCell ref="BP47:BS47"/>
    <mergeCell ref="BL42:BO42"/>
    <mergeCell ref="BD36:BG36"/>
    <mergeCell ref="AF45:AI45"/>
    <mergeCell ref="BP57:BS57"/>
    <mergeCell ref="AF46:AI46"/>
    <mergeCell ref="AB45:AE45"/>
    <mergeCell ref="CR24:CU24"/>
    <mergeCell ref="X46:AA46"/>
    <mergeCell ref="T29:W29"/>
    <mergeCell ref="AF37:AI37"/>
    <mergeCell ref="CB41:CE41"/>
    <mergeCell ref="BP33:BS33"/>
    <mergeCell ref="BX33:CA33"/>
    <mergeCell ref="AF30:AI30"/>
    <mergeCell ref="AJ41:AM41"/>
    <mergeCell ref="AZ44:BC44"/>
    <mergeCell ref="BD47:BG47"/>
    <mergeCell ref="AZ53:BC53"/>
    <mergeCell ref="CN29:CQ29"/>
    <mergeCell ref="BL38:BO38"/>
    <mergeCell ref="CF42:CI42"/>
    <mergeCell ref="BX34:CA34"/>
    <mergeCell ref="BP34:BS34"/>
    <mergeCell ref="AN47:AQ47"/>
    <mergeCell ref="CB50:CE50"/>
    <mergeCell ref="AN32:AQ32"/>
    <mergeCell ref="AN42:AQ42"/>
    <mergeCell ref="BL29:BO29"/>
    <mergeCell ref="AB41:AE41"/>
    <mergeCell ref="AB40:AE40"/>
    <mergeCell ref="AF42:AI42"/>
    <mergeCell ref="BX30:CA30"/>
    <mergeCell ref="BT37:BW37"/>
    <mergeCell ref="BT38:BW38"/>
    <mergeCell ref="CJ33:CM33"/>
    <mergeCell ref="AV49:AY49"/>
    <mergeCell ref="BD48:BG48"/>
    <mergeCell ref="AB21:AE21"/>
    <mergeCell ref="AB37:AE37"/>
    <mergeCell ref="AB36:AE36"/>
    <mergeCell ref="AB24:AE24"/>
    <mergeCell ref="AB32:AE32"/>
    <mergeCell ref="AB22:AE22"/>
    <mergeCell ref="AB26:AE26"/>
    <mergeCell ref="AF22:AI22"/>
    <mergeCell ref="AB42:AE42"/>
    <mergeCell ref="AN21:AQ21"/>
    <mergeCell ref="X40:AA40"/>
    <mergeCell ref="CB30:CE30"/>
    <mergeCell ref="CB35:CE35"/>
    <mergeCell ref="X34:AA34"/>
    <mergeCell ref="AF33:AI33"/>
    <mergeCell ref="BD33:BG33"/>
    <mergeCell ref="AN30:AQ30"/>
    <mergeCell ref="AR27:AU27"/>
    <mergeCell ref="AF24:AI24"/>
    <mergeCell ref="BP21:BS21"/>
    <mergeCell ref="BT21:BW21"/>
    <mergeCell ref="AR26:AU26"/>
    <mergeCell ref="BH24:BK24"/>
    <mergeCell ref="AF23:AI23"/>
    <mergeCell ref="BP29:BS29"/>
    <mergeCell ref="BL22:BO22"/>
    <mergeCell ref="BD27:BG27"/>
    <mergeCell ref="BD38:BG38"/>
    <mergeCell ref="BD22:BG22"/>
    <mergeCell ref="AR21:AU21"/>
    <mergeCell ref="BX25:CA25"/>
    <mergeCell ref="BT33:BW33"/>
    <mergeCell ref="AZ45:BC45"/>
    <mergeCell ref="AZ41:BC41"/>
    <mergeCell ref="BT46:BW46"/>
    <mergeCell ref="AZ35:BC35"/>
    <mergeCell ref="BT25:BW25"/>
    <mergeCell ref="AR22:AU22"/>
    <mergeCell ref="AN23:AQ23"/>
    <mergeCell ref="BP30:BS30"/>
    <mergeCell ref="AF36:AI36"/>
    <mergeCell ref="AB34:AE34"/>
    <mergeCell ref="X35:AA35"/>
    <mergeCell ref="DL37:DO37"/>
    <mergeCell ref="CV39:CY39"/>
    <mergeCell ref="CV42:CY42"/>
    <mergeCell ref="T42:W42"/>
    <mergeCell ref="DH35:DK35"/>
    <mergeCell ref="DL34:DO34"/>
    <mergeCell ref="AZ39:BC39"/>
    <mergeCell ref="BX40:CA40"/>
    <mergeCell ref="BL40:BO40"/>
    <mergeCell ref="CN41:CQ41"/>
    <mergeCell ref="BH38:BK38"/>
    <mergeCell ref="CZ33:DC33"/>
    <mergeCell ref="BT36:BW36"/>
    <mergeCell ref="BP42:BS42"/>
    <mergeCell ref="DH36:DK36"/>
    <mergeCell ref="CR36:CU36"/>
    <mergeCell ref="BD41:BG41"/>
    <mergeCell ref="BD40:BG40"/>
    <mergeCell ref="BD42:BG42"/>
    <mergeCell ref="T37:W37"/>
    <mergeCell ref="DH34:DK34"/>
    <mergeCell ref="AV43:AY43"/>
    <mergeCell ref="CJ34:CM34"/>
    <mergeCell ref="CV33:CY33"/>
    <mergeCell ref="CV45:CY45"/>
    <mergeCell ref="DH44:DK44"/>
    <mergeCell ref="AV32:AY32"/>
    <mergeCell ref="AV38:AY38"/>
    <mergeCell ref="AV33:AY33"/>
    <mergeCell ref="AZ34:BC34"/>
    <mergeCell ref="CZ35:DC35"/>
    <mergeCell ref="CF34:CI34"/>
    <mergeCell ref="BD43:BG43"/>
    <mergeCell ref="AZ42:BC42"/>
    <mergeCell ref="BX44:CA44"/>
    <mergeCell ref="AZ46:BC46"/>
    <mergeCell ref="CV24:CY24"/>
    <mergeCell ref="CF27:CI27"/>
    <mergeCell ref="CJ26:CM26"/>
    <mergeCell ref="CZ26:DC26"/>
    <mergeCell ref="CZ31:DC31"/>
    <mergeCell ref="CF25:CI25"/>
    <mergeCell ref="CF26:CI26"/>
    <mergeCell ref="BD24:BG24"/>
    <mergeCell ref="BT31:BW31"/>
    <mergeCell ref="BD39:BG39"/>
    <mergeCell ref="CZ38:DC38"/>
    <mergeCell ref="AZ38:BC38"/>
    <mergeCell ref="CJ39:CM39"/>
    <mergeCell ref="BH36:BK36"/>
    <mergeCell ref="BH37:BK37"/>
    <mergeCell ref="BX42:CA42"/>
    <mergeCell ref="BX26:CA26"/>
    <mergeCell ref="BL41:BO41"/>
    <mergeCell ref="DP32:DS32"/>
    <mergeCell ref="DH31:DK31"/>
    <mergeCell ref="CZ32:DC32"/>
    <mergeCell ref="DP31:DS31"/>
    <mergeCell ref="CF32:CI32"/>
    <mergeCell ref="BX39:CA39"/>
    <mergeCell ref="CB36:CE36"/>
    <mergeCell ref="CV41:CY41"/>
    <mergeCell ref="DP46:DS46"/>
    <mergeCell ref="DH46:DK46"/>
    <mergeCell ref="DH47:DK47"/>
    <mergeCell ref="CZ43:DC43"/>
    <mergeCell ref="BD37:BG37"/>
    <mergeCell ref="BL36:BO36"/>
    <mergeCell ref="BH32:BK32"/>
    <mergeCell ref="BH31:BK31"/>
    <mergeCell ref="BH42:BK42"/>
    <mergeCell ref="DL35:DO35"/>
    <mergeCell ref="CV37:CY37"/>
    <mergeCell ref="CJ31:CM31"/>
    <mergeCell ref="CV31:CY31"/>
    <mergeCell ref="BD35:BG35"/>
    <mergeCell ref="BL31:BO31"/>
    <mergeCell ref="CR34:CU34"/>
    <mergeCell ref="BD44:BG44"/>
    <mergeCell ref="BP44:BS44"/>
    <mergeCell ref="BX43:CA43"/>
    <mergeCell ref="BX47:CA47"/>
    <mergeCell ref="DP33:DS33"/>
    <mergeCell ref="DL44:DO44"/>
    <mergeCell ref="CZ39:DC39"/>
    <mergeCell ref="AR30:AU30"/>
    <mergeCell ref="AV30:AY30"/>
    <mergeCell ref="AN35:AQ35"/>
    <mergeCell ref="AR40:AU40"/>
    <mergeCell ref="AJ38:AM38"/>
    <mergeCell ref="AR33:AU33"/>
    <mergeCell ref="AR34:AU34"/>
    <mergeCell ref="AN34:AQ34"/>
    <mergeCell ref="AB33:AE33"/>
    <mergeCell ref="AJ33:AM33"/>
    <mergeCell ref="DP36:DS36"/>
    <mergeCell ref="DL36:DO36"/>
    <mergeCell ref="DD36:DG36"/>
    <mergeCell ref="DD34:DG34"/>
    <mergeCell ref="CV36:CY36"/>
    <mergeCell ref="DL31:DO31"/>
    <mergeCell ref="BD34:BG34"/>
    <mergeCell ref="CZ40:DC40"/>
    <mergeCell ref="DD38:DG38"/>
    <mergeCell ref="DH32:DK32"/>
    <mergeCell ref="DD39:DG39"/>
    <mergeCell ref="AN33:AQ33"/>
    <mergeCell ref="DD30:DG30"/>
    <mergeCell ref="CV40:CY40"/>
    <mergeCell ref="CN36:CQ36"/>
    <mergeCell ref="CB40:CE40"/>
    <mergeCell ref="DD40:DG40"/>
    <mergeCell ref="CF40:CI40"/>
    <mergeCell ref="BL33:BO33"/>
    <mergeCell ref="H42:K42"/>
    <mergeCell ref="AB38:AE38"/>
    <mergeCell ref="AR32:AU32"/>
    <mergeCell ref="AZ40:BC40"/>
    <mergeCell ref="AZ32:BC32"/>
    <mergeCell ref="AV40:AY40"/>
    <mergeCell ref="T30:W30"/>
    <mergeCell ref="T31:W31"/>
    <mergeCell ref="AF41:AI41"/>
    <mergeCell ref="AF35:AI35"/>
    <mergeCell ref="T40:W40"/>
    <mergeCell ref="CR30:CU30"/>
    <mergeCell ref="BT41:BW41"/>
    <mergeCell ref="BX35:CA35"/>
    <mergeCell ref="BP37:BS37"/>
    <mergeCell ref="BL39:BO39"/>
    <mergeCell ref="BH39:BK39"/>
    <mergeCell ref="CF30:CI30"/>
    <mergeCell ref="BH35:BK35"/>
    <mergeCell ref="AR35:AU35"/>
    <mergeCell ref="AR38:AU38"/>
    <mergeCell ref="X30:AA30"/>
    <mergeCell ref="AR41:AU41"/>
    <mergeCell ref="H38:K38"/>
    <mergeCell ref="CR42:CU42"/>
    <mergeCell ref="CN35:CQ35"/>
    <mergeCell ref="BP40:BS40"/>
    <mergeCell ref="L39:O39"/>
    <mergeCell ref="L42:O42"/>
    <mergeCell ref="AV39:AY39"/>
    <mergeCell ref="BH40:BK40"/>
    <mergeCell ref="BD32:BG32"/>
    <mergeCell ref="H51:K51"/>
    <mergeCell ref="AZ57:BC57"/>
    <mergeCell ref="H48:K48"/>
    <mergeCell ref="P48:S48"/>
    <mergeCell ref="L48:O48"/>
    <mergeCell ref="L47:O47"/>
    <mergeCell ref="AF55:AI55"/>
    <mergeCell ref="L49:O49"/>
    <mergeCell ref="AZ49:BC49"/>
    <mergeCell ref="AZ55:BC55"/>
    <mergeCell ref="AN46:AQ46"/>
    <mergeCell ref="AJ46:AM46"/>
    <mergeCell ref="AB57:AE57"/>
    <mergeCell ref="AF57:AI57"/>
    <mergeCell ref="L54:O54"/>
    <mergeCell ref="L52:O52"/>
    <mergeCell ref="P47:S47"/>
    <mergeCell ref="AV48:AY48"/>
    <mergeCell ref="H55:K55"/>
    <mergeCell ref="AV47:AY47"/>
    <mergeCell ref="T56:W56"/>
    <mergeCell ref="T55:W55"/>
    <mergeCell ref="AR49:AU49"/>
    <mergeCell ref="AB46:AE46"/>
    <mergeCell ref="AB47:AE47"/>
    <mergeCell ref="AF53:AI53"/>
    <mergeCell ref="AR54:AU54"/>
    <mergeCell ref="X52:AA52"/>
    <mergeCell ref="AB52:AE52"/>
    <mergeCell ref="X54:AA54"/>
    <mergeCell ref="AJ50:AM50"/>
    <mergeCell ref="AN55:AQ55"/>
    <mergeCell ref="L41:O41"/>
    <mergeCell ref="P38:S38"/>
    <mergeCell ref="AZ36:BC36"/>
    <mergeCell ref="BL34:BO34"/>
    <mergeCell ref="CR32:CU32"/>
    <mergeCell ref="CJ32:CM32"/>
    <mergeCell ref="AN41:AQ41"/>
    <mergeCell ref="AN31:AQ31"/>
    <mergeCell ref="CZ41:DC41"/>
    <mergeCell ref="CJ181:CM181"/>
    <mergeCell ref="AF182:AI182"/>
    <mergeCell ref="DL181:DO181"/>
    <mergeCell ref="CR169:CU169"/>
    <mergeCell ref="T184:W184"/>
    <mergeCell ref="X184:AA184"/>
    <mergeCell ref="E47:G47"/>
    <mergeCell ref="DT34:DW34"/>
    <mergeCell ref="DP35:DS35"/>
    <mergeCell ref="CJ41:CM41"/>
    <mergeCell ref="CJ42:CM42"/>
    <mergeCell ref="AV46:AY46"/>
    <mergeCell ref="CB43:CE43"/>
    <mergeCell ref="CN43:CQ43"/>
    <mergeCell ref="AV42:AY42"/>
    <mergeCell ref="CV43:CY43"/>
    <mergeCell ref="CR43:CU43"/>
    <mergeCell ref="CN45:CQ45"/>
    <mergeCell ref="CF45:CI45"/>
    <mergeCell ref="CB45:CE45"/>
    <mergeCell ref="BL45:BO45"/>
    <mergeCell ref="AV45:AY45"/>
    <mergeCell ref="DH40:DK40"/>
    <mergeCell ref="DT38:DW38"/>
    <mergeCell ref="BX38:CA38"/>
    <mergeCell ref="CB39:CE39"/>
    <mergeCell ref="BX36:CA36"/>
    <mergeCell ref="BT40:BW40"/>
    <mergeCell ref="BP167:BS167"/>
    <mergeCell ref="BP168:BS168"/>
    <mergeCell ref="BD181:BG181"/>
    <mergeCell ref="BH181:BK181"/>
    <mergeCell ref="BX171:CA171"/>
    <mergeCell ref="CB171:CE171"/>
    <mergeCell ref="H43:K43"/>
    <mergeCell ref="DT48:DW48"/>
    <mergeCell ref="DL184:DO184"/>
    <mergeCell ref="DP184:DS184"/>
    <mergeCell ref="AF184:AI184"/>
    <mergeCell ref="CZ168:DC168"/>
    <mergeCell ref="DD168:DG168"/>
    <mergeCell ref="DD167:DG167"/>
    <mergeCell ref="DL167:DO167"/>
    <mergeCell ref="CJ177:CM177"/>
    <mergeCell ref="CV177:CY177"/>
    <mergeCell ref="CZ177:DC177"/>
    <mergeCell ref="CR177:CU177"/>
    <mergeCell ref="CV175:CY175"/>
    <mergeCell ref="CV167:CY167"/>
    <mergeCell ref="CF168:CI168"/>
    <mergeCell ref="DL169:DO169"/>
    <mergeCell ref="AN168:AQ168"/>
    <mergeCell ref="CV181:CY181"/>
    <mergeCell ref="CN183:CQ183"/>
    <mergeCell ref="AZ181:BC181"/>
    <mergeCell ref="CF182:CI182"/>
    <mergeCell ref="AF177:AI177"/>
    <mergeCell ref="CJ175:CM175"/>
    <mergeCell ref="CV173:CY173"/>
    <mergeCell ref="CV59:CY59"/>
    <mergeCell ref="CJ65:CM65"/>
    <mergeCell ref="CF56:CI56"/>
    <mergeCell ref="CV61:CY61"/>
    <mergeCell ref="CB57:CE57"/>
    <mergeCell ref="DX45:EA45"/>
    <mergeCell ref="BH48:BK48"/>
    <mergeCell ref="X175:AA175"/>
    <mergeCell ref="AB182:AE182"/>
    <mergeCell ref="X181:AA181"/>
    <mergeCell ref="X177:AA177"/>
    <mergeCell ref="CR181:CU181"/>
    <mergeCell ref="CJ182:CM182"/>
    <mergeCell ref="CF181:CI181"/>
    <mergeCell ref="BD177:BG177"/>
    <mergeCell ref="BD165:BG165"/>
    <mergeCell ref="CR176:CU176"/>
    <mergeCell ref="BT173:BW173"/>
    <mergeCell ref="BP172:BS172"/>
    <mergeCell ref="BX169:CA169"/>
    <mergeCell ref="BT166:BW166"/>
    <mergeCell ref="CJ166:CM166"/>
    <mergeCell ref="AF175:AI175"/>
    <mergeCell ref="AB181:AE181"/>
    <mergeCell ref="BT175:BW175"/>
    <mergeCell ref="BP169:BS169"/>
    <mergeCell ref="BT169:BW169"/>
    <mergeCell ref="DP47:DS47"/>
    <mergeCell ref="EH44:EK45"/>
    <mergeCell ref="DP43:DS43"/>
    <mergeCell ref="DH45:DK45"/>
    <mergeCell ref="BL67:BO67"/>
    <mergeCell ref="BD67:BG67"/>
    <mergeCell ref="DT43:DW43"/>
    <mergeCell ref="DT45:DW45"/>
    <mergeCell ref="BL65:BO65"/>
    <mergeCell ref="CN48:CQ48"/>
    <mergeCell ref="CJ47:CM47"/>
    <mergeCell ref="CF47:CI47"/>
    <mergeCell ref="CF48:CI48"/>
    <mergeCell ref="DH43:DK43"/>
    <mergeCell ref="DD45:DG45"/>
    <mergeCell ref="DL43:DO43"/>
    <mergeCell ref="DL45:DO45"/>
    <mergeCell ref="CJ45:CM45"/>
    <mergeCell ref="BT45:BW45"/>
    <mergeCell ref="CB49:CE49"/>
    <mergeCell ref="DT49:DW49"/>
    <mergeCell ref="DP55:DS55"/>
    <mergeCell ref="CJ44:CM44"/>
    <mergeCell ref="CJ46:CM46"/>
    <mergeCell ref="BD45:BG45"/>
    <mergeCell ref="BP43:BS43"/>
    <mergeCell ref="BD61:BG61"/>
    <mergeCell ref="BD64:BG64"/>
    <mergeCell ref="BL52:BO52"/>
    <mergeCell ref="BL53:BO53"/>
    <mergeCell ref="BX50:CA50"/>
    <mergeCell ref="BX52:CA52"/>
    <mergeCell ref="CF43:CI43"/>
    <mergeCell ref="CB163:CE163"/>
    <mergeCell ref="BX165:CA165"/>
    <mergeCell ref="CF165:CI165"/>
    <mergeCell ref="CJ165:CM165"/>
    <mergeCell ref="CJ168:CM168"/>
    <mergeCell ref="CZ165:DC165"/>
    <mergeCell ref="BX166:CA166"/>
    <mergeCell ref="CZ167:DC167"/>
    <mergeCell ref="BT176:BW176"/>
    <mergeCell ref="BX155:CA155"/>
    <mergeCell ref="BD166:BG166"/>
    <mergeCell ref="AR169:AU169"/>
    <mergeCell ref="BH169:BK169"/>
    <mergeCell ref="CR162:CU162"/>
    <mergeCell ref="CB166:CE166"/>
    <mergeCell ref="CB176:CE176"/>
    <mergeCell ref="CB155:CE155"/>
    <mergeCell ref="CJ171:CM171"/>
    <mergeCell ref="CN169:CQ169"/>
    <mergeCell ref="CN168:CQ168"/>
    <mergeCell ref="AV171:AY171"/>
    <mergeCell ref="AZ169:BC169"/>
    <mergeCell ref="BP176:BS176"/>
    <mergeCell ref="BX175:CA175"/>
    <mergeCell ref="CB173:CE173"/>
    <mergeCell ref="BP171:BS171"/>
    <mergeCell ref="AZ168:BC168"/>
    <mergeCell ref="BX167:CA167"/>
    <mergeCell ref="CF167:CI167"/>
    <mergeCell ref="CN167:CQ167"/>
    <mergeCell ref="CJ167:CM167"/>
    <mergeCell ref="BD171:BG171"/>
    <mergeCell ref="CZ158:DC158"/>
    <mergeCell ref="CZ156:DC156"/>
    <mergeCell ref="BX159:CA159"/>
    <mergeCell ref="CJ159:CM159"/>
    <mergeCell ref="CJ163:CM163"/>
    <mergeCell ref="BX163:CA163"/>
    <mergeCell ref="CV159:CY159"/>
    <mergeCell ref="CB158:CE158"/>
    <mergeCell ref="BT165:BW165"/>
    <mergeCell ref="DL55:DO55"/>
    <mergeCell ref="DD54:DG54"/>
    <mergeCell ref="DL56:DO56"/>
    <mergeCell ref="CF166:CI166"/>
    <mergeCell ref="DL172:DO172"/>
    <mergeCell ref="CZ176:DC176"/>
    <mergeCell ref="CZ175:DC175"/>
    <mergeCell ref="CZ173:DC173"/>
    <mergeCell ref="DD176:DG176"/>
    <mergeCell ref="DD175:DG175"/>
    <mergeCell ref="DH165:DK165"/>
    <mergeCell ref="CR168:CU168"/>
    <mergeCell ref="CR165:CU165"/>
    <mergeCell ref="CZ169:DC169"/>
    <mergeCell ref="DH171:DK171"/>
    <mergeCell ref="CR171:CU171"/>
    <mergeCell ref="CF172:CI172"/>
    <mergeCell ref="CB165:CE165"/>
    <mergeCell ref="DD169:DG169"/>
    <mergeCell ref="BT168:BW168"/>
    <mergeCell ref="DD166:DG166"/>
    <mergeCell ref="CB168:CE168"/>
    <mergeCell ref="DH176:DK176"/>
    <mergeCell ref="CV151:CY151"/>
    <mergeCell ref="BX157:CA157"/>
    <mergeCell ref="CB157:CE157"/>
    <mergeCell ref="CF157:CI157"/>
    <mergeCell ref="CJ145:CM145"/>
    <mergeCell ref="CJ146:CM146"/>
    <mergeCell ref="CF150:CI150"/>
    <mergeCell ref="CF151:CI151"/>
    <mergeCell ref="CR153:CU153"/>
    <mergeCell ref="CR154:CU154"/>
    <mergeCell ref="DD165:DG165"/>
    <mergeCell ref="BX164:CA164"/>
    <mergeCell ref="CF164:CI164"/>
    <mergeCell ref="CR164:CU164"/>
    <mergeCell ref="BX168:CA168"/>
    <mergeCell ref="CV163:CY163"/>
    <mergeCell ref="BX177:CA177"/>
    <mergeCell ref="BX156:CA156"/>
    <mergeCell ref="CB156:CE156"/>
    <mergeCell ref="CB160:CE160"/>
    <mergeCell ref="CZ164:DC164"/>
    <mergeCell ref="CV162:CY162"/>
    <mergeCell ref="CN162:CQ162"/>
    <mergeCell ref="CF160:CI160"/>
    <mergeCell ref="CN159:CQ159"/>
    <mergeCell ref="CR159:CU159"/>
    <mergeCell ref="CZ166:DC166"/>
    <mergeCell ref="CZ171:DC171"/>
    <mergeCell ref="CB162:CE162"/>
    <mergeCell ref="CR163:CU163"/>
    <mergeCell ref="BX162:CA162"/>
    <mergeCell ref="CV161:CY161"/>
    <mergeCell ref="CB148:CE148"/>
    <mergeCell ref="CV131:CY131"/>
    <mergeCell ref="CB142:CE142"/>
    <mergeCell ref="CB139:CE139"/>
    <mergeCell ref="CV132:CY132"/>
    <mergeCell ref="CN130:CQ130"/>
    <mergeCell ref="BX152:CA152"/>
    <mergeCell ref="BX151:CA151"/>
    <mergeCell ref="BT156:BW156"/>
    <mergeCell ref="BT148:BW148"/>
    <mergeCell ref="CN155:CQ155"/>
    <mergeCell ref="CJ154:CM154"/>
    <mergeCell ref="CJ157:CM157"/>
    <mergeCell ref="CN157:CQ157"/>
    <mergeCell ref="CR157:CU157"/>
    <mergeCell ref="BX158:CA158"/>
    <mergeCell ref="CR149:CU149"/>
    <mergeCell ref="CF154:CI154"/>
    <mergeCell ref="CJ149:CM149"/>
    <mergeCell ref="CR134:CU134"/>
    <mergeCell ref="CR139:CU139"/>
    <mergeCell ref="CR136:CU136"/>
    <mergeCell ref="CN149:CQ149"/>
    <mergeCell ref="CV152:CY152"/>
    <mergeCell ref="CN150:CQ150"/>
    <mergeCell ref="CJ140:CM140"/>
    <mergeCell ref="CB136:CE136"/>
    <mergeCell ref="BX143:CA143"/>
    <mergeCell ref="CB144:CE144"/>
    <mergeCell ref="BX149:CA149"/>
    <mergeCell ref="CJ152:CM152"/>
    <mergeCell ref="CV149:CY149"/>
    <mergeCell ref="DH87:DK87"/>
    <mergeCell ref="CF86:CI86"/>
    <mergeCell ref="DL84:DO84"/>
    <mergeCell ref="DH85:DK85"/>
    <mergeCell ref="CV116:CY116"/>
    <mergeCell ref="CF127:CI127"/>
    <mergeCell ref="CJ127:CM127"/>
    <mergeCell ref="CN127:CQ127"/>
    <mergeCell ref="CR127:CU127"/>
    <mergeCell ref="CV127:CY127"/>
    <mergeCell ref="CJ139:CM139"/>
    <mergeCell ref="CF134:CI134"/>
    <mergeCell ref="CN129:CQ129"/>
    <mergeCell ref="CR128:CU128"/>
    <mergeCell ref="CR129:CU129"/>
    <mergeCell ref="CJ129:CM129"/>
    <mergeCell ref="CF141:CI141"/>
    <mergeCell ref="CJ137:CM137"/>
    <mergeCell ref="CR140:CU140"/>
    <mergeCell ref="CJ135:CM135"/>
    <mergeCell ref="CN140:CQ140"/>
    <mergeCell ref="CR132:CU132"/>
    <mergeCell ref="CV135:CY135"/>
    <mergeCell ref="CF137:CI137"/>
    <mergeCell ref="CF123:CI123"/>
    <mergeCell ref="CJ123:CM123"/>
    <mergeCell ref="CN123:CQ123"/>
    <mergeCell ref="CR124:CU124"/>
    <mergeCell ref="CV124:CY124"/>
    <mergeCell ref="DH137:DK137"/>
    <mergeCell ref="DH135:DK135"/>
    <mergeCell ref="DH136:DK136"/>
    <mergeCell ref="BL103:BO103"/>
    <mergeCell ref="BX145:CA145"/>
    <mergeCell ref="BX144:CA144"/>
    <mergeCell ref="CR121:CU121"/>
    <mergeCell ref="CJ121:CM121"/>
    <mergeCell ref="DH80:DK80"/>
    <mergeCell ref="DD80:DG80"/>
    <mergeCell ref="CB82:CE82"/>
    <mergeCell ref="DL80:DO80"/>
    <mergeCell ref="DL83:DO83"/>
    <mergeCell ref="CB89:CE89"/>
    <mergeCell ref="CJ89:CM89"/>
    <mergeCell ref="DH83:DK83"/>
    <mergeCell ref="CF80:CI80"/>
    <mergeCell ref="CN85:CQ85"/>
    <mergeCell ref="CB83:CE83"/>
    <mergeCell ref="CZ82:DC82"/>
    <mergeCell ref="DH88:DK88"/>
    <mergeCell ref="CV84:CY84"/>
    <mergeCell ref="CN83:CQ83"/>
    <mergeCell ref="CN88:CQ88"/>
    <mergeCell ref="CN87:CQ87"/>
    <mergeCell ref="CR83:CU83"/>
    <mergeCell ref="CN81:CQ81"/>
    <mergeCell ref="CF84:CI84"/>
    <mergeCell ref="CF82:CI82"/>
    <mergeCell ref="CN84:CQ84"/>
    <mergeCell ref="CR84:CU84"/>
    <mergeCell ref="DL86:DO86"/>
    <mergeCell ref="CZ89:DC89"/>
    <mergeCell ref="CN82:CQ82"/>
    <mergeCell ref="CR88:CU88"/>
    <mergeCell ref="CB97:CE97"/>
    <mergeCell ref="BX79:CA79"/>
    <mergeCell ref="CV147:CY147"/>
    <mergeCell ref="CJ133:CM133"/>
    <mergeCell ref="CJ134:CM134"/>
    <mergeCell ref="CN135:CQ135"/>
    <mergeCell ref="CN134:CQ134"/>
    <mergeCell ref="CN139:CQ139"/>
    <mergeCell ref="BT84:BW84"/>
    <mergeCell ref="CR144:CU144"/>
    <mergeCell ref="CF139:CI139"/>
    <mergeCell ref="CV118:CY118"/>
    <mergeCell ref="CN91:CQ91"/>
    <mergeCell ref="CR91:CU91"/>
    <mergeCell ref="CV91:CY91"/>
    <mergeCell ref="CJ88:CM88"/>
    <mergeCell ref="CN118:CQ118"/>
    <mergeCell ref="CV129:CY129"/>
    <mergeCell ref="CN122:CQ122"/>
    <mergeCell ref="CB86:CE86"/>
    <mergeCell ref="CF142:CI142"/>
    <mergeCell ref="CF147:CI147"/>
    <mergeCell ref="BX123:CA123"/>
    <mergeCell ref="CB123:CE123"/>
    <mergeCell ref="BT79:BW79"/>
    <mergeCell ref="CF114:CI114"/>
    <mergeCell ref="CF103:CI103"/>
    <mergeCell ref="BT93:BW93"/>
    <mergeCell ref="BT101:BW101"/>
    <mergeCell ref="BX94:CA94"/>
    <mergeCell ref="CB93:CE93"/>
    <mergeCell ref="CJ106:CM106"/>
    <mergeCell ref="BH77:BK77"/>
    <mergeCell ref="BP81:BS81"/>
    <mergeCell ref="CF83:CI83"/>
    <mergeCell ref="CV85:CY85"/>
    <mergeCell ref="CR81:CU81"/>
    <mergeCell ref="CR79:CU79"/>
    <mergeCell ref="CZ81:DC81"/>
    <mergeCell ref="CV80:CY80"/>
    <mergeCell ref="BH86:BK86"/>
    <mergeCell ref="CV83:CY83"/>
    <mergeCell ref="CR86:CU86"/>
    <mergeCell ref="CZ87:DC87"/>
    <mergeCell ref="CZ80:DC80"/>
    <mergeCell ref="BH83:BK83"/>
    <mergeCell ref="BX76:CA76"/>
    <mergeCell ref="BT76:BW76"/>
    <mergeCell ref="BD83:BG83"/>
    <mergeCell ref="CF85:CI85"/>
    <mergeCell ref="CN86:CQ86"/>
    <mergeCell ref="BL84:BO84"/>
    <mergeCell ref="BP84:BS84"/>
    <mergeCell ref="BP85:BS85"/>
    <mergeCell ref="BD82:BG82"/>
    <mergeCell ref="BL80:BO80"/>
    <mergeCell ref="BP83:BS83"/>
    <mergeCell ref="CV86:CY86"/>
    <mergeCell ref="CJ86:CM86"/>
    <mergeCell ref="BD80:BG80"/>
    <mergeCell ref="BD81:BG81"/>
    <mergeCell ref="CN79:CQ79"/>
    <mergeCell ref="BD78:BG78"/>
    <mergeCell ref="CF78:CI78"/>
    <mergeCell ref="DH49:DK49"/>
    <mergeCell ref="CB53:CE53"/>
    <mergeCell ref="CF51:CI51"/>
    <mergeCell ref="CF49:CI49"/>
    <mergeCell ref="DH51:DK51"/>
    <mergeCell ref="CJ57:CM57"/>
    <mergeCell ref="CZ65:DC65"/>
    <mergeCell ref="CJ66:CM66"/>
    <mergeCell ref="BT81:BW81"/>
    <mergeCell ref="BX82:CA82"/>
    <mergeCell ref="BL81:BO81"/>
    <mergeCell ref="DL77:DO77"/>
    <mergeCell ref="DL69:DO69"/>
    <mergeCell ref="CN76:CQ76"/>
    <mergeCell ref="CR76:CU76"/>
    <mergeCell ref="CV76:CY76"/>
    <mergeCell ref="CZ76:DC76"/>
    <mergeCell ref="DD76:DG76"/>
    <mergeCell ref="CB76:CE76"/>
    <mergeCell ref="CZ77:DC77"/>
    <mergeCell ref="DD77:DG77"/>
    <mergeCell ref="DH77:DK77"/>
    <mergeCell ref="CJ77:CM77"/>
    <mergeCell ref="CN77:CQ77"/>
    <mergeCell ref="CV74:CY74"/>
    <mergeCell ref="CJ74:CM74"/>
    <mergeCell ref="BT78:BW78"/>
    <mergeCell ref="BX78:CA78"/>
    <mergeCell ref="CB78:CE78"/>
    <mergeCell ref="DH74:DK74"/>
    <mergeCell ref="CJ76:CM76"/>
    <mergeCell ref="CZ78:DC78"/>
    <mergeCell ref="DL61:DO61"/>
    <mergeCell ref="DD66:DG66"/>
    <mergeCell ref="DH64:DK64"/>
    <mergeCell ref="DD74:DG74"/>
    <mergeCell ref="CN69:CQ69"/>
    <mergeCell ref="DD69:DG69"/>
    <mergeCell ref="CZ69:DC69"/>
    <mergeCell ref="CZ74:DC74"/>
    <mergeCell ref="CB79:CE79"/>
    <mergeCell ref="CF79:CI79"/>
    <mergeCell ref="AZ77:BC77"/>
    <mergeCell ref="BX77:CA77"/>
    <mergeCell ref="BP79:BS79"/>
    <mergeCell ref="DL51:DO51"/>
    <mergeCell ref="CF76:CI76"/>
    <mergeCell ref="BH78:BK78"/>
    <mergeCell ref="BL78:BO78"/>
    <mergeCell ref="BP78:BS78"/>
    <mergeCell ref="CV66:CY66"/>
    <mergeCell ref="BH65:BK65"/>
    <mergeCell ref="BH61:BK61"/>
    <mergeCell ref="BD56:BG56"/>
    <mergeCell ref="AZ51:BC51"/>
    <mergeCell ref="BT69:BW69"/>
    <mergeCell ref="BL51:BO51"/>
    <mergeCell ref="BX55:CA55"/>
    <mergeCell ref="BT55:BW55"/>
    <mergeCell ref="BX53:CA53"/>
    <mergeCell ref="BX54:CA54"/>
    <mergeCell ref="BL62:BO62"/>
    <mergeCell ref="CB68:CE68"/>
    <mergeCell ref="CB69:CE69"/>
    <mergeCell ref="DH69:DK69"/>
    <mergeCell ref="CJ67:CM67"/>
    <mergeCell ref="DH67:DK67"/>
    <mergeCell ref="BP69:BS69"/>
    <mergeCell ref="CJ79:CM79"/>
    <mergeCell ref="AZ79:BC79"/>
    <mergeCell ref="BD79:BG79"/>
    <mergeCell ref="BH79:BK79"/>
    <mergeCell ref="BL79:BO79"/>
    <mergeCell ref="CF66:CI66"/>
    <mergeCell ref="DH61:DK61"/>
    <mergeCell ref="DL62:DO62"/>
    <mergeCell ref="BT61:BW61"/>
    <mergeCell ref="BT67:BW67"/>
    <mergeCell ref="CJ64:CM64"/>
    <mergeCell ref="CF68:CI68"/>
    <mergeCell ref="BH76:BK76"/>
    <mergeCell ref="BP67:BS67"/>
    <mergeCell ref="BP73:BS73"/>
    <mergeCell ref="BP75:BS75"/>
    <mergeCell ref="DL70:DO70"/>
    <mergeCell ref="DL71:DO71"/>
    <mergeCell ref="DL74:DO74"/>
    <mergeCell ref="BL74:BO74"/>
    <mergeCell ref="BX75:CA75"/>
    <mergeCell ref="CB75:CE75"/>
    <mergeCell ref="CF75:CI75"/>
    <mergeCell ref="CJ75:CM75"/>
    <mergeCell ref="CN75:CQ75"/>
    <mergeCell ref="CR75:CU75"/>
    <mergeCell ref="CV75:CY75"/>
    <mergeCell ref="CZ75:DC75"/>
    <mergeCell ref="DH56:DK56"/>
    <mergeCell ref="CB65:CE65"/>
    <mergeCell ref="DH59:DK59"/>
    <mergeCell ref="CN57:CQ57"/>
    <mergeCell ref="BX61:CA61"/>
    <mergeCell ref="CF57:CI57"/>
    <mergeCell ref="CV63:CY63"/>
    <mergeCell ref="CV65:CY65"/>
    <mergeCell ref="CN61:CQ61"/>
    <mergeCell ref="DD56:DG56"/>
    <mergeCell ref="DD65:DG65"/>
    <mergeCell ref="DD62:DG62"/>
    <mergeCell ref="DH62:DK62"/>
    <mergeCell ref="BX64:CA64"/>
    <mergeCell ref="CB64:CE64"/>
    <mergeCell ref="CF64:CI64"/>
    <mergeCell ref="BL61:BO61"/>
    <mergeCell ref="BX59:CA59"/>
    <mergeCell ref="BX56:CA56"/>
    <mergeCell ref="CJ62:CM62"/>
    <mergeCell ref="CJ61:CM61"/>
    <mergeCell ref="CF65:CI65"/>
    <mergeCell ref="DD64:DG64"/>
    <mergeCell ref="CZ57:DC57"/>
    <mergeCell ref="DD57:DG57"/>
    <mergeCell ref="CZ63:DC63"/>
    <mergeCell ref="DD63:DG63"/>
    <mergeCell ref="DH63:DK63"/>
    <mergeCell ref="CR62:CU62"/>
    <mergeCell ref="CV62:CY62"/>
    <mergeCell ref="CZ64:DC64"/>
    <mergeCell ref="CR58:CU58"/>
    <mergeCell ref="AN89:AQ89"/>
    <mergeCell ref="AR89:AU89"/>
    <mergeCell ref="AV89:AY89"/>
    <mergeCell ref="AZ89:BC89"/>
    <mergeCell ref="BD89:BG89"/>
    <mergeCell ref="AF95:AI95"/>
    <mergeCell ref="BD95:BG95"/>
    <mergeCell ref="BD51:BG51"/>
    <mergeCell ref="X55:AA55"/>
    <mergeCell ref="X48:AA48"/>
    <mergeCell ref="X50:AA50"/>
    <mergeCell ref="X51:AA51"/>
    <mergeCell ref="AB51:AE51"/>
    <mergeCell ref="AF66:AI66"/>
    <mergeCell ref="AR68:AU68"/>
    <mergeCell ref="AB55:AE55"/>
    <mergeCell ref="AB50:AE50"/>
    <mergeCell ref="AB67:AE67"/>
    <mergeCell ref="AR66:AU66"/>
    <mergeCell ref="AJ66:AM66"/>
    <mergeCell ref="AB64:AE64"/>
    <mergeCell ref="AN51:AQ51"/>
    <mergeCell ref="BD88:BG88"/>
    <mergeCell ref="X69:AA69"/>
    <mergeCell ref="AF59:AI59"/>
    <mergeCell ref="X68:AA68"/>
    <mergeCell ref="AB62:AE62"/>
    <mergeCell ref="AJ67:AM67"/>
    <mergeCell ref="AJ59:AM59"/>
    <mergeCell ref="AB90:AE90"/>
    <mergeCell ref="AB75:AE75"/>
    <mergeCell ref="AF75:AI75"/>
    <mergeCell ref="DP190:DS190"/>
    <mergeCell ref="DT190:DW190"/>
    <mergeCell ref="DX190:EA190"/>
    <mergeCell ref="H190:K190"/>
    <mergeCell ref="L190:O190"/>
    <mergeCell ref="P190:S190"/>
    <mergeCell ref="T190:W190"/>
    <mergeCell ref="X190:AA190"/>
    <mergeCell ref="AB190:AE190"/>
    <mergeCell ref="AF190:AI190"/>
    <mergeCell ref="AJ190:AM190"/>
    <mergeCell ref="AN190:AQ190"/>
    <mergeCell ref="AR190:AU190"/>
    <mergeCell ref="AV190:AY190"/>
    <mergeCell ref="AZ190:BC190"/>
    <mergeCell ref="BD190:BG190"/>
    <mergeCell ref="BH190:BK190"/>
    <mergeCell ref="BL190:BO190"/>
    <mergeCell ref="BP190:BS190"/>
    <mergeCell ref="BT190:BW190"/>
    <mergeCell ref="DL190:DO190"/>
    <mergeCell ref="BX190:CA190"/>
    <mergeCell ref="CB190:CE190"/>
    <mergeCell ref="CF190:CI190"/>
    <mergeCell ref="CJ190:CM190"/>
    <mergeCell ref="CN190:CQ190"/>
    <mergeCell ref="CR190:CU190"/>
    <mergeCell ref="CV190:CY190"/>
    <mergeCell ref="CZ190:DC190"/>
    <mergeCell ref="DD190:DG190"/>
    <mergeCell ref="DH190:DK190"/>
    <mergeCell ref="AN156:AQ156"/>
    <mergeCell ref="AR156:AU156"/>
    <mergeCell ref="AV156:AY156"/>
    <mergeCell ref="AZ156:BC156"/>
    <mergeCell ref="BD156:BG156"/>
    <mergeCell ref="BH156:BK156"/>
    <mergeCell ref="CR141:CU141"/>
    <mergeCell ref="CJ141:CM141"/>
    <mergeCell ref="CR151:CU151"/>
    <mergeCell ref="BD123:BG123"/>
    <mergeCell ref="BH123:BK123"/>
    <mergeCell ref="BL123:BO123"/>
    <mergeCell ref="BP123:BS123"/>
    <mergeCell ref="BT123:BW123"/>
    <mergeCell ref="CZ123:DC123"/>
    <mergeCell ref="CJ153:CM153"/>
    <mergeCell ref="CN152:CQ152"/>
    <mergeCell ref="BL147:BO147"/>
    <mergeCell ref="CF153:CI153"/>
    <mergeCell ref="CV155:CY155"/>
    <mergeCell ref="CN156:CQ156"/>
    <mergeCell ref="CN151:CQ151"/>
    <mergeCell ref="CR150:CU150"/>
    <mergeCell ref="CF156:CI156"/>
    <mergeCell ref="CJ150:CM150"/>
    <mergeCell ref="BT151:BW151"/>
    <mergeCell ref="BX148:CA148"/>
    <mergeCell ref="CN153:CQ153"/>
    <mergeCell ref="CR155:CU155"/>
    <mergeCell ref="CN154:CQ154"/>
    <mergeCell ref="CB150:CE150"/>
    <mergeCell ref="CN148:CQ148"/>
    <mergeCell ref="CR156:CU156"/>
    <mergeCell ref="CZ124:DC124"/>
    <mergeCell ref="CR145:CU145"/>
    <mergeCell ref="CJ136:CM136"/>
    <mergeCell ref="CZ141:DC141"/>
    <mergeCell ref="CR147:CU147"/>
    <mergeCell ref="CV148:CY148"/>
    <mergeCell ref="CN147:CQ147"/>
    <mergeCell ref="CZ140:DC140"/>
    <mergeCell ref="CZ136:DC136"/>
    <mergeCell ref="CZ134:DC134"/>
    <mergeCell ref="CZ137:DC137"/>
    <mergeCell ref="CF146:CI146"/>
    <mergeCell ref="CF143:CI143"/>
    <mergeCell ref="CR146:CU146"/>
    <mergeCell ref="BD101:BG101"/>
    <mergeCell ref="BT96:BW96"/>
    <mergeCell ref="BX108:CA108"/>
    <mergeCell ref="BD106:BG106"/>
    <mergeCell ref="BT108:BW108"/>
    <mergeCell ref="BX146:CA146"/>
    <mergeCell ref="BX114:CA114"/>
    <mergeCell ref="BX111:CA111"/>
    <mergeCell ref="BX147:CA147"/>
    <mergeCell ref="BX142:CA142"/>
    <mergeCell ref="BT139:BW139"/>
    <mergeCell ref="BX150:CA150"/>
    <mergeCell ref="BX99:CA99"/>
    <mergeCell ref="CJ97:CM97"/>
    <mergeCell ref="CV102:CY102"/>
    <mergeCell ref="CV103:CY103"/>
    <mergeCell ref="CN121:CQ121"/>
    <mergeCell ref="E90:E92"/>
    <mergeCell ref="CR137:CU137"/>
    <mergeCell ref="CJ119:CM119"/>
    <mergeCell ref="CV119:CY119"/>
    <mergeCell ref="CZ119:DC119"/>
    <mergeCell ref="CZ138:DC138"/>
    <mergeCell ref="CZ139:DC139"/>
    <mergeCell ref="H94:K94"/>
    <mergeCell ref="L92:O92"/>
    <mergeCell ref="P92:S92"/>
    <mergeCell ref="T92:W92"/>
    <mergeCell ref="X92:AA92"/>
    <mergeCell ref="AB92:AE92"/>
    <mergeCell ref="AF92:AI92"/>
    <mergeCell ref="AJ92:AM92"/>
    <mergeCell ref="AN92:AQ92"/>
    <mergeCell ref="AR92:AU92"/>
    <mergeCell ref="AV92:AY92"/>
    <mergeCell ref="AZ92:BC92"/>
    <mergeCell ref="AJ91:AM91"/>
    <mergeCell ref="BL118:BO118"/>
    <mergeCell ref="BP118:BS118"/>
    <mergeCell ref="AZ90:BC90"/>
    <mergeCell ref="CR135:CU135"/>
    <mergeCell ref="CR133:CU133"/>
    <mergeCell ref="BD91:BG91"/>
    <mergeCell ref="BD119:BG119"/>
    <mergeCell ref="CZ100:DC100"/>
    <mergeCell ref="AN123:AQ123"/>
    <mergeCell ref="AR123:AU123"/>
    <mergeCell ref="AV123:AY123"/>
    <mergeCell ref="AZ123:BC123"/>
    <mergeCell ref="CZ152:DC152"/>
    <mergeCell ref="DH84:DK84"/>
    <mergeCell ref="CZ98:DC98"/>
    <mergeCell ref="DD101:DG101"/>
    <mergeCell ref="DD99:DG99"/>
    <mergeCell ref="DH108:DK108"/>
    <mergeCell ref="CZ107:DC107"/>
    <mergeCell ref="CZ86:DC86"/>
    <mergeCell ref="DD93:DG93"/>
    <mergeCell ref="DL95:DO95"/>
    <mergeCell ref="CZ143:DC143"/>
    <mergeCell ref="CV141:CY141"/>
    <mergeCell ref="DL139:DO139"/>
    <mergeCell ref="DH106:DK106"/>
    <mergeCell ref="DL106:DO106"/>
    <mergeCell ref="CZ102:DC102"/>
    <mergeCell ref="DH100:DK100"/>
    <mergeCell ref="DL100:DO100"/>
    <mergeCell ref="DL122:DO122"/>
    <mergeCell ref="DL120:DO120"/>
    <mergeCell ref="DL130:DO130"/>
    <mergeCell ref="DL121:DO121"/>
    <mergeCell ref="DL110:DO110"/>
    <mergeCell ref="DH109:DK109"/>
    <mergeCell ref="CZ108:DC108"/>
    <mergeCell ref="DD103:DG103"/>
    <mergeCell ref="DD94:DG94"/>
    <mergeCell ref="DH103:DK103"/>
    <mergeCell ref="DL90:DO90"/>
    <mergeCell ref="CZ150:DC150"/>
    <mergeCell ref="DD135:DG135"/>
    <mergeCell ref="CV97:CY97"/>
    <mergeCell ref="DL117:DO117"/>
    <mergeCell ref="CF100:CI100"/>
    <mergeCell ref="CJ100:CM100"/>
    <mergeCell ref="CN100:CQ100"/>
    <mergeCell ref="CR100:CU100"/>
    <mergeCell ref="AZ118:BC118"/>
    <mergeCell ref="AN119:AQ119"/>
    <mergeCell ref="BX104:CA104"/>
    <mergeCell ref="CB104:CE104"/>
    <mergeCell ref="CF104:CI104"/>
    <mergeCell ref="AN97:AQ97"/>
    <mergeCell ref="BL117:BO117"/>
    <mergeCell ref="DH91:DK91"/>
    <mergeCell ref="DL91:DO91"/>
    <mergeCell ref="DD92:DG92"/>
    <mergeCell ref="DD119:DG119"/>
    <mergeCell ref="DH119:DK119"/>
    <mergeCell ref="CB95:CE95"/>
    <mergeCell ref="CJ94:CM94"/>
    <mergeCell ref="DD102:DG102"/>
    <mergeCell ref="DL101:DO101"/>
    <mergeCell ref="BL119:BO119"/>
    <mergeCell ref="BP119:BS119"/>
    <mergeCell ref="BT119:BW119"/>
    <mergeCell ref="AZ104:BC104"/>
    <mergeCell ref="BD104:BG104"/>
    <mergeCell ref="BH104:BK104"/>
    <mergeCell ref="BL104:BO104"/>
    <mergeCell ref="BP104:BS104"/>
    <mergeCell ref="CV100:CY100"/>
    <mergeCell ref="AZ97:BC97"/>
    <mergeCell ref="BH92:BK92"/>
    <mergeCell ref="D117:D119"/>
    <mergeCell ref="H160:K160"/>
    <mergeCell ref="L160:O160"/>
    <mergeCell ref="EB100:EE100"/>
    <mergeCell ref="EB157:EE157"/>
    <mergeCell ref="H157:K157"/>
    <mergeCell ref="L157:O157"/>
    <mergeCell ref="P157:S157"/>
    <mergeCell ref="T157:W157"/>
    <mergeCell ref="X157:AA157"/>
    <mergeCell ref="AB157:AE157"/>
    <mergeCell ref="AF157:AI157"/>
    <mergeCell ref="AJ157:AM157"/>
    <mergeCell ref="AN157:AQ157"/>
    <mergeCell ref="AR157:AU157"/>
    <mergeCell ref="AV157:AY157"/>
    <mergeCell ref="AZ157:BC157"/>
    <mergeCell ref="BD157:BG157"/>
    <mergeCell ref="BH157:BK157"/>
    <mergeCell ref="BL157:BO157"/>
    <mergeCell ref="BP157:BS157"/>
    <mergeCell ref="DH156:DK156"/>
    <mergeCell ref="X101:AA101"/>
    <mergeCell ref="CZ145:DC145"/>
    <mergeCell ref="P117:S117"/>
    <mergeCell ref="CF136:CI136"/>
    <mergeCell ref="CR152:CU152"/>
    <mergeCell ref="AF118:AI118"/>
    <mergeCell ref="AJ118:AM118"/>
    <mergeCell ref="AN118:AQ118"/>
    <mergeCell ref="BT154:BW154"/>
    <mergeCell ref="BT149:BW149"/>
    <mergeCell ref="D159:D161"/>
    <mergeCell ref="E77:E79"/>
    <mergeCell ref="H91:K91"/>
    <mergeCell ref="L91:O91"/>
    <mergeCell ref="P91:S91"/>
    <mergeCell ref="T91:W91"/>
    <mergeCell ref="X91:AA91"/>
    <mergeCell ref="AB91:AE91"/>
    <mergeCell ref="AF91:AI91"/>
    <mergeCell ref="F101:G101"/>
    <mergeCell ref="F85:G85"/>
    <mergeCell ref="D121:G121"/>
    <mergeCell ref="CB85:CE85"/>
    <mergeCell ref="X87:AA87"/>
    <mergeCell ref="X86:AA86"/>
    <mergeCell ref="AB86:AE86"/>
    <mergeCell ref="X94:AA94"/>
    <mergeCell ref="E107:E109"/>
    <mergeCell ref="H118:K118"/>
    <mergeCell ref="L118:O118"/>
    <mergeCell ref="P118:S118"/>
    <mergeCell ref="T118:W118"/>
    <mergeCell ref="BL93:BO93"/>
    <mergeCell ref="BP89:BS89"/>
    <mergeCell ref="AZ94:BC94"/>
    <mergeCell ref="BP97:BS97"/>
    <mergeCell ref="X108:AA108"/>
    <mergeCell ref="AB93:AE93"/>
    <mergeCell ref="AJ93:AM93"/>
    <mergeCell ref="AB109:AE109"/>
    <mergeCell ref="P105:S105"/>
    <mergeCell ref="T105:W105"/>
    <mergeCell ref="DX160:EA160"/>
    <mergeCell ref="EB160:EE160"/>
    <mergeCell ref="H161:K161"/>
    <mergeCell ref="L161:O161"/>
    <mergeCell ref="P161:S161"/>
    <mergeCell ref="T161:W161"/>
    <mergeCell ref="X161:AA161"/>
    <mergeCell ref="AB161:AE161"/>
    <mergeCell ref="AF161:AI161"/>
    <mergeCell ref="AJ161:AM161"/>
    <mergeCell ref="AN161:AQ161"/>
    <mergeCell ref="AR161:AU161"/>
    <mergeCell ref="AV161:AY161"/>
    <mergeCell ref="AZ161:BC161"/>
    <mergeCell ref="BD161:BG161"/>
    <mergeCell ref="BH161:BK161"/>
    <mergeCell ref="BL161:BO161"/>
    <mergeCell ref="BP161:BS161"/>
    <mergeCell ref="BT161:BW161"/>
    <mergeCell ref="BX161:CA161"/>
    <mergeCell ref="CB161:CE161"/>
    <mergeCell ref="DL160:DO160"/>
    <mergeCell ref="AV160:AY160"/>
    <mergeCell ref="AZ160:BC160"/>
    <mergeCell ref="BD160:BG160"/>
    <mergeCell ref="BH160:BK160"/>
    <mergeCell ref="BL160:BO160"/>
    <mergeCell ref="BP160:BS160"/>
    <mergeCell ref="BX160:CA160"/>
    <mergeCell ref="X160:AA160"/>
    <mergeCell ref="AB160:AE160"/>
    <mergeCell ref="AF160:AI160"/>
    <mergeCell ref="H13:L13"/>
    <mergeCell ref="DX100:EA100"/>
    <mergeCell ref="H100:K100"/>
    <mergeCell ref="L100:O100"/>
    <mergeCell ref="P100:S100"/>
    <mergeCell ref="T100:W100"/>
    <mergeCell ref="X100:AA100"/>
    <mergeCell ref="AB100:AE100"/>
    <mergeCell ref="AF100:AI100"/>
    <mergeCell ref="AJ100:AM100"/>
    <mergeCell ref="AN100:AQ100"/>
    <mergeCell ref="AR100:AU100"/>
    <mergeCell ref="AV100:AY100"/>
    <mergeCell ref="AZ100:BC100"/>
    <mergeCell ref="BD100:BG100"/>
    <mergeCell ref="BH100:BK100"/>
    <mergeCell ref="BL100:BO100"/>
    <mergeCell ref="BP100:BS100"/>
    <mergeCell ref="BT100:BW100"/>
    <mergeCell ref="BX100:CA100"/>
    <mergeCell ref="CB100:CE100"/>
    <mergeCell ref="H92:K92"/>
    <mergeCell ref="DL79:DO79"/>
    <mergeCell ref="DP79:DS79"/>
    <mergeCell ref="H83:K83"/>
    <mergeCell ref="L85:O85"/>
    <mergeCell ref="AB96:AE96"/>
    <mergeCell ref="P87:S87"/>
    <mergeCell ref="H89:K89"/>
    <mergeCell ref="AZ86:BC86"/>
    <mergeCell ref="H93:K93"/>
    <mergeCell ref="DP91:DS91"/>
    <mergeCell ref="CJ58:CM58"/>
    <mergeCell ref="CN58:CQ58"/>
    <mergeCell ref="CB159:CE159"/>
    <mergeCell ref="CF159:CI159"/>
    <mergeCell ref="BT160:BW160"/>
    <mergeCell ref="CN160:CQ160"/>
    <mergeCell ref="CR160:CU160"/>
    <mergeCell ref="CV160:CY160"/>
    <mergeCell ref="BL129:BO129"/>
    <mergeCell ref="AJ130:AM130"/>
    <mergeCell ref="AN130:AQ130"/>
    <mergeCell ref="CN137:CQ137"/>
    <mergeCell ref="CN136:CQ136"/>
    <mergeCell ref="BH145:BK145"/>
    <mergeCell ref="AN147:AQ147"/>
    <mergeCell ref="AN152:AQ152"/>
    <mergeCell ref="CV146:CY146"/>
    <mergeCell ref="CV145:CY145"/>
    <mergeCell ref="CV144:CY144"/>
    <mergeCell ref="CF144:CI144"/>
    <mergeCell ref="CJ143:CM143"/>
    <mergeCell ref="BH129:BK129"/>
    <mergeCell ref="BL121:BO121"/>
    <mergeCell ref="CV150:CY150"/>
    <mergeCell ref="CB151:CE151"/>
    <mergeCell ref="CV156:CY156"/>
    <mergeCell ref="CN144:CQ144"/>
    <mergeCell ref="CR142:CU142"/>
    <mergeCell ref="CV88:CY88"/>
    <mergeCell ref="CJ156:CM156"/>
    <mergeCell ref="CJ147:CM147"/>
    <mergeCell ref="CB152:CE152"/>
    <mergeCell ref="H79:K79"/>
    <mergeCell ref="L79:O79"/>
    <mergeCell ref="P79:S79"/>
    <mergeCell ref="AN91:AQ91"/>
    <mergeCell ref="CV79:CY79"/>
    <mergeCell ref="CZ79:DC79"/>
    <mergeCell ref="DD79:DG79"/>
    <mergeCell ref="DH79:DK79"/>
    <mergeCell ref="EB58:EE58"/>
    <mergeCell ref="EB60:EE60"/>
    <mergeCell ref="H58:K58"/>
    <mergeCell ref="L58:O58"/>
    <mergeCell ref="P58:S58"/>
    <mergeCell ref="T58:W58"/>
    <mergeCell ref="X58:AA58"/>
    <mergeCell ref="AB58:AE58"/>
    <mergeCell ref="AF58:AI58"/>
    <mergeCell ref="AJ58:AM58"/>
    <mergeCell ref="AN58:AQ58"/>
    <mergeCell ref="AR58:AU58"/>
    <mergeCell ref="AV58:AY58"/>
    <mergeCell ref="AZ58:BC58"/>
    <mergeCell ref="BD58:BG58"/>
    <mergeCell ref="BH58:BK58"/>
    <mergeCell ref="BL58:BO58"/>
    <mergeCell ref="BP58:BS58"/>
    <mergeCell ref="CN70:CQ70"/>
    <mergeCell ref="CR70:CU70"/>
    <mergeCell ref="CV70:CY70"/>
    <mergeCell ref="CZ70:DC70"/>
    <mergeCell ref="BT58:BW58"/>
    <mergeCell ref="BX58:CA58"/>
    <mergeCell ref="DD70:DG70"/>
    <mergeCell ref="DH70:DK70"/>
    <mergeCell ref="DD58:DG58"/>
    <mergeCell ref="DH58:DK58"/>
    <mergeCell ref="DL58:DO58"/>
    <mergeCell ref="DP58:DS58"/>
    <mergeCell ref="DT58:DW58"/>
    <mergeCell ref="H60:K60"/>
    <mergeCell ref="L60:O60"/>
    <mergeCell ref="P60:S60"/>
    <mergeCell ref="T60:W60"/>
    <mergeCell ref="X60:AA60"/>
    <mergeCell ref="AB60:AE60"/>
    <mergeCell ref="AF60:AI60"/>
    <mergeCell ref="AJ60:AM60"/>
    <mergeCell ref="AN60:AQ60"/>
    <mergeCell ref="AR60:AU60"/>
    <mergeCell ref="AV60:AY60"/>
    <mergeCell ref="AZ60:BC60"/>
    <mergeCell ref="BD60:BG60"/>
    <mergeCell ref="BH60:BK60"/>
    <mergeCell ref="BL60:BO60"/>
    <mergeCell ref="BP60:BS60"/>
    <mergeCell ref="BT60:BW60"/>
    <mergeCell ref="BX60:CA60"/>
    <mergeCell ref="CB60:CE60"/>
    <mergeCell ref="CF60:CI60"/>
    <mergeCell ref="CJ60:CM60"/>
    <mergeCell ref="DD60:DG60"/>
    <mergeCell ref="DH60:DK60"/>
    <mergeCell ref="CB58:CE58"/>
    <mergeCell ref="CF58:CI58"/>
    <mergeCell ref="BX71:CA71"/>
    <mergeCell ref="CB71:CE71"/>
    <mergeCell ref="CF71:CI71"/>
    <mergeCell ref="CJ71:CM71"/>
    <mergeCell ref="DD71:DG71"/>
    <mergeCell ref="DH71:DK71"/>
    <mergeCell ref="DL60:DO60"/>
    <mergeCell ref="DP60:DS60"/>
    <mergeCell ref="DT60:DW60"/>
    <mergeCell ref="DX60:EA60"/>
    <mergeCell ref="F70:G70"/>
    <mergeCell ref="H70:K70"/>
    <mergeCell ref="L70:O70"/>
    <mergeCell ref="P70:S70"/>
    <mergeCell ref="T70:W70"/>
    <mergeCell ref="X70:AA70"/>
    <mergeCell ref="AB70:AE70"/>
    <mergeCell ref="AF70:AI70"/>
    <mergeCell ref="AJ70:AM70"/>
    <mergeCell ref="AN70:AQ70"/>
    <mergeCell ref="AR70:AU70"/>
    <mergeCell ref="AV70:AY70"/>
    <mergeCell ref="AZ70:BC70"/>
    <mergeCell ref="BD70:BG70"/>
    <mergeCell ref="BH70:BK70"/>
    <mergeCell ref="BL70:BO70"/>
    <mergeCell ref="BP70:BS70"/>
    <mergeCell ref="BT70:BW70"/>
    <mergeCell ref="BX70:CA70"/>
    <mergeCell ref="CB70:CE70"/>
    <mergeCell ref="CF70:CI70"/>
    <mergeCell ref="CJ70:CM70"/>
    <mergeCell ref="DT75:DW75"/>
    <mergeCell ref="BT72:BW72"/>
    <mergeCell ref="BX72:CA72"/>
    <mergeCell ref="CB72:CE72"/>
    <mergeCell ref="DT72:DW72"/>
    <mergeCell ref="DX72:EA72"/>
    <mergeCell ref="EB72:EE72"/>
    <mergeCell ref="CZ72:DC72"/>
    <mergeCell ref="DD72:DG72"/>
    <mergeCell ref="DH72:DK72"/>
    <mergeCell ref="DP70:DS70"/>
    <mergeCell ref="DT70:DW70"/>
    <mergeCell ref="DX70:EA70"/>
    <mergeCell ref="EB70:EE70"/>
    <mergeCell ref="F71:G71"/>
    <mergeCell ref="H71:K71"/>
    <mergeCell ref="L71:O71"/>
    <mergeCell ref="P71:S71"/>
    <mergeCell ref="T71:W71"/>
    <mergeCell ref="X71:AA71"/>
    <mergeCell ref="AB71:AE71"/>
    <mergeCell ref="AF71:AI71"/>
    <mergeCell ref="AJ71:AM71"/>
    <mergeCell ref="AN71:AQ71"/>
    <mergeCell ref="AR71:AU71"/>
    <mergeCell ref="AV71:AY71"/>
    <mergeCell ref="AZ71:BC71"/>
    <mergeCell ref="BD71:BG71"/>
    <mergeCell ref="BH71:BK71"/>
    <mergeCell ref="BL71:BO71"/>
    <mergeCell ref="BP71:BS71"/>
    <mergeCell ref="BT71:BW71"/>
    <mergeCell ref="F72:G72"/>
    <mergeCell ref="H72:K72"/>
    <mergeCell ref="L72:O72"/>
    <mergeCell ref="P72:S72"/>
    <mergeCell ref="T72:W72"/>
    <mergeCell ref="X72:AA72"/>
    <mergeCell ref="AB72:AE72"/>
    <mergeCell ref="AF72:AI72"/>
    <mergeCell ref="AJ72:AM72"/>
    <mergeCell ref="AN72:AQ72"/>
    <mergeCell ref="AR72:AU72"/>
    <mergeCell ref="AV72:AY72"/>
    <mergeCell ref="AZ72:BC72"/>
    <mergeCell ref="BD72:BG72"/>
    <mergeCell ref="BH72:BK72"/>
    <mergeCell ref="BL72:BO72"/>
    <mergeCell ref="DL72:DO72"/>
    <mergeCell ref="F73:G73"/>
    <mergeCell ref="H73:K73"/>
    <mergeCell ref="L73:O73"/>
    <mergeCell ref="P73:S73"/>
    <mergeCell ref="T73:W73"/>
    <mergeCell ref="X73:AA73"/>
    <mergeCell ref="AB73:AE73"/>
    <mergeCell ref="AF73:AI73"/>
    <mergeCell ref="AJ73:AM73"/>
    <mergeCell ref="AN73:AQ73"/>
    <mergeCell ref="AR73:AU73"/>
    <mergeCell ref="AV73:AY73"/>
    <mergeCell ref="AZ73:BC73"/>
    <mergeCell ref="BD73:BG73"/>
    <mergeCell ref="BH73:BK73"/>
    <mergeCell ref="BL73:BO73"/>
    <mergeCell ref="AV75:AY75"/>
    <mergeCell ref="AZ75:BC75"/>
    <mergeCell ref="BD75:BG75"/>
    <mergeCell ref="BH75:BK75"/>
    <mergeCell ref="BL75:BO75"/>
    <mergeCell ref="H74:K74"/>
    <mergeCell ref="F75:G75"/>
    <mergeCell ref="H75:K75"/>
    <mergeCell ref="L75:O75"/>
    <mergeCell ref="P75:S75"/>
    <mergeCell ref="T75:W75"/>
    <mergeCell ref="X75:AA75"/>
    <mergeCell ref="BT116:BW116"/>
    <mergeCell ref="BT75:BW75"/>
    <mergeCell ref="AB83:AE83"/>
    <mergeCell ref="CZ116:DC116"/>
    <mergeCell ref="DD116:DG116"/>
    <mergeCell ref="CJ104:CM104"/>
    <mergeCell ref="CN104:CQ104"/>
    <mergeCell ref="CR104:CU104"/>
    <mergeCell ref="CV104:CY104"/>
    <mergeCell ref="BT104:BW104"/>
    <mergeCell ref="DD75:DG75"/>
    <mergeCell ref="L81:O81"/>
    <mergeCell ref="T89:W89"/>
    <mergeCell ref="L101:O101"/>
    <mergeCell ref="T79:W79"/>
    <mergeCell ref="T82:W82"/>
    <mergeCell ref="T103:W103"/>
    <mergeCell ref="BD110:BG110"/>
    <mergeCell ref="AB97:AE97"/>
    <mergeCell ref="AF101:AI101"/>
    <mergeCell ref="BT87:BW87"/>
    <mergeCell ref="BT83:BW83"/>
    <mergeCell ref="BT80:BW80"/>
    <mergeCell ref="BP87:BS87"/>
    <mergeCell ref="BH80:BK80"/>
    <mergeCell ref="BL95:BO95"/>
    <mergeCell ref="DH75:DK75"/>
    <mergeCell ref="DL75:DO75"/>
    <mergeCell ref="EB75:EE75"/>
    <mergeCell ref="H69:K69"/>
    <mergeCell ref="EB69:EE69"/>
    <mergeCell ref="BT73:BW73"/>
    <mergeCell ref="BX73:CA73"/>
    <mergeCell ref="CB73:CE73"/>
    <mergeCell ref="CF73:CI73"/>
    <mergeCell ref="CJ73:CM73"/>
    <mergeCell ref="CN73:CQ73"/>
    <mergeCell ref="CR73:CU73"/>
    <mergeCell ref="CV73:CY73"/>
    <mergeCell ref="CZ73:DC73"/>
    <mergeCell ref="DD73:DG73"/>
    <mergeCell ref="DH73:DK73"/>
    <mergeCell ref="DL73:DO73"/>
    <mergeCell ref="DP73:DS73"/>
    <mergeCell ref="DT73:DW73"/>
    <mergeCell ref="DX73:EA73"/>
    <mergeCell ref="EB73:EE73"/>
    <mergeCell ref="CF72:CI72"/>
    <mergeCell ref="CJ72:CM72"/>
    <mergeCell ref="CN72:CQ72"/>
    <mergeCell ref="CR72:CU72"/>
    <mergeCell ref="CV72:CY72"/>
    <mergeCell ref="DP71:DS71"/>
    <mergeCell ref="DT71:DW71"/>
    <mergeCell ref="DX71:EA71"/>
    <mergeCell ref="EB71:EE71"/>
    <mergeCell ref="DP72:DS72"/>
    <mergeCell ref="DP75:DS75"/>
    <mergeCell ref="DP123:DS123"/>
    <mergeCell ref="DT123:DW123"/>
    <mergeCell ref="DX123:EA123"/>
    <mergeCell ref="EB123:EE123"/>
    <mergeCell ref="H124:K124"/>
    <mergeCell ref="L124:O124"/>
    <mergeCell ref="P124:S124"/>
    <mergeCell ref="T124:W124"/>
    <mergeCell ref="X124:AA124"/>
    <mergeCell ref="AB124:AE124"/>
    <mergeCell ref="AF124:AI124"/>
    <mergeCell ref="AJ124:AM124"/>
    <mergeCell ref="AN124:AQ124"/>
    <mergeCell ref="AR124:AU124"/>
    <mergeCell ref="AV124:AY124"/>
    <mergeCell ref="AZ124:BC124"/>
    <mergeCell ref="BD124:BG124"/>
    <mergeCell ref="BH124:BK124"/>
    <mergeCell ref="BL124:BO124"/>
    <mergeCell ref="BP124:BS124"/>
    <mergeCell ref="BT124:BW124"/>
    <mergeCell ref="BX124:CA124"/>
    <mergeCell ref="CB124:CE124"/>
    <mergeCell ref="CF124:CI124"/>
    <mergeCell ref="CJ124:CM124"/>
    <mergeCell ref="CN124:CQ124"/>
    <mergeCell ref="H123:K123"/>
    <mergeCell ref="L123:O123"/>
    <mergeCell ref="DH124:DK124"/>
    <mergeCell ref="DL124:DO124"/>
    <mergeCell ref="DP124:DS124"/>
    <mergeCell ref="DT124:DW124"/>
    <mergeCell ref="DX124:EA124"/>
    <mergeCell ref="EB124:EE124"/>
    <mergeCell ref="H125:K125"/>
    <mergeCell ref="L125:O125"/>
    <mergeCell ref="P125:S125"/>
    <mergeCell ref="T125:W125"/>
    <mergeCell ref="X125:AA125"/>
    <mergeCell ref="AB125:AE125"/>
    <mergeCell ref="AF125:AI125"/>
    <mergeCell ref="AJ125:AM125"/>
    <mergeCell ref="AN125:AQ125"/>
    <mergeCell ref="AR125:AU125"/>
    <mergeCell ref="AV125:AY125"/>
    <mergeCell ref="AZ125:BC125"/>
    <mergeCell ref="BD125:BG125"/>
    <mergeCell ref="BH125:BK125"/>
    <mergeCell ref="BL125:BO125"/>
    <mergeCell ref="BP125:BS125"/>
    <mergeCell ref="BT125:BW125"/>
    <mergeCell ref="BX125:CA125"/>
    <mergeCell ref="CB125:CE125"/>
    <mergeCell ref="CF125:CI125"/>
    <mergeCell ref="CJ125:CM125"/>
    <mergeCell ref="CN125:CQ125"/>
    <mergeCell ref="CR125:CU125"/>
    <mergeCell ref="CV125:CY125"/>
    <mergeCell ref="CZ125:DC125"/>
    <mergeCell ref="DD125:DG125"/>
    <mergeCell ref="DH125:DK125"/>
    <mergeCell ref="DL125:DO125"/>
    <mergeCell ref="DP125:DS125"/>
    <mergeCell ref="DT125:DW125"/>
    <mergeCell ref="DX125:EA125"/>
    <mergeCell ref="EB125:EE125"/>
    <mergeCell ref="H126:K126"/>
    <mergeCell ref="L126:O126"/>
    <mergeCell ref="P126:S126"/>
    <mergeCell ref="T126:W126"/>
    <mergeCell ref="X126:AA126"/>
    <mergeCell ref="AB126:AE126"/>
    <mergeCell ref="AF126:AI126"/>
    <mergeCell ref="AJ126:AM126"/>
    <mergeCell ref="AN126:AQ126"/>
    <mergeCell ref="AR126:AU126"/>
    <mergeCell ref="AV126:AY126"/>
    <mergeCell ref="AZ126:BC126"/>
    <mergeCell ref="BD126:BG126"/>
    <mergeCell ref="BH126:BK126"/>
    <mergeCell ref="BL126:BO126"/>
    <mergeCell ref="BP126:BS126"/>
    <mergeCell ref="BT126:BW126"/>
    <mergeCell ref="BX126:CA126"/>
    <mergeCell ref="CB126:CE126"/>
    <mergeCell ref="CF126:CI126"/>
    <mergeCell ref="CJ126:CM126"/>
    <mergeCell ref="CN126:CQ126"/>
    <mergeCell ref="CR126:CU126"/>
    <mergeCell ref="CV126:CY126"/>
    <mergeCell ref="CZ126:DC126"/>
    <mergeCell ref="DD126:DG126"/>
    <mergeCell ref="DH126:DK126"/>
    <mergeCell ref="DL126:DO126"/>
    <mergeCell ref="DP126:DS126"/>
    <mergeCell ref="DT126:DW126"/>
    <mergeCell ref="DX126:EA126"/>
    <mergeCell ref="EB126:EE126"/>
    <mergeCell ref="H127:K127"/>
    <mergeCell ref="L127:O127"/>
    <mergeCell ref="P127:S127"/>
    <mergeCell ref="T127:W127"/>
    <mergeCell ref="X127:AA127"/>
    <mergeCell ref="AB127:AE127"/>
    <mergeCell ref="AF127:AI127"/>
    <mergeCell ref="AJ127:AM127"/>
    <mergeCell ref="AN127:AQ127"/>
    <mergeCell ref="AR127:AU127"/>
    <mergeCell ref="AV127:AY127"/>
    <mergeCell ref="AZ127:BC127"/>
    <mergeCell ref="BD127:BG127"/>
    <mergeCell ref="BH127:BK127"/>
    <mergeCell ref="BL127:BO127"/>
    <mergeCell ref="BP127:BS127"/>
    <mergeCell ref="BT127:BW127"/>
    <mergeCell ref="BX127:CA127"/>
    <mergeCell ref="CB127:CE127"/>
    <mergeCell ref="CZ127:DC127"/>
    <mergeCell ref="DD127:DG127"/>
    <mergeCell ref="DH127:DK127"/>
    <mergeCell ref="DL127:DO127"/>
    <mergeCell ref="DP127:DS127"/>
    <mergeCell ref="DT127:DW127"/>
    <mergeCell ref="DX158:EA158"/>
    <mergeCell ref="BP148:BS148"/>
    <mergeCell ref="BH132:BK132"/>
    <mergeCell ref="BH135:BK135"/>
    <mergeCell ref="BL134:BO134"/>
    <mergeCell ref="BL130:BO130"/>
    <mergeCell ref="H158:K158"/>
    <mergeCell ref="L158:O158"/>
    <mergeCell ref="P158:S158"/>
    <mergeCell ref="T158:W158"/>
    <mergeCell ref="X158:AA158"/>
    <mergeCell ref="AB158:AE158"/>
    <mergeCell ref="AF158:AI158"/>
    <mergeCell ref="AJ158:AM158"/>
    <mergeCell ref="AN158:AQ158"/>
    <mergeCell ref="AR158:AU158"/>
    <mergeCell ref="AV158:AY158"/>
    <mergeCell ref="AZ158:BC158"/>
    <mergeCell ref="BD158:BG158"/>
    <mergeCell ref="BH158:BK158"/>
    <mergeCell ref="BL158:BO158"/>
    <mergeCell ref="BP158:BS158"/>
    <mergeCell ref="BT158:BW158"/>
    <mergeCell ref="DX157:EA157"/>
    <mergeCell ref="CZ149:DC149"/>
    <mergeCell ref="DD136:DG136"/>
    <mergeCell ref="DH152:DK152"/>
    <mergeCell ref="DD140:DG140"/>
    <mergeCell ref="DH140:DK140"/>
    <mergeCell ref="DD139:DG139"/>
    <mergeCell ref="CN141:CQ141"/>
    <mergeCell ref="DL137:DO137"/>
    <mergeCell ref="H116:K116"/>
    <mergeCell ref="CV123:CY123"/>
    <mergeCell ref="P123:S123"/>
    <mergeCell ref="T123:W123"/>
    <mergeCell ref="X123:AA123"/>
    <mergeCell ref="AB123:AE123"/>
    <mergeCell ref="AF123:AI123"/>
    <mergeCell ref="AJ123:AM123"/>
    <mergeCell ref="BT105:BW105"/>
    <mergeCell ref="BX105:CA105"/>
    <mergeCell ref="CB105:CE105"/>
    <mergeCell ref="CF105:CI105"/>
    <mergeCell ref="CJ105:CM105"/>
    <mergeCell ref="CN105:CQ105"/>
    <mergeCell ref="CR105:CU105"/>
    <mergeCell ref="X116:AA116"/>
    <mergeCell ref="AB116:AE116"/>
    <mergeCell ref="AF116:AI116"/>
    <mergeCell ref="AJ116:AM116"/>
    <mergeCell ref="AN116:AQ116"/>
    <mergeCell ref="AR116:AU116"/>
    <mergeCell ref="AV116:AY116"/>
    <mergeCell ref="AZ116:BC116"/>
    <mergeCell ref="BD116:BG116"/>
    <mergeCell ref="BH116:BK116"/>
    <mergeCell ref="BL116:BO116"/>
    <mergeCell ref="BP116:BS116"/>
    <mergeCell ref="AJ105:AM105"/>
    <mergeCell ref="AN105:AQ105"/>
    <mergeCell ref="AR105:AU105"/>
    <mergeCell ref="AV105:AY105"/>
    <mergeCell ref="BH119:BK119"/>
    <mergeCell ref="F105:G105"/>
    <mergeCell ref="H105:K105"/>
    <mergeCell ref="L105:O105"/>
    <mergeCell ref="CV105:CY105"/>
    <mergeCell ref="CZ105:DC105"/>
    <mergeCell ref="DD105:DG105"/>
    <mergeCell ref="DH105:DK105"/>
    <mergeCell ref="DL105:DO105"/>
    <mergeCell ref="DP105:DS105"/>
    <mergeCell ref="DT105:DW105"/>
    <mergeCell ref="DX105:EA105"/>
    <mergeCell ref="EB105:EE105"/>
    <mergeCell ref="CZ104:DC104"/>
    <mergeCell ref="DD104:DG104"/>
    <mergeCell ref="DH104:DK104"/>
    <mergeCell ref="DL104:DO104"/>
    <mergeCell ref="DP104:DS104"/>
    <mergeCell ref="DT104:DW104"/>
    <mergeCell ref="DX104:EA104"/>
    <mergeCell ref="EB104:EE104"/>
    <mergeCell ref="F104:G104"/>
    <mergeCell ref="H104:K104"/>
    <mergeCell ref="L104:O104"/>
    <mergeCell ref="P104:S104"/>
    <mergeCell ref="T104:W104"/>
    <mergeCell ref="X104:AA104"/>
    <mergeCell ref="AB104:AE104"/>
    <mergeCell ref="AF104:AI104"/>
    <mergeCell ref="AJ104:AM104"/>
    <mergeCell ref="AN104:AQ104"/>
    <mergeCell ref="AR104:AU104"/>
    <mergeCell ref="AV104:AY104"/>
  </mergeCells>
  <phoneticPr fontId="2"/>
  <dataValidations xWindow="427" yWindow="500" count="21">
    <dataValidation type="whole" operator="greaterThanOrEqual" allowBlank="1" showErrorMessage="1" error="整数値を入力してください" sqref="H181:EA181" xr:uid="{00000000-0002-0000-0900-000000000000}">
      <formula1>0</formula1>
    </dataValidation>
    <dataValidation type="whole" operator="greaterThanOrEqual" allowBlank="1" showInputMessage="1" showErrorMessage="1" error="整数値を入力してください" sqref="H175:EA175 H171:EA173 I89:K96 L120:EA120 H164:EA165 CR128:EA128 H167:EA168 H134:EE134 H182:EA187 BI137:BK141 BL136:EE141 BH136:BH141 BE137:BG141 H136:BD141 L116:EE119 CR163:EA163 EC164:EE165 EB163:EB165 U45:EA47 DX44 AL10 DZ10 DV10 DR10 DN10 DJ10 DF10 DB10 CX10 CT10 CP10 CL10 CH10 CD10 BZ10 BV10 BR10 BN10 BJ10 BF10 BB10 AX10 AT10 AP10 H42:H47 I45:K47 I42:K43 L42:L47 M45:O47 M42:O43 P42:P47 Q45:S47 Q42:S43 T42:T47 EC42:EE43 EC45:EE47 AJ97 X97 AB97 AF97 AN97 AR97 AV97 AZ97 BD97 BH97 BL97 BP97 BT97 BX97 CB97 CF97 CJ97 CN97 CR97 CV97 CZ97 DD97 DH97 DL97 DP97 DT97 H21:EE32 DX97 X44 AB44 AF44 AJ44 AN44 AR44 AV44 AZ44 BD44 BH44 BL44 BP44 BT44 BX44 CB44 CF44 CJ44 CN44 CR44 CV44 CZ44 DD44 DH44 DL44 DP44 DT44 EB42:EB47 U42:EA43 H34:EE38 H156:EE161 U92:EA96 M92:O96 Q92:S96 H49:EE61 EB92:EE97 H149:EE154 T92:T97 L92:L97 P92:P97 EB128:EE132 H129:EA132 H80:O88 H89:H97 L89:O91 P80:EE91 H116:H120 H63:EE79 H98:EE115" xr:uid="{00000000-0002-0000-0900-000001000000}">
      <formula1>0</formula1>
    </dataValidation>
    <dataValidation type="whole" allowBlank="1" showInputMessage="1" showErrorMessage="1" sqref="H176:EA176" xr:uid="{00000000-0002-0000-0900-000002000000}">
      <formula1>-9999999999</formula1>
      <formula2>10000000000</formula2>
    </dataValidation>
    <dataValidation type="whole" operator="greaterThanOrEqual" allowBlank="1" showInputMessage="1" showErrorMessage="1" sqref="H177:EA177" xr:uid="{00000000-0002-0000-0900-000003000000}">
      <formula1>0</formula1>
    </dataValidation>
    <dataValidation type="whole" operator="greaterThanOrEqual" allowBlank="1" showErrorMessage="1" error="整数値を入力してください" promptTitle="ニ社員等従業員給料手当" prompt="シート名：A‐①票の合計の値と一致する" sqref="H133:EE133" xr:uid="{00000000-0002-0000-0900-000004000000}">
      <formula1>0</formula1>
    </dataValidation>
    <dataValidation type="whole" operator="greaterThanOrEqual" allowBlank="1" showInputMessage="1" showErrorMessage="1" error="整数値を入力してください" promptTitle="ト法定福利費" prompt="シート名：3_法定福利費の合計の値と一致する" sqref="H142:EE142" xr:uid="{00000000-0002-0000-0900-000005000000}">
      <formula1>0</formula1>
    </dataValidation>
    <dataValidation type="whole" operator="greaterThanOrEqual" allowBlank="1" showInputMessage="1" showErrorMessage="1" error="整数値を入力してください" promptTitle="ト法定福利費" sqref="I147:K148 H143:H148 L143:EE148 I143:K143 H155:EE155" xr:uid="{00000000-0002-0000-0900-000006000000}">
      <formula1>0</formula1>
    </dataValidation>
    <dataValidation type="whole" operator="greaterThanOrEqual" allowBlank="1" showInputMessage="1" showErrorMessage="1" error="整数値を入力してください" promptTitle="ヘ保険料" sqref="H135:EE135" xr:uid="{00000000-0002-0000-0900-000007000000}">
      <formula1>0</formula1>
    </dataValidation>
    <dataValidation allowBlank="1" showInputMessage="1" showErrorMessage="1" promptTitle="会社名の入力" prompt="会社名について入力して下さい。" sqref="K4" xr:uid="{00000000-0002-0000-0900-000008000000}"/>
    <dataValidation type="whole" operator="greaterThan" allowBlank="1" showInputMessage="1" showErrorMessage="1" promptTitle="請負金額" prompt="計算式：内外注費＋工事価格_x000a_また_x000a_『合計欄』の『⑦工事価格』と同じ値になります。" sqref="K6" xr:uid="{00000000-0002-0000-0900-000009000000}">
      <formula1>0</formula1>
    </dataValidation>
    <dataValidation allowBlank="1" showInputMessage="1" showErrorMessage="1" promptTitle="工種について" prompt="下記の場合、『直接工事費の労務費』との２重計上に注意して下さい。_x000a_（注意１）工種が『測量』等の場合_x000a_・『共通仮設費のロ準備費』に費用を計上_x000a_・『現場管理費のト法定福利費』に費用を計上_x000a_（注意２）工種が『交通整理』等の場合_x000a_・『共通仮設費のニ安全費のＢ交通整理員』に費用を計上_x000a_・『現場管理費のト法定福利費』に費用を計上_x000a_（注意３）工種が『品質管理』等の場合_x000a_・『共通仮設費のロ準備費に費用を計上_x000a_・『現場管理のト法定福利費』に費用を計上" sqref="H19:EA20" xr:uid="{00000000-0002-0000-0900-00000A000000}"/>
    <dataValidation type="whole" operator="greaterThan" allowBlank="1" showInputMessage="1" showErrorMessage="1" error="整数値を入力してください" promptTitle="請負金額                    " prompt="請負金額（税抜き）を入力してください_x000a_" sqref="J6" xr:uid="{00000000-0002-0000-0900-00000B000000}">
      <formula1>0</formula1>
    </dataValidation>
    <dataValidation type="whole" operator="greaterThan" allowBlank="1" showInputMessage="1" showErrorMessage="1" error="整数値を入力してください" sqref="N10 AH10 AD10 Z10 V10 R10" xr:uid="{00000000-0002-0000-0900-00000C000000}">
      <formula1>0</formula1>
    </dataValidation>
    <dataValidation type="whole" operator="greaterThanOrEqual" allowBlank="1" showInputMessage="1" showErrorMessage="1" error="整数値を入力してください" promptTitle="Ａ器機材" prompt="シート名：「5-1_機器材運搬費」の合計の値と一致する" sqref="EB39:EE39" xr:uid="{00000000-0002-0000-0900-00000D000000}">
      <formula1>0</formula1>
    </dataValidation>
    <dataValidation type="whole" operator="greaterThanOrEqual" allowBlank="1" showInputMessage="1" showErrorMessage="1" error="整数値を入力してください" promptTitle="B建設機械20t未満" prompt="シート名：「5-2_建設機械Ⅰ」の合計の値と一致する" sqref="EB40:EE40" xr:uid="{00000000-0002-0000-0900-00000E000000}">
      <formula1>0</formula1>
    </dataValidation>
    <dataValidation type="whole" operator="greaterThanOrEqual" allowBlank="1" showInputMessage="1" showErrorMessage="1" error="整数値を入力してください" promptTitle="C建設機械20t以上" prompt="シート名：「5-3_建設機械Ⅱ」の合計の値と一致する" sqref="EB41:EE41" xr:uid="{00000000-0002-0000-0900-00000F000000}">
      <formula1>0</formula1>
    </dataValidation>
    <dataValidation type="whole" operator="greaterThanOrEqual" allowBlank="1" showInputMessage="1" showErrorMessage="1" error="整数値を入力してください" promptTitle="A安全管理費" sqref="H48:EE48 H62:EE62" xr:uid="{00000000-0002-0000-0900-000010000000}">
      <formula1>0</formula1>
    </dataValidation>
    <dataValidation type="whole" operator="greaterThanOrEqual" allowBlank="1" showInputMessage="1" showErrorMessage="1" error="整数値を入力してください" promptTitle="請負金額の内、外注費" prompt="請負金額の内、外注費を入力してください。_x000a_また、外注費＝各下請の工事価格合計となるようにしてください。" sqref="J8" xr:uid="{00000000-0002-0000-0900-000011000000}">
      <formula1>0</formula1>
    </dataValidation>
    <dataValidation allowBlank="1" showInputMessage="1" showErrorMessage="1" promptTitle="工事価格" prompt="請負金額（税抜き）-外注費が自動算出されます。_x000a_また、⑦工事価格に自動計上されます。" sqref="J10" xr:uid="{00000000-0002-0000-0900-000012000000}"/>
    <dataValidation operator="greaterThanOrEqual" allowBlank="1" showInputMessage="1" showErrorMessage="1" error="整数値を入力してください" sqref="H33:EE33" xr:uid="{00000000-0002-0000-0900-000013000000}"/>
    <dataValidation allowBlank="1" showErrorMessage="1" promptTitle="会社名の入力" prompt="会社名について入力して下さい。" sqref="J4 DZ6 DV6 DR6 DN6 DJ6 DF6 DB6 CX6 CT6 CP6 CL6 CH6 CD6 BZ6 BV6 BR6 BN6 BJ6 BF6 BB6 AX6 AT6 AP6 AL6 AH6 AD6 Z6 V6 R6 N6" xr:uid="{00000000-0002-0000-0900-000014000000}"/>
  </dataValidations>
  <printOptions headings="1" gridLinesSet="0"/>
  <pageMargins left="0.59055118110236227" right="0" top="0.51" bottom="0.19685039370078741" header="0.31496062992125984" footer="0"/>
  <pageSetup paperSize="8" scale="10" orientation="portrait" verticalDpi="4294967292" r:id="rId1"/>
  <headerFooter alignWithMargins="0">
    <oddFooter>&amp;C&amp;P/&amp;N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84</vt:i4>
      </vt:variant>
    </vt:vector>
  </HeadingPairs>
  <TitlesOfParts>
    <vt:vector size="116" baseType="lpstr">
      <vt:lpstr>開始画面</vt:lpstr>
      <vt:lpstr>1_一般事項</vt:lpstr>
      <vt:lpstr>2_社員等従業員給料等</vt:lpstr>
      <vt:lpstr>3_法定福利費</vt:lpstr>
      <vt:lpstr>4_労務管理費</vt:lpstr>
      <vt:lpstr>5-1_機器材運搬費</vt:lpstr>
      <vt:lpstr>5-2_建設機械Ⅰ</vt:lpstr>
      <vt:lpstr>5-3_建設機械Ⅱ</vt:lpstr>
      <vt:lpstr>6_工事費</vt:lpstr>
      <vt:lpstr>【参照用】建設機械リスト_</vt:lpstr>
      <vt:lpstr>form</vt:lpstr>
      <vt:lpstr>7-1_品質管理(農水)</vt:lpstr>
      <vt:lpstr>7-2_特殊な品質管理(農水)</vt:lpstr>
      <vt:lpstr>7-3_現場条件等</vt:lpstr>
      <vt:lpstr>7-4_各種調査</vt:lpstr>
      <vt:lpstr>7-5_各種台帳</vt:lpstr>
      <vt:lpstr>7-6_ICT建設機械</vt:lpstr>
      <vt:lpstr>7-7_その他</vt:lpstr>
      <vt:lpstr>8-1_準備・測量(農水)</vt:lpstr>
      <vt:lpstr>8-2_その他(農水)</vt:lpstr>
      <vt:lpstr>9-1_現場環境改善_仮設備</vt:lpstr>
      <vt:lpstr>9-2_現場環境改善_営繕</vt:lpstr>
      <vt:lpstr>9-3_現場環境改善_安全</vt:lpstr>
      <vt:lpstr>9-4_現場環境改善_地域</vt:lpstr>
      <vt:lpstr>9-5_現場環境改善_その他</vt:lpstr>
      <vt:lpstr>10_ICT</vt:lpstr>
      <vt:lpstr>11_快適トイレ</vt:lpstr>
      <vt:lpstr>12_感染対策</vt:lpstr>
      <vt:lpstr>Table</vt:lpstr>
      <vt:lpstr>form (2)</vt:lpstr>
      <vt:lpstr>建設機械リスト</vt:lpstr>
      <vt:lpstr>基礎データ</vt:lpstr>
      <vt:lpstr>○×</vt:lpstr>
      <vt:lpstr>ICT_工種</vt:lpstr>
      <vt:lpstr>ICT_使用機械</vt:lpstr>
      <vt:lpstr>ICT_施工工種</vt:lpstr>
      <vt:lpstr>ICT_出来形管理</vt:lpstr>
      <vt:lpstr>ICT_出来形管理_河川浚渫</vt:lpstr>
      <vt:lpstr>ICT_測量</vt:lpstr>
      <vt:lpstr>ICT建設機械</vt:lpstr>
      <vt:lpstr>ICT建設機械における費用</vt:lpstr>
      <vt:lpstr>NATM</vt:lpstr>
      <vt:lpstr>'1_一般事項'!Print_Area</vt:lpstr>
      <vt:lpstr>'11_快適トイレ'!Print_Area</vt:lpstr>
      <vt:lpstr>'12_感染対策'!Print_Area</vt:lpstr>
      <vt:lpstr>'2_社員等従業員給料等'!Print_Area</vt:lpstr>
      <vt:lpstr>'3_法定福利費'!Print_Area</vt:lpstr>
      <vt:lpstr>'4_労務管理費'!Print_Area</vt:lpstr>
      <vt:lpstr>'5-1_機器材運搬費'!Print_Area</vt:lpstr>
      <vt:lpstr>'5-2_建設機械Ⅰ'!Print_Area</vt:lpstr>
      <vt:lpstr>'5-3_建設機械Ⅱ'!Print_Area</vt:lpstr>
      <vt:lpstr>'7-1_品質管理(農水)'!Print_Area</vt:lpstr>
      <vt:lpstr>'7-2_特殊な品質管理(農水)'!Print_Area</vt:lpstr>
      <vt:lpstr>'7-3_現場条件等'!Print_Area</vt:lpstr>
      <vt:lpstr>'7-4_各種調査'!Print_Area</vt:lpstr>
      <vt:lpstr>'7-5_各種台帳'!Print_Area</vt:lpstr>
      <vt:lpstr>'7-6_ICT建設機械'!Print_Area</vt:lpstr>
      <vt:lpstr>'7-7_その他'!Print_Area</vt:lpstr>
      <vt:lpstr>'8-1_準備・測量(農水)'!Print_Area</vt:lpstr>
      <vt:lpstr>'8-2_その他(農水)'!Print_Area</vt:lpstr>
      <vt:lpstr>'9-1_現場環境改善_仮設備'!Print_Area</vt:lpstr>
      <vt:lpstr>'9-2_現場環境改善_営繕'!Print_Area</vt:lpstr>
      <vt:lpstr>'9-3_現場環境改善_安全'!Print_Area</vt:lpstr>
      <vt:lpstr>'9-4_現場環境改善_地域'!Print_Area</vt:lpstr>
      <vt:lpstr>'9-5_現場環境改善_その他'!Print_Area</vt:lpstr>
      <vt:lpstr>'7-1_品質管理(農水)'!Print_Titles</vt:lpstr>
      <vt:lpstr>'7-2_特殊な品質管理(農水)'!Print_Titles</vt:lpstr>
      <vt:lpstr>'7-3_現場条件等'!Print_Titles</vt:lpstr>
      <vt:lpstr>'7-4_各種調査'!Print_Titles</vt:lpstr>
      <vt:lpstr>'7-5_各種台帳'!Print_Titles</vt:lpstr>
      <vt:lpstr>'7-6_ICT建設機械'!Print_Titles</vt:lpstr>
      <vt:lpstr>'7-7_その他'!Print_Titles</vt:lpstr>
      <vt:lpstr>'8-1_準備・測量(農水)'!Print_Titles</vt:lpstr>
      <vt:lpstr>'8-2_その他(農水)'!Print_Titles</vt:lpstr>
      <vt:lpstr>S2_職種</vt:lpstr>
      <vt:lpstr>ウインチ類</vt:lpstr>
      <vt:lpstr>クレーンその他の荷役機械</vt:lpstr>
      <vt:lpstr>コンクリート機械</vt:lpstr>
      <vt:lpstr>コンクリート補修工事</vt:lpstr>
      <vt:lpstr>コンクリート補修工事における費用</vt:lpstr>
      <vt:lpstr>せん孔機械及びトンネル工事機械</vt:lpstr>
      <vt:lpstr>その他</vt:lpstr>
      <vt:lpstr>ブルドーザ及びスクレーパ</vt:lpstr>
      <vt:lpstr>モータグレーダ及び路盤用機械</vt:lpstr>
      <vt:lpstr>運搬機械</vt:lpstr>
      <vt:lpstr>運搬機械名</vt:lpstr>
      <vt:lpstr>下水道工事において目視による出来形の確認が困難な場合の特別な機器に要した費用</vt:lpstr>
      <vt:lpstr>下請次数</vt:lpstr>
      <vt:lpstr>各種台帳</vt:lpstr>
      <vt:lpstr>各種調査</vt:lpstr>
      <vt:lpstr>管水路試験</vt:lpstr>
      <vt:lpstr>基礎工事用機械</vt:lpstr>
      <vt:lpstr>空気圧縮機械及び送風機</vt:lpstr>
      <vt:lpstr>掘削及び積込機</vt:lpstr>
      <vt:lpstr>建設用ポンプ</vt:lpstr>
      <vt:lpstr>現場条件等</vt:lpstr>
      <vt:lpstr>港湾工事用付属機器</vt:lpstr>
      <vt:lpstr>再下請</vt:lpstr>
      <vt:lpstr>作業船用付属品</vt:lpstr>
      <vt:lpstr>試験盛土・土質試験</vt:lpstr>
      <vt:lpstr>試験測定機</vt:lpstr>
      <vt:lpstr>事業主負担料率</vt:lpstr>
      <vt:lpstr>主作業船</vt:lpstr>
      <vt:lpstr>上記以外</vt:lpstr>
      <vt:lpstr>地質試験</vt:lpstr>
      <vt:lpstr>締固め機械</vt:lpstr>
      <vt:lpstr>電気機器</vt:lpstr>
      <vt:lpstr>道路維持用機械</vt:lpstr>
      <vt:lpstr>特殊な品質管理</vt:lpstr>
      <vt:lpstr>軟弱地盤における機器の設置・撤去及び測定取りまとめに要した費用</vt:lpstr>
      <vt:lpstr>年</vt:lpstr>
      <vt:lpstr>付属作業船</vt:lpstr>
      <vt:lpstr>舗装機械</vt:lpstr>
      <vt:lpstr>溶接試験</vt:lpstr>
      <vt:lpstr>労災保険</vt:lpstr>
      <vt:lpstr>労災保険算出方法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M.Shimojima</cp:lastModifiedBy>
  <cp:lastPrinted>2015-01-09T07:20:03Z</cp:lastPrinted>
  <dcterms:created xsi:type="dcterms:W3CDTF">2000-04-25T02:48:31Z</dcterms:created>
  <dcterms:modified xsi:type="dcterms:W3CDTF">2020-12-25T02:57:34Z</dcterms:modified>
</cp:coreProperties>
</file>